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J:\PSFARUNS\FY26 Projections Old and New Law\"/>
    </mc:Choice>
  </mc:AlternateContent>
  <xr:revisionPtr revIDLastSave="0" documentId="13_ncr:1_{915D8546-00D4-45AD-A32D-CC5E8BBAE6AF}" xr6:coauthVersionLast="47" xr6:coauthVersionMax="47" xr10:uidLastSave="{00000000-0000-0000-0000-000000000000}"/>
  <bookViews>
    <workbookView xWindow="-19310" yWindow="-110" windowWidth="19420" windowHeight="10420" xr2:uid="{0415E147-E3E2-422C-8237-EAEC3289115F}"/>
  </bookViews>
  <sheets>
    <sheet name="Historical FTE Counts" sheetId="6" r:id="rId1"/>
    <sheet name="HB24-1448_GovReq" sheetId="1" r:id="rId2"/>
    <sheet name="SFA1994_AMENDED" sheetId="3" r:id="rId3"/>
    <sheet name="PriorYR_FTE" sheetId="5" state="hidden" r:id="rId4"/>
  </sheets>
  <externalReferences>
    <externalReference r:id="rId5"/>
  </externalReferences>
  <definedNames>
    <definedName name="_Order1" hidden="1">255</definedName>
    <definedName name="DISTRICT" localSheetId="1">#REF!</definedName>
    <definedName name="DISTRICT" localSheetId="2">#REF!</definedName>
    <definedName name="DISTRICT">#REF!</definedName>
    <definedName name="MILL" localSheetId="1">#REF!</definedName>
    <definedName name="MILL" localSheetId="2">#REF!</definedName>
    <definedName name="MILL">#REF!</definedName>
    <definedName name="MOUNTAIN" localSheetId="1">#REF!</definedName>
    <definedName name="MOUNTAIN" localSheetId="2">#REF!</definedName>
    <definedName name="MOUNTAIN">#REF!</definedName>
    <definedName name="OUTLAY" localSheetId="1">#REF!</definedName>
    <definedName name="OUTLAY" localSheetId="2">#REF!</definedName>
    <definedName name="OUTLAY">#REF!</definedName>
    <definedName name="_xlnm.Print_Area" localSheetId="1">'HB24-1448_GovReq'!$A$8:$C$183</definedName>
    <definedName name="_xlnm.Print_Area" localSheetId="2">SFA1994_AMENDED!$A$8:$C$337</definedName>
    <definedName name="RURAL" localSheetId="1">#REF!</definedName>
    <definedName name="RURAL" localSheetId="2">#REF!</definedName>
    <definedName name="RURAL">#REF!</definedName>
    <definedName name="SUMMARY" localSheetId="1">'[1]district disk'!#REF!</definedName>
    <definedName name="SUMMARY" localSheetId="2">'[1]district disk'!#REF!</definedName>
    <definedName name="SUMMARY">#REF!</definedName>
    <definedName name="URBAN" localSheetId="1">#REF!</definedName>
    <definedName name="URBAN" localSheetId="2">#REF!</definedName>
    <definedName name="URBA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L78" i="1" l="1"/>
  <c r="CN76" i="1"/>
  <c r="FX70" i="1"/>
  <c r="FX71" i="1" s="1"/>
  <c r="FW70" i="1"/>
  <c r="FV70" i="1"/>
  <c r="FU70" i="1"/>
  <c r="FT70" i="1"/>
  <c r="FT71" i="1" s="1"/>
  <c r="FS70" i="1"/>
  <c r="FR70" i="1"/>
  <c r="FQ70" i="1"/>
  <c r="FP70" i="1"/>
  <c r="FO70" i="1"/>
  <c r="FN70" i="1"/>
  <c r="FM70" i="1"/>
  <c r="FL70" i="1"/>
  <c r="FL71" i="1" s="1"/>
  <c r="FK70" i="1"/>
  <c r="FJ70" i="1"/>
  <c r="FI70" i="1"/>
  <c r="FH70" i="1"/>
  <c r="FH71" i="1" s="1"/>
  <c r="FG70" i="1"/>
  <c r="FF70" i="1"/>
  <c r="FE70" i="1"/>
  <c r="FD70" i="1"/>
  <c r="FC70" i="1"/>
  <c r="FB70" i="1"/>
  <c r="FA70" i="1"/>
  <c r="EZ70" i="1"/>
  <c r="EZ71" i="1" s="1"/>
  <c r="EY70" i="1"/>
  <c r="EX70" i="1"/>
  <c r="EW70" i="1"/>
  <c r="EV70" i="1"/>
  <c r="EV71" i="1" s="1"/>
  <c r="EU70" i="1"/>
  <c r="ET70" i="1"/>
  <c r="ES70" i="1"/>
  <c r="ER70" i="1"/>
  <c r="EQ70" i="1"/>
  <c r="EP70" i="1"/>
  <c r="EO70" i="1"/>
  <c r="EN70" i="1"/>
  <c r="EN71" i="1" s="1"/>
  <c r="EM70" i="1"/>
  <c r="EL70" i="1"/>
  <c r="EK70" i="1"/>
  <c r="EJ70" i="1"/>
  <c r="EJ71" i="1" s="1"/>
  <c r="EI70" i="1"/>
  <c r="EH70" i="1"/>
  <c r="EG70" i="1"/>
  <c r="EF70" i="1"/>
  <c r="EE70" i="1"/>
  <c r="ED70" i="1"/>
  <c r="EC70" i="1"/>
  <c r="EB70" i="1"/>
  <c r="EB71" i="1" s="1"/>
  <c r="EA70" i="1"/>
  <c r="DZ70" i="1"/>
  <c r="DY70" i="1"/>
  <c r="DX70" i="1"/>
  <c r="DX71" i="1" s="1"/>
  <c r="DW70" i="1"/>
  <c r="DV70" i="1"/>
  <c r="DU70" i="1"/>
  <c r="DT70" i="1"/>
  <c r="DS70" i="1"/>
  <c r="DR70" i="1"/>
  <c r="DQ70" i="1"/>
  <c r="DP70" i="1"/>
  <c r="DP71" i="1" s="1"/>
  <c r="DO70" i="1"/>
  <c r="DN70" i="1"/>
  <c r="DM70" i="1"/>
  <c r="DL70" i="1"/>
  <c r="DL71" i="1" s="1"/>
  <c r="DK70" i="1"/>
  <c r="DJ70" i="1"/>
  <c r="DI70" i="1"/>
  <c r="DH70" i="1"/>
  <c r="DG70" i="1"/>
  <c r="DF70" i="1"/>
  <c r="DE70" i="1"/>
  <c r="DD70" i="1"/>
  <c r="DD71" i="1" s="1"/>
  <c r="DC70" i="1"/>
  <c r="DB70" i="1"/>
  <c r="DA70" i="1"/>
  <c r="CZ70" i="1"/>
  <c r="CZ71" i="1" s="1"/>
  <c r="CY70" i="1"/>
  <c r="CX70" i="1"/>
  <c r="CW70" i="1"/>
  <c r="CV70" i="1"/>
  <c r="CU70" i="1"/>
  <c r="CT70" i="1"/>
  <c r="CS70" i="1"/>
  <c r="CR70" i="1"/>
  <c r="CR71" i="1" s="1"/>
  <c r="CQ70" i="1"/>
  <c r="CP70" i="1"/>
  <c r="CO70" i="1"/>
  <c r="CN70" i="1"/>
  <c r="CN71" i="1" s="1"/>
  <c r="CM70" i="1"/>
  <c r="CL70" i="1"/>
  <c r="CK70" i="1"/>
  <c r="CJ70" i="1"/>
  <c r="CI70" i="1"/>
  <c r="CH70" i="1"/>
  <c r="CG70" i="1"/>
  <c r="CF70" i="1"/>
  <c r="CF71" i="1" s="1"/>
  <c r="CE70" i="1"/>
  <c r="CD70" i="1"/>
  <c r="CC70" i="1"/>
  <c r="CB70" i="1"/>
  <c r="CB71" i="1" s="1"/>
  <c r="CA70" i="1"/>
  <c r="BZ70" i="1"/>
  <c r="BY70" i="1"/>
  <c r="BX70" i="1"/>
  <c r="BW70" i="1"/>
  <c r="BV70" i="1"/>
  <c r="BU70" i="1"/>
  <c r="BT70" i="1"/>
  <c r="BT71" i="1" s="1"/>
  <c r="BS70" i="1"/>
  <c r="BR70" i="1"/>
  <c r="BQ70" i="1"/>
  <c r="BP70" i="1"/>
  <c r="BP71" i="1" s="1"/>
  <c r="BO70" i="1"/>
  <c r="BN70" i="1"/>
  <c r="BM70" i="1"/>
  <c r="BL70" i="1"/>
  <c r="BK70" i="1"/>
  <c r="BJ70" i="1"/>
  <c r="BI70" i="1"/>
  <c r="BH70" i="1"/>
  <c r="BH71" i="1" s="1"/>
  <c r="BG70" i="1"/>
  <c r="BF70" i="1"/>
  <c r="BE70" i="1"/>
  <c r="BD70" i="1"/>
  <c r="BD71" i="1" s="1"/>
  <c r="BC70" i="1"/>
  <c r="BB70" i="1"/>
  <c r="BA70" i="1"/>
  <c r="AZ70" i="1"/>
  <c r="AY70" i="1"/>
  <c r="AX70" i="1"/>
  <c r="AW70" i="1"/>
  <c r="AV70" i="1"/>
  <c r="AV71" i="1" s="1"/>
  <c r="AU70" i="1"/>
  <c r="AT70" i="1"/>
  <c r="AS70" i="1"/>
  <c r="AR70" i="1"/>
  <c r="AR71" i="1" s="1"/>
  <c r="AQ70" i="1"/>
  <c r="AP70" i="1"/>
  <c r="AO70" i="1"/>
  <c r="AN70" i="1"/>
  <c r="AM70" i="1"/>
  <c r="AL70" i="1"/>
  <c r="AK70" i="1"/>
  <c r="AJ70" i="1"/>
  <c r="AJ71" i="1" s="1"/>
  <c r="AI70" i="1"/>
  <c r="AH70" i="1"/>
  <c r="AG70" i="1"/>
  <c r="AF70" i="1"/>
  <c r="AF71" i="1" s="1"/>
  <c r="AE70" i="1"/>
  <c r="AD70" i="1"/>
  <c r="AC70" i="1"/>
  <c r="AB70" i="1"/>
  <c r="AA70" i="1"/>
  <c r="Z70" i="1"/>
  <c r="Y70" i="1"/>
  <c r="X70" i="1"/>
  <c r="X71" i="1" s="1"/>
  <c r="W70" i="1"/>
  <c r="V70" i="1"/>
  <c r="U70" i="1"/>
  <c r="T70" i="1"/>
  <c r="T71" i="1" s="1"/>
  <c r="S70" i="1"/>
  <c r="R70" i="1"/>
  <c r="Q70" i="1"/>
  <c r="P70" i="1"/>
  <c r="O70" i="1"/>
  <c r="N70" i="1"/>
  <c r="M70" i="1"/>
  <c r="L70" i="1"/>
  <c r="L71" i="1" s="1"/>
  <c r="K70" i="1"/>
  <c r="J70" i="1"/>
  <c r="I70" i="1"/>
  <c r="H70" i="1"/>
  <c r="H71" i="1" s="1"/>
  <c r="G70" i="1"/>
  <c r="F70" i="1"/>
  <c r="E70" i="1"/>
  <c r="D70" i="1"/>
  <c r="FX69" i="1"/>
  <c r="FW69" i="1"/>
  <c r="FV69" i="1"/>
  <c r="FU69" i="1"/>
  <c r="FT69" i="1"/>
  <c r="FS69" i="1"/>
  <c r="FS71" i="1" s="1"/>
  <c r="FR69" i="1"/>
  <c r="FQ69" i="1"/>
  <c r="FP69" i="1"/>
  <c r="FO69" i="1"/>
  <c r="FN69" i="1"/>
  <c r="FM69" i="1"/>
  <c r="FL69" i="1"/>
  <c r="FK69" i="1"/>
  <c r="FJ69" i="1"/>
  <c r="FI69" i="1"/>
  <c r="FH69" i="1"/>
  <c r="FG69" i="1"/>
  <c r="FG71" i="1" s="1"/>
  <c r="FF69" i="1"/>
  <c r="FE69" i="1"/>
  <c r="FD69" i="1"/>
  <c r="FC69" i="1"/>
  <c r="FB69" i="1"/>
  <c r="FA69" i="1"/>
  <c r="EZ69" i="1"/>
  <c r="EY69" i="1"/>
  <c r="EX69" i="1"/>
  <c r="EW69" i="1"/>
  <c r="EV69" i="1"/>
  <c r="EU69" i="1"/>
  <c r="EU71" i="1" s="1"/>
  <c r="ET69" i="1"/>
  <c r="ES69" i="1"/>
  <c r="ER69" i="1"/>
  <c r="EQ69" i="1"/>
  <c r="EP69" i="1"/>
  <c r="EO69" i="1"/>
  <c r="EN69" i="1"/>
  <c r="EM69" i="1"/>
  <c r="EL69" i="1"/>
  <c r="EK69" i="1"/>
  <c r="EJ69" i="1"/>
  <c r="EI69" i="1"/>
  <c r="EI71" i="1" s="1"/>
  <c r="EH69" i="1"/>
  <c r="EG69" i="1"/>
  <c r="EF69" i="1"/>
  <c r="EE69" i="1"/>
  <c r="ED69" i="1"/>
  <c r="EC69" i="1"/>
  <c r="EB69" i="1"/>
  <c r="EA69" i="1"/>
  <c r="DZ69" i="1"/>
  <c r="DY69" i="1"/>
  <c r="DX69" i="1"/>
  <c r="DW69" i="1"/>
  <c r="DW71" i="1" s="1"/>
  <c r="DV69" i="1"/>
  <c r="DU69" i="1"/>
  <c r="DT69" i="1"/>
  <c r="DS69" i="1"/>
  <c r="DR69" i="1"/>
  <c r="DQ69" i="1"/>
  <c r="DP69" i="1"/>
  <c r="DO69" i="1"/>
  <c r="DN69" i="1"/>
  <c r="DM69" i="1"/>
  <c r="DL69" i="1"/>
  <c r="DK69" i="1"/>
  <c r="DK71" i="1" s="1"/>
  <c r="DJ69" i="1"/>
  <c r="DI69" i="1"/>
  <c r="DH69" i="1"/>
  <c r="DG69" i="1"/>
  <c r="DF69" i="1"/>
  <c r="DE69" i="1"/>
  <c r="DD69" i="1"/>
  <c r="DC69" i="1"/>
  <c r="DB69" i="1"/>
  <c r="DA69" i="1"/>
  <c r="CZ69" i="1"/>
  <c r="CY69" i="1"/>
  <c r="CY71" i="1" s="1"/>
  <c r="CX69" i="1"/>
  <c r="CW69" i="1"/>
  <c r="CV69" i="1"/>
  <c r="CU69" i="1"/>
  <c r="CT69" i="1"/>
  <c r="CS69" i="1"/>
  <c r="CR69" i="1"/>
  <c r="CQ69" i="1"/>
  <c r="CP69" i="1"/>
  <c r="CO69" i="1"/>
  <c r="CN69" i="1"/>
  <c r="CM69" i="1"/>
  <c r="CM71" i="1" s="1"/>
  <c r="CL69" i="1"/>
  <c r="CK69" i="1"/>
  <c r="CJ69" i="1"/>
  <c r="CI69" i="1"/>
  <c r="CH69" i="1"/>
  <c r="CG69" i="1"/>
  <c r="CF69" i="1"/>
  <c r="CE69" i="1"/>
  <c r="CD69" i="1"/>
  <c r="CC69" i="1"/>
  <c r="CB69" i="1"/>
  <c r="CA69" i="1"/>
  <c r="CA71" i="1" s="1"/>
  <c r="BZ69" i="1"/>
  <c r="BY69" i="1"/>
  <c r="BX69" i="1"/>
  <c r="BW69" i="1"/>
  <c r="BV69" i="1"/>
  <c r="BU69" i="1"/>
  <c r="BT69" i="1"/>
  <c r="BS69" i="1"/>
  <c r="BR69" i="1"/>
  <c r="BQ69" i="1"/>
  <c r="BP69" i="1"/>
  <c r="BO69" i="1"/>
  <c r="BO71" i="1" s="1"/>
  <c r="BN69" i="1"/>
  <c r="BM69" i="1"/>
  <c r="BL69" i="1"/>
  <c r="BK69" i="1"/>
  <c r="BJ69" i="1"/>
  <c r="BI69" i="1"/>
  <c r="BH69" i="1"/>
  <c r="BG69" i="1"/>
  <c r="BF69" i="1"/>
  <c r="BE69" i="1"/>
  <c r="BD69" i="1"/>
  <c r="BC69" i="1"/>
  <c r="BC71" i="1" s="1"/>
  <c r="BB69" i="1"/>
  <c r="BA69" i="1"/>
  <c r="AZ69" i="1"/>
  <c r="AY69" i="1"/>
  <c r="AX69" i="1"/>
  <c r="AW69" i="1"/>
  <c r="AV69" i="1"/>
  <c r="AU69" i="1"/>
  <c r="AT69" i="1"/>
  <c r="AS69" i="1"/>
  <c r="AR69" i="1"/>
  <c r="AQ69" i="1"/>
  <c r="AQ71" i="1" s="1"/>
  <c r="AP69" i="1"/>
  <c r="AO69" i="1"/>
  <c r="AN69" i="1"/>
  <c r="AM69" i="1"/>
  <c r="AL69" i="1"/>
  <c r="AK69" i="1"/>
  <c r="AJ69" i="1"/>
  <c r="AI69" i="1"/>
  <c r="AH69" i="1"/>
  <c r="AG69" i="1"/>
  <c r="AF69" i="1"/>
  <c r="AE69" i="1"/>
  <c r="AE71" i="1" s="1"/>
  <c r="AD69" i="1"/>
  <c r="AC69" i="1"/>
  <c r="AB69" i="1"/>
  <c r="AA69" i="1"/>
  <c r="Z69" i="1"/>
  <c r="Y69" i="1"/>
  <c r="X69" i="1"/>
  <c r="W69" i="1"/>
  <c r="V69" i="1"/>
  <c r="U69" i="1"/>
  <c r="T69" i="1"/>
  <c r="S69" i="1"/>
  <c r="S71" i="1" s="1"/>
  <c r="R69" i="1"/>
  <c r="Q69" i="1"/>
  <c r="P69" i="1"/>
  <c r="O69" i="1"/>
  <c r="N69" i="1"/>
  <c r="M69" i="1"/>
  <c r="L69" i="1"/>
  <c r="K69" i="1"/>
  <c r="J69" i="1"/>
  <c r="I69" i="1"/>
  <c r="H69" i="1"/>
  <c r="G69" i="1"/>
  <c r="G71" i="1" s="1"/>
  <c r="F69" i="1"/>
  <c r="E69" i="1"/>
  <c r="D69" i="1"/>
  <c r="FX68" i="1"/>
  <c r="FW68" i="1"/>
  <c r="FW71" i="1" s="1"/>
  <c r="FV68" i="1"/>
  <c r="FV71" i="1" s="1"/>
  <c r="FU68" i="1"/>
  <c r="FU71" i="1" s="1"/>
  <c r="FT68" i="1"/>
  <c r="FS68" i="1"/>
  <c r="FR68" i="1"/>
  <c r="FR71" i="1" s="1"/>
  <c r="FQ68" i="1"/>
  <c r="FQ71" i="1" s="1"/>
  <c r="FP68" i="1"/>
  <c r="FP71" i="1" s="1"/>
  <c r="FO68" i="1"/>
  <c r="FO71" i="1" s="1"/>
  <c r="FN68" i="1"/>
  <c r="FN71" i="1" s="1"/>
  <c r="FM68" i="1"/>
  <c r="FM71" i="1" s="1"/>
  <c r="FL68" i="1"/>
  <c r="FK68" i="1"/>
  <c r="FK71" i="1" s="1"/>
  <c r="FJ68" i="1"/>
  <c r="FJ71" i="1" s="1"/>
  <c r="FI68" i="1"/>
  <c r="FI71" i="1" s="1"/>
  <c r="FH68" i="1"/>
  <c r="FG68" i="1"/>
  <c r="FF68" i="1"/>
  <c r="FF71" i="1" s="1"/>
  <c r="FE68" i="1"/>
  <c r="FE71" i="1" s="1"/>
  <c r="FD68" i="1"/>
  <c r="FD71" i="1" s="1"/>
  <c r="FC68" i="1"/>
  <c r="FC71" i="1" s="1"/>
  <c r="FB68" i="1"/>
  <c r="FB71" i="1" s="1"/>
  <c r="FA68" i="1"/>
  <c r="FA71" i="1" s="1"/>
  <c r="EZ68" i="1"/>
  <c r="EY68" i="1"/>
  <c r="EY71" i="1" s="1"/>
  <c r="EX68" i="1"/>
  <c r="EX71" i="1" s="1"/>
  <c r="EW68" i="1"/>
  <c r="EW71" i="1" s="1"/>
  <c r="EV68" i="1"/>
  <c r="EU68" i="1"/>
  <c r="ET68" i="1"/>
  <c r="ET71" i="1" s="1"/>
  <c r="ES68" i="1"/>
  <c r="ES71" i="1" s="1"/>
  <c r="ER68" i="1"/>
  <c r="ER71" i="1" s="1"/>
  <c r="EQ68" i="1"/>
  <c r="EQ71" i="1" s="1"/>
  <c r="EP68" i="1"/>
  <c r="EP71" i="1" s="1"/>
  <c r="EO68" i="1"/>
  <c r="EO71" i="1" s="1"/>
  <c r="EN68" i="1"/>
  <c r="EM68" i="1"/>
  <c r="EM71" i="1" s="1"/>
  <c r="EL68" i="1"/>
  <c r="EL71" i="1" s="1"/>
  <c r="EK68" i="1"/>
  <c r="EK71" i="1" s="1"/>
  <c r="EJ68" i="1"/>
  <c r="EI68" i="1"/>
  <c r="EH68" i="1"/>
  <c r="EH71" i="1" s="1"/>
  <c r="EG68" i="1"/>
  <c r="EG71" i="1" s="1"/>
  <c r="EF68" i="1"/>
  <c r="EF71" i="1" s="1"/>
  <c r="EE68" i="1"/>
  <c r="EE71" i="1" s="1"/>
  <c r="ED68" i="1"/>
  <c r="ED71" i="1" s="1"/>
  <c r="EC68" i="1"/>
  <c r="EC71" i="1" s="1"/>
  <c r="EB68" i="1"/>
  <c r="EA68" i="1"/>
  <c r="EA71" i="1" s="1"/>
  <c r="DZ68" i="1"/>
  <c r="DZ71" i="1" s="1"/>
  <c r="DY68" i="1"/>
  <c r="DY71" i="1" s="1"/>
  <c r="DX68" i="1"/>
  <c r="DW68" i="1"/>
  <c r="DV68" i="1"/>
  <c r="DV71" i="1" s="1"/>
  <c r="DU68" i="1"/>
  <c r="DU71" i="1" s="1"/>
  <c r="DT68" i="1"/>
  <c r="DT71" i="1" s="1"/>
  <c r="DS68" i="1"/>
  <c r="DS71" i="1" s="1"/>
  <c r="DR68" i="1"/>
  <c r="DR71" i="1" s="1"/>
  <c r="DQ68" i="1"/>
  <c r="DQ71" i="1" s="1"/>
  <c r="DP68" i="1"/>
  <c r="DO68" i="1"/>
  <c r="DO71" i="1" s="1"/>
  <c r="DN68" i="1"/>
  <c r="DN71" i="1" s="1"/>
  <c r="DM68" i="1"/>
  <c r="DM71" i="1" s="1"/>
  <c r="DL68" i="1"/>
  <c r="DK68" i="1"/>
  <c r="DJ68" i="1"/>
  <c r="DJ71" i="1" s="1"/>
  <c r="DI68" i="1"/>
  <c r="DI71" i="1" s="1"/>
  <c r="DH68" i="1"/>
  <c r="DH71" i="1" s="1"/>
  <c r="DG68" i="1"/>
  <c r="DG71" i="1" s="1"/>
  <c r="DF68" i="1"/>
  <c r="DF71" i="1" s="1"/>
  <c r="DE68" i="1"/>
  <c r="DE71" i="1" s="1"/>
  <c r="DD68" i="1"/>
  <c r="DC68" i="1"/>
  <c r="DC71" i="1" s="1"/>
  <c r="DB68" i="1"/>
  <c r="DB71" i="1" s="1"/>
  <c r="DA68" i="1"/>
  <c r="DA71" i="1" s="1"/>
  <c r="CZ68" i="1"/>
  <c r="CY68" i="1"/>
  <c r="CX68" i="1"/>
  <c r="CX71" i="1" s="1"/>
  <c r="CW68" i="1"/>
  <c r="CW71" i="1" s="1"/>
  <c r="CV68" i="1"/>
  <c r="CV71" i="1" s="1"/>
  <c r="CU68" i="1"/>
  <c r="CU71" i="1" s="1"/>
  <c r="CT68" i="1"/>
  <c r="CT71" i="1" s="1"/>
  <c r="CS68" i="1"/>
  <c r="CS71" i="1" s="1"/>
  <c r="CR68" i="1"/>
  <c r="CQ68" i="1"/>
  <c r="CQ71" i="1" s="1"/>
  <c r="CP68" i="1"/>
  <c r="CP71" i="1" s="1"/>
  <c r="CO68" i="1"/>
  <c r="CO71" i="1" s="1"/>
  <c r="CN68" i="1"/>
  <c r="CM68" i="1"/>
  <c r="CL68" i="1"/>
  <c r="CL71" i="1" s="1"/>
  <c r="CK68" i="1"/>
  <c r="CK71" i="1" s="1"/>
  <c r="CJ68" i="1"/>
  <c r="CJ71" i="1" s="1"/>
  <c r="CI68" i="1"/>
  <c r="CI71" i="1" s="1"/>
  <c r="CH68" i="1"/>
  <c r="CH71" i="1" s="1"/>
  <c r="CG68" i="1"/>
  <c r="CG71" i="1" s="1"/>
  <c r="CF68" i="1"/>
  <c r="CE68" i="1"/>
  <c r="CE71" i="1" s="1"/>
  <c r="CD68" i="1"/>
  <c r="CD71" i="1" s="1"/>
  <c r="CC68" i="1"/>
  <c r="CC71" i="1" s="1"/>
  <c r="CB68" i="1"/>
  <c r="CA68" i="1"/>
  <c r="BZ68" i="1"/>
  <c r="BZ71" i="1" s="1"/>
  <c r="BY68" i="1"/>
  <c r="BY71" i="1" s="1"/>
  <c r="BX68" i="1"/>
  <c r="BX71" i="1" s="1"/>
  <c r="BW68" i="1"/>
  <c r="BW71" i="1" s="1"/>
  <c r="BV68" i="1"/>
  <c r="BV71" i="1" s="1"/>
  <c r="BU68" i="1"/>
  <c r="BU71" i="1" s="1"/>
  <c r="BT68" i="1"/>
  <c r="BS68" i="1"/>
  <c r="BS71" i="1" s="1"/>
  <c r="BR68" i="1"/>
  <c r="BR71" i="1" s="1"/>
  <c r="BQ68" i="1"/>
  <c r="BQ71" i="1" s="1"/>
  <c r="BP68" i="1"/>
  <c r="BO68" i="1"/>
  <c r="BN68" i="1"/>
  <c r="BN71" i="1" s="1"/>
  <c r="BM68" i="1"/>
  <c r="BM71" i="1" s="1"/>
  <c r="BL68" i="1"/>
  <c r="BL71" i="1" s="1"/>
  <c r="BK68" i="1"/>
  <c r="BK71" i="1" s="1"/>
  <c r="BJ68" i="1"/>
  <c r="BJ71" i="1" s="1"/>
  <c r="BI68" i="1"/>
  <c r="BI71" i="1" s="1"/>
  <c r="BH68" i="1"/>
  <c r="BG68" i="1"/>
  <c r="BG71" i="1" s="1"/>
  <c r="BF68" i="1"/>
  <c r="BF71" i="1" s="1"/>
  <c r="BE68" i="1"/>
  <c r="BE71" i="1" s="1"/>
  <c r="BD68" i="1"/>
  <c r="BC68" i="1"/>
  <c r="BB68" i="1"/>
  <c r="BB71" i="1" s="1"/>
  <c r="BA68" i="1"/>
  <c r="BA71" i="1" s="1"/>
  <c r="AZ68" i="1"/>
  <c r="AZ71" i="1" s="1"/>
  <c r="AY68" i="1"/>
  <c r="AY71" i="1" s="1"/>
  <c r="AX68" i="1"/>
  <c r="AX71" i="1" s="1"/>
  <c r="AW68" i="1"/>
  <c r="AW71" i="1" s="1"/>
  <c r="AV68" i="1"/>
  <c r="AU68" i="1"/>
  <c r="AU71" i="1" s="1"/>
  <c r="AT68" i="1"/>
  <c r="AT71" i="1" s="1"/>
  <c r="AS68" i="1"/>
  <c r="AS71" i="1" s="1"/>
  <c r="AR68" i="1"/>
  <c r="AQ68" i="1"/>
  <c r="AP68" i="1"/>
  <c r="AP71" i="1" s="1"/>
  <c r="AO68" i="1"/>
  <c r="AO71" i="1" s="1"/>
  <c r="AN68" i="1"/>
  <c r="AN71" i="1" s="1"/>
  <c r="AM68" i="1"/>
  <c r="AM71" i="1" s="1"/>
  <c r="AL68" i="1"/>
  <c r="AL71" i="1" s="1"/>
  <c r="AK68" i="1"/>
  <c r="AK71" i="1" s="1"/>
  <c r="AJ68" i="1"/>
  <c r="AI68" i="1"/>
  <c r="AI71" i="1" s="1"/>
  <c r="AH68" i="1"/>
  <c r="AH71" i="1" s="1"/>
  <c r="AG68" i="1"/>
  <c r="AG71" i="1" s="1"/>
  <c r="AF68" i="1"/>
  <c r="AE68" i="1"/>
  <c r="AD68" i="1"/>
  <c r="AD71" i="1" s="1"/>
  <c r="AC68" i="1"/>
  <c r="AC71" i="1" s="1"/>
  <c r="AB68" i="1"/>
  <c r="AB71" i="1" s="1"/>
  <c r="AA68" i="1"/>
  <c r="AA71" i="1" s="1"/>
  <c r="Z68" i="1"/>
  <c r="Z71" i="1" s="1"/>
  <c r="Y68" i="1"/>
  <c r="Y71" i="1" s="1"/>
  <c r="X68" i="1"/>
  <c r="W68" i="1"/>
  <c r="W71" i="1" s="1"/>
  <c r="V68" i="1"/>
  <c r="V71" i="1" s="1"/>
  <c r="U68" i="1"/>
  <c r="U71" i="1" s="1"/>
  <c r="T68" i="1"/>
  <c r="S68" i="1"/>
  <c r="R68" i="1"/>
  <c r="R71" i="1" s="1"/>
  <c r="Q68" i="1"/>
  <c r="Q71" i="1" s="1"/>
  <c r="P68" i="1"/>
  <c r="P71" i="1" s="1"/>
  <c r="O68" i="1"/>
  <c r="O71" i="1" s="1"/>
  <c r="N68" i="1"/>
  <c r="N71" i="1" s="1"/>
  <c r="M68" i="1"/>
  <c r="M71" i="1" s="1"/>
  <c r="L68" i="1"/>
  <c r="K68" i="1"/>
  <c r="K71" i="1" s="1"/>
  <c r="J68" i="1"/>
  <c r="J71" i="1" s="1"/>
  <c r="I68" i="1"/>
  <c r="I71" i="1" s="1"/>
  <c r="H68" i="1"/>
  <c r="G68" i="1"/>
  <c r="F68" i="1"/>
  <c r="F71" i="1" s="1"/>
  <c r="E68" i="1"/>
  <c r="E71" i="1" s="1"/>
  <c r="D68" i="1"/>
  <c r="D71" i="1" s="1"/>
  <c r="FX66" i="1"/>
  <c r="FW66" i="1"/>
  <c r="FV66" i="1"/>
  <c r="FU66" i="1"/>
  <c r="FT66" i="1"/>
  <c r="FS66" i="1"/>
  <c r="FR66" i="1"/>
  <c r="FQ66" i="1"/>
  <c r="FP66" i="1"/>
  <c r="FO66" i="1"/>
  <c r="FN66" i="1"/>
  <c r="FM66" i="1"/>
  <c r="FL66" i="1"/>
  <c r="FK66" i="1"/>
  <c r="FJ66" i="1"/>
  <c r="FI66" i="1"/>
  <c r="FH66" i="1"/>
  <c r="FG66" i="1"/>
  <c r="FF66" i="1"/>
  <c r="FE66" i="1"/>
  <c r="FD66" i="1"/>
  <c r="FC66" i="1"/>
  <c r="FB66" i="1"/>
  <c r="FA66" i="1"/>
  <c r="EZ66" i="1"/>
  <c r="EY66" i="1"/>
  <c r="EX66" i="1"/>
  <c r="EW66" i="1"/>
  <c r="EV66" i="1"/>
  <c r="EU66" i="1"/>
  <c r="ET66" i="1"/>
  <c r="ES66" i="1"/>
  <c r="ER66" i="1"/>
  <c r="EQ66" i="1"/>
  <c r="EP66" i="1"/>
  <c r="EO66" i="1"/>
  <c r="EN66" i="1"/>
  <c r="EM66" i="1"/>
  <c r="EL66" i="1"/>
  <c r="EK66" i="1"/>
  <c r="EJ66" i="1"/>
  <c r="EI66" i="1"/>
  <c r="EH66" i="1"/>
  <c r="EG66" i="1"/>
  <c r="EF66" i="1"/>
  <c r="EE66" i="1"/>
  <c r="ED66" i="1"/>
  <c r="EC66" i="1"/>
  <c r="EB66" i="1"/>
  <c r="EA66" i="1"/>
  <c r="DZ66" i="1"/>
  <c r="DY66" i="1"/>
  <c r="DX66" i="1"/>
  <c r="DW66" i="1"/>
  <c r="DV66" i="1"/>
  <c r="DU66" i="1"/>
  <c r="DT66" i="1"/>
  <c r="DS66" i="1"/>
  <c r="DR66" i="1"/>
  <c r="DQ66" i="1"/>
  <c r="DP66" i="1"/>
  <c r="DO66" i="1"/>
  <c r="DN66" i="1"/>
  <c r="DM66" i="1"/>
  <c r="DL66" i="1"/>
  <c r="DK66" i="1"/>
  <c r="DJ66" i="1"/>
  <c r="DI66" i="1"/>
  <c r="DH66" i="1"/>
  <c r="DG66" i="1"/>
  <c r="DF66" i="1"/>
  <c r="DE66" i="1"/>
  <c r="DD66" i="1"/>
  <c r="DC66" i="1"/>
  <c r="DB66" i="1"/>
  <c r="DA66" i="1"/>
  <c r="CZ66" i="1"/>
  <c r="CY66" i="1"/>
  <c r="CX66" i="1"/>
  <c r="CW66" i="1"/>
  <c r="CV66" i="1"/>
  <c r="CU66" i="1"/>
  <c r="CT66" i="1"/>
  <c r="CS66" i="1"/>
  <c r="CR66" i="1"/>
  <c r="CQ66" i="1"/>
  <c r="CP66" i="1"/>
  <c r="CO66" i="1"/>
  <c r="CN66" i="1"/>
  <c r="CM66" i="1"/>
  <c r="CL66" i="1"/>
  <c r="CK66" i="1"/>
  <c r="CJ66" i="1"/>
  <c r="CI66" i="1"/>
  <c r="CH66" i="1"/>
  <c r="CG66" i="1"/>
  <c r="CF66" i="1"/>
  <c r="CE66" i="1"/>
  <c r="CD66" i="1"/>
  <c r="CC66" i="1"/>
  <c r="CB66" i="1"/>
  <c r="CA66" i="1"/>
  <c r="BZ66" i="1"/>
  <c r="BY66" i="1"/>
  <c r="BX66" i="1"/>
  <c r="BW66" i="1"/>
  <c r="BV66" i="1"/>
  <c r="BU66" i="1"/>
  <c r="BT66" i="1"/>
  <c r="BS66" i="1"/>
  <c r="BR66" i="1"/>
  <c r="BQ66" i="1"/>
  <c r="BP66" i="1"/>
  <c r="BO66" i="1"/>
  <c r="BN66" i="1"/>
  <c r="BM66" i="1"/>
  <c r="BL66" i="1"/>
  <c r="BK66" i="1"/>
  <c r="BJ66" i="1"/>
  <c r="BI66" i="1"/>
  <c r="BH66" i="1"/>
  <c r="BG66" i="1"/>
  <c r="BF66" i="1"/>
  <c r="BE66" i="1"/>
  <c r="BD66" i="1"/>
  <c r="BC66" i="1"/>
  <c r="BB66" i="1"/>
  <c r="BA66" i="1"/>
  <c r="AZ66" i="1"/>
  <c r="AY66" i="1"/>
  <c r="AX66" i="1"/>
  <c r="AW66" i="1"/>
  <c r="AV66" i="1"/>
  <c r="AU66" i="1"/>
  <c r="AT66" i="1"/>
  <c r="AS66" i="1"/>
  <c r="AR66" i="1"/>
  <c r="AQ66" i="1"/>
  <c r="AP66" i="1"/>
  <c r="AO66" i="1"/>
  <c r="AN66" i="1"/>
  <c r="AM66" i="1"/>
  <c r="AL66" i="1"/>
  <c r="AK66" i="1"/>
  <c r="AJ66" i="1"/>
  <c r="AI66" i="1"/>
  <c r="AH66" i="1"/>
  <c r="AG66" i="1"/>
  <c r="AF66" i="1"/>
  <c r="AE66" i="1"/>
  <c r="AD66" i="1"/>
  <c r="AC66" i="1"/>
  <c r="AB66" i="1"/>
  <c r="AA66" i="1"/>
  <c r="Z66" i="1"/>
  <c r="Y66" i="1"/>
  <c r="X66" i="1"/>
  <c r="W66" i="1"/>
  <c r="V66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FX77" i="1"/>
  <c r="FW77" i="1"/>
  <c r="FV77" i="1"/>
  <c r="FU77" i="1"/>
  <c r="FT77" i="1"/>
  <c r="FS77" i="1"/>
  <c r="FR77" i="1"/>
  <c r="FQ77" i="1"/>
  <c r="FP77" i="1"/>
  <c r="FO77" i="1"/>
  <c r="FN77" i="1"/>
  <c r="FM77" i="1"/>
  <c r="FL77" i="1"/>
  <c r="FK77" i="1"/>
  <c r="FJ77" i="1"/>
  <c r="FI77" i="1"/>
  <c r="FH77" i="1"/>
  <c r="FG77" i="1"/>
  <c r="FF77" i="1"/>
  <c r="FE77" i="1"/>
  <c r="FD77" i="1"/>
  <c r="FC77" i="1"/>
  <c r="FB77" i="1"/>
  <c r="FA77" i="1"/>
  <c r="EZ77" i="1"/>
  <c r="EY77" i="1"/>
  <c r="EX77" i="1"/>
  <c r="EW77" i="1"/>
  <c r="EV77" i="1"/>
  <c r="EU77" i="1"/>
  <c r="ET77" i="1"/>
  <c r="ES77" i="1"/>
  <c r="ER77" i="1"/>
  <c r="EQ77" i="1"/>
  <c r="EP77" i="1"/>
  <c r="EO77" i="1"/>
  <c r="EN77" i="1"/>
  <c r="EM77" i="1"/>
  <c r="EL77" i="1"/>
  <c r="EK77" i="1"/>
  <c r="EJ77" i="1"/>
  <c r="EI77" i="1"/>
  <c r="EH77" i="1"/>
  <c r="EG77" i="1"/>
  <c r="EF77" i="1"/>
  <c r="EE77" i="1"/>
  <c r="ED77" i="1"/>
  <c r="EC77" i="1"/>
  <c r="EB77" i="1"/>
  <c r="EA77" i="1"/>
  <c r="DZ77" i="1"/>
  <c r="DY77" i="1"/>
  <c r="DX77" i="1"/>
  <c r="DW77" i="1"/>
  <c r="DV77" i="1"/>
  <c r="DU77" i="1"/>
  <c r="DT77" i="1"/>
  <c r="DS77" i="1"/>
  <c r="DR77" i="1"/>
  <c r="DQ77" i="1"/>
  <c r="DP77" i="1"/>
  <c r="DO77" i="1"/>
  <c r="DN77" i="1"/>
  <c r="DM77" i="1"/>
  <c r="DL77" i="1"/>
  <c r="DK77" i="1"/>
  <c r="DJ77" i="1"/>
  <c r="DI77" i="1"/>
  <c r="DH77" i="1"/>
  <c r="DG77" i="1"/>
  <c r="DF77" i="1"/>
  <c r="DE77" i="1"/>
  <c r="DD77" i="1"/>
  <c r="DC77" i="1"/>
  <c r="DB77" i="1"/>
  <c r="DA77" i="1"/>
  <c r="CZ77" i="1"/>
  <c r="CY77" i="1"/>
  <c r="CX77" i="1"/>
  <c r="CW77" i="1"/>
  <c r="CV77" i="1"/>
  <c r="CU77" i="1"/>
  <c r="CT77" i="1"/>
  <c r="CS77" i="1"/>
  <c r="CR77" i="1"/>
  <c r="CQ77" i="1"/>
  <c r="CP77" i="1"/>
  <c r="CO77" i="1"/>
  <c r="CN77" i="1"/>
  <c r="CM77" i="1"/>
  <c r="CL77" i="1"/>
  <c r="CK77" i="1"/>
  <c r="CJ77" i="1"/>
  <c r="CI77" i="1"/>
  <c r="CH77" i="1"/>
  <c r="CG77" i="1"/>
  <c r="CF77" i="1"/>
  <c r="CE77" i="1"/>
  <c r="CD77" i="1"/>
  <c r="CC77" i="1"/>
  <c r="CB77" i="1"/>
  <c r="CA77" i="1"/>
  <c r="BZ77" i="1"/>
  <c r="BY77" i="1"/>
  <c r="BX77" i="1"/>
  <c r="BW77" i="1"/>
  <c r="BV77" i="1"/>
  <c r="BU77" i="1"/>
  <c r="BT77" i="1"/>
  <c r="BS77" i="1"/>
  <c r="BR77" i="1"/>
  <c r="BQ77" i="1"/>
  <c r="BP77" i="1"/>
  <c r="BO77" i="1"/>
  <c r="BN77" i="1"/>
  <c r="BM77" i="1"/>
  <c r="BL77" i="1"/>
  <c r="BK77" i="1"/>
  <c r="BJ77" i="1"/>
  <c r="BI77" i="1"/>
  <c r="BH77" i="1"/>
  <c r="BG77" i="1"/>
  <c r="BF77" i="1"/>
  <c r="BE77" i="1"/>
  <c r="BD77" i="1"/>
  <c r="BC77" i="1"/>
  <c r="BB77" i="1"/>
  <c r="BA77" i="1"/>
  <c r="AZ77" i="1"/>
  <c r="AY77" i="1"/>
  <c r="AX77" i="1"/>
  <c r="AW77" i="1"/>
  <c r="AV77" i="1"/>
  <c r="AU77" i="1"/>
  <c r="AT77" i="1"/>
  <c r="AS77" i="1"/>
  <c r="AR77" i="1"/>
  <c r="AQ77" i="1"/>
  <c r="AP77" i="1"/>
  <c r="AO77" i="1"/>
  <c r="AN77" i="1"/>
  <c r="AM77" i="1"/>
  <c r="AL77" i="1"/>
  <c r="AK77" i="1"/>
  <c r="AJ77" i="1"/>
  <c r="AI77" i="1"/>
  <c r="AH77" i="1"/>
  <c r="AG77" i="1"/>
  <c r="AF77" i="1"/>
  <c r="AE77" i="1"/>
  <c r="AD77" i="1"/>
  <c r="AC77" i="1"/>
  <c r="AB77" i="1"/>
  <c r="AA77" i="1"/>
  <c r="Z77" i="1"/>
  <c r="Y77" i="1"/>
  <c r="X77" i="1"/>
  <c r="W77" i="1"/>
  <c r="V77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F77" i="1"/>
  <c r="E77" i="1"/>
  <c r="D77" i="1"/>
  <c r="C77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DB76" i="1"/>
  <c r="DC76" i="1"/>
  <c r="DD76" i="1"/>
  <c r="DE76" i="1"/>
  <c r="DF76" i="1"/>
  <c r="DG76" i="1"/>
  <c r="DH76" i="1"/>
  <c r="DI76" i="1"/>
  <c r="DJ76" i="1"/>
  <c r="DK76" i="1"/>
  <c r="DL76" i="1"/>
  <c r="DM76" i="1"/>
  <c r="DN76" i="1"/>
  <c r="DO76" i="1"/>
  <c r="DP76" i="1"/>
  <c r="DQ76" i="1"/>
  <c r="DR76" i="1"/>
  <c r="DS76" i="1"/>
  <c r="DT76" i="1"/>
  <c r="DU76" i="1"/>
  <c r="DV76" i="1"/>
  <c r="DW76" i="1"/>
  <c r="DX76" i="1"/>
  <c r="DY76" i="1"/>
  <c r="DZ76" i="1"/>
  <c r="EA76" i="1"/>
  <c r="EB76" i="1"/>
  <c r="EC76" i="1"/>
  <c r="ED76" i="1"/>
  <c r="EE76" i="1"/>
  <c r="EF76" i="1"/>
  <c r="EG76" i="1"/>
  <c r="EH76" i="1"/>
  <c r="EI76" i="1"/>
  <c r="EJ76" i="1"/>
  <c r="EK76" i="1"/>
  <c r="EL76" i="1"/>
  <c r="EM76" i="1"/>
  <c r="EN76" i="1"/>
  <c r="EO76" i="1"/>
  <c r="EP76" i="1"/>
  <c r="EQ76" i="1"/>
  <c r="ER76" i="1"/>
  <c r="ES76" i="1"/>
  <c r="ET76" i="1"/>
  <c r="EU76" i="1"/>
  <c r="EV76" i="1"/>
  <c r="EW76" i="1"/>
  <c r="EX76" i="1"/>
  <c r="EY76" i="1"/>
  <c r="EZ76" i="1"/>
  <c r="FA76" i="1"/>
  <c r="FB76" i="1"/>
  <c r="FC76" i="1"/>
  <c r="FD76" i="1"/>
  <c r="FE76" i="1"/>
  <c r="FF76" i="1"/>
  <c r="FG76" i="1"/>
  <c r="FH76" i="1"/>
  <c r="FI76" i="1"/>
  <c r="FJ76" i="1"/>
  <c r="FK76" i="1"/>
  <c r="FL76" i="1"/>
  <c r="FM76" i="1"/>
  <c r="FN76" i="1"/>
  <c r="FO76" i="1"/>
  <c r="FP76" i="1"/>
  <c r="FQ76" i="1"/>
  <c r="FR76" i="1"/>
  <c r="FS76" i="1"/>
  <c r="FT76" i="1"/>
  <c r="FU76" i="1"/>
  <c r="FV76" i="1"/>
  <c r="FW76" i="1"/>
  <c r="FX76" i="1"/>
  <c r="C76" i="1"/>
  <c r="FX185" i="3"/>
  <c r="FW185" i="3"/>
  <c r="FV185" i="3"/>
  <c r="FU185" i="3"/>
  <c r="FT185" i="3"/>
  <c r="FS185" i="3"/>
  <c r="FR185" i="3"/>
  <c r="FQ185" i="3"/>
  <c r="FP185" i="3"/>
  <c r="FO185" i="3"/>
  <c r="FN185" i="3"/>
  <c r="FM185" i="3"/>
  <c r="FL185" i="3"/>
  <c r="FK185" i="3"/>
  <c r="FJ185" i="3"/>
  <c r="FI185" i="3"/>
  <c r="FH185" i="3"/>
  <c r="FG185" i="3"/>
  <c r="FF185" i="3"/>
  <c r="FE185" i="3"/>
  <c r="FD185" i="3"/>
  <c r="FC185" i="3"/>
  <c r="FB185" i="3"/>
  <c r="FA185" i="3"/>
  <c r="EZ185" i="3"/>
  <c r="EY185" i="3"/>
  <c r="EX185" i="3"/>
  <c r="EW185" i="3"/>
  <c r="EV185" i="3"/>
  <c r="EU185" i="3"/>
  <c r="ET185" i="3"/>
  <c r="ES185" i="3"/>
  <c r="ER185" i="3"/>
  <c r="EQ185" i="3"/>
  <c r="EP185" i="3"/>
  <c r="EO185" i="3"/>
  <c r="EN185" i="3"/>
  <c r="EM185" i="3"/>
  <c r="EL185" i="3"/>
  <c r="EK185" i="3"/>
  <c r="EJ185" i="3"/>
  <c r="EI185" i="3"/>
  <c r="EH185" i="3"/>
  <c r="EG185" i="3"/>
  <c r="EF185" i="3"/>
  <c r="EE185" i="3"/>
  <c r="ED185" i="3"/>
  <c r="EC185" i="3"/>
  <c r="EB185" i="3"/>
  <c r="EA185" i="3"/>
  <c r="DZ185" i="3"/>
  <c r="DY185" i="3"/>
  <c r="DX185" i="3"/>
  <c r="DW185" i="3"/>
  <c r="DV185" i="3"/>
  <c r="DU185" i="3"/>
  <c r="DT185" i="3"/>
  <c r="DS185" i="3"/>
  <c r="DR185" i="3"/>
  <c r="DQ185" i="3"/>
  <c r="DP185" i="3"/>
  <c r="DO185" i="3"/>
  <c r="DN185" i="3"/>
  <c r="DM185" i="3"/>
  <c r="DL185" i="3"/>
  <c r="DK185" i="3"/>
  <c r="DJ185" i="3"/>
  <c r="DI185" i="3"/>
  <c r="DH185" i="3"/>
  <c r="DG185" i="3"/>
  <c r="DF185" i="3"/>
  <c r="DE185" i="3"/>
  <c r="DD185" i="3"/>
  <c r="DC185" i="3"/>
  <c r="DB185" i="3"/>
  <c r="DA185" i="3"/>
  <c r="CZ185" i="3"/>
  <c r="CY185" i="3"/>
  <c r="CX185" i="3"/>
  <c r="CW185" i="3"/>
  <c r="CV185" i="3"/>
  <c r="CU185" i="3"/>
  <c r="CT185" i="3"/>
  <c r="CS185" i="3"/>
  <c r="CR185" i="3"/>
  <c r="CQ185" i="3"/>
  <c r="CP185" i="3"/>
  <c r="CO185" i="3"/>
  <c r="CN185" i="3"/>
  <c r="CM185" i="3"/>
  <c r="CL185" i="3"/>
  <c r="CK185" i="3"/>
  <c r="CJ185" i="3"/>
  <c r="CI185" i="3"/>
  <c r="CH185" i="3"/>
  <c r="CG185" i="3"/>
  <c r="CF185" i="3"/>
  <c r="CE185" i="3"/>
  <c r="CD185" i="3"/>
  <c r="CC185" i="3"/>
  <c r="CB185" i="3"/>
  <c r="CA185" i="3"/>
  <c r="BZ185" i="3"/>
  <c r="BY185" i="3"/>
  <c r="BX185" i="3"/>
  <c r="BW185" i="3"/>
  <c r="BV185" i="3"/>
  <c r="BU185" i="3"/>
  <c r="BT185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3" i="1"/>
  <c r="GB146" i="1"/>
  <c r="FZ71" i="1" l="1"/>
  <c r="C24" i="3"/>
  <c r="B1" i="3" l="1"/>
  <c r="FX27" i="3"/>
  <c r="FW27" i="3"/>
  <c r="FV27" i="3"/>
  <c r="FU27" i="3"/>
  <c r="FT27" i="3"/>
  <c r="FS27" i="3"/>
  <c r="FR27" i="3"/>
  <c r="FQ27" i="3"/>
  <c r="FP27" i="3"/>
  <c r="FO27" i="3"/>
  <c r="FN27" i="3"/>
  <c r="FM27" i="3"/>
  <c r="FL27" i="3"/>
  <c r="FK27" i="3"/>
  <c r="FJ27" i="3"/>
  <c r="FI27" i="3"/>
  <c r="FH27" i="3"/>
  <c r="FG27" i="3"/>
  <c r="FF27" i="3"/>
  <c r="FE27" i="3"/>
  <c r="FD27" i="3"/>
  <c r="FC27" i="3"/>
  <c r="FB27" i="3"/>
  <c r="FA27" i="3"/>
  <c r="EZ27" i="3"/>
  <c r="EY27" i="3"/>
  <c r="EX27" i="3"/>
  <c r="EW27" i="3"/>
  <c r="EV27" i="3"/>
  <c r="EU27" i="3"/>
  <c r="ET27" i="3"/>
  <c r="ES27" i="3"/>
  <c r="ER27" i="3"/>
  <c r="EQ27" i="3"/>
  <c r="EP27" i="3"/>
  <c r="EO27" i="3"/>
  <c r="EN27" i="3"/>
  <c r="EM27" i="3"/>
  <c r="EL27" i="3"/>
  <c r="EK27" i="3"/>
  <c r="EJ27" i="3"/>
  <c r="EI27" i="3"/>
  <c r="EH27" i="3"/>
  <c r="EG27" i="3"/>
  <c r="EF27" i="3"/>
  <c r="EE27" i="3"/>
  <c r="ED27" i="3"/>
  <c r="EC27" i="3"/>
  <c r="EB27" i="3"/>
  <c r="EA27" i="3"/>
  <c r="DZ27" i="3"/>
  <c r="DY27" i="3"/>
  <c r="DX27" i="3"/>
  <c r="DW27" i="3"/>
  <c r="DV27" i="3"/>
  <c r="DU27" i="3"/>
  <c r="DT27" i="3"/>
  <c r="DS27" i="3"/>
  <c r="DR27" i="3"/>
  <c r="DQ27" i="3"/>
  <c r="DP27" i="3"/>
  <c r="DO27" i="3"/>
  <c r="DN27" i="3"/>
  <c r="DM27" i="3"/>
  <c r="DL27" i="3"/>
  <c r="DK27" i="3"/>
  <c r="DJ27" i="3"/>
  <c r="DI27" i="3"/>
  <c r="DH27" i="3"/>
  <c r="DG27" i="3"/>
  <c r="DF27" i="3"/>
  <c r="DE27" i="3"/>
  <c r="DD27" i="3"/>
  <c r="DC27" i="3"/>
  <c r="DB27" i="3"/>
  <c r="DA27" i="3"/>
  <c r="CZ27" i="3"/>
  <c r="CY27" i="3"/>
  <c r="CX27" i="3"/>
  <c r="CW27" i="3"/>
  <c r="CV27" i="3"/>
  <c r="CU27" i="3"/>
  <c r="CT27" i="3"/>
  <c r="CS27" i="3"/>
  <c r="CR27" i="3"/>
  <c r="CQ27" i="3"/>
  <c r="CP27" i="3"/>
  <c r="CO27" i="3"/>
  <c r="CN27" i="3"/>
  <c r="CM27" i="3"/>
  <c r="CL27" i="3"/>
  <c r="CK27" i="3"/>
  <c r="CJ27" i="3"/>
  <c r="CI27" i="3"/>
  <c r="CH27" i="3"/>
  <c r="CG27" i="3"/>
  <c r="CF27" i="3"/>
  <c r="CE27" i="3"/>
  <c r="CD27" i="3"/>
  <c r="CC27" i="3"/>
  <c r="CB27" i="3"/>
  <c r="CA27" i="3"/>
  <c r="BZ27" i="3"/>
  <c r="BY27" i="3"/>
  <c r="BX27" i="3"/>
  <c r="BW27" i="3"/>
  <c r="BV27" i="3"/>
  <c r="BU27" i="3"/>
  <c r="BT27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FX26" i="3"/>
  <c r="FW26" i="3"/>
  <c r="FV26" i="3"/>
  <c r="FU26" i="3"/>
  <c r="FT26" i="3"/>
  <c r="FS26" i="3"/>
  <c r="FR26" i="3"/>
  <c r="FQ26" i="3"/>
  <c r="FP26" i="3"/>
  <c r="FO26" i="3"/>
  <c r="FN26" i="3"/>
  <c r="FM26" i="3"/>
  <c r="FL26" i="3"/>
  <c r="FK26" i="3"/>
  <c r="FJ26" i="3"/>
  <c r="FI26" i="3"/>
  <c r="FH26" i="3"/>
  <c r="FG26" i="3"/>
  <c r="FF26" i="3"/>
  <c r="FE26" i="3"/>
  <c r="FD26" i="3"/>
  <c r="FC26" i="3"/>
  <c r="FB26" i="3"/>
  <c r="FA26" i="3"/>
  <c r="EZ26" i="3"/>
  <c r="EY26" i="3"/>
  <c r="EX26" i="3"/>
  <c r="EW26" i="3"/>
  <c r="EV26" i="3"/>
  <c r="EU26" i="3"/>
  <c r="ET26" i="3"/>
  <c r="ES26" i="3"/>
  <c r="ER26" i="3"/>
  <c r="EQ26" i="3"/>
  <c r="EP26" i="3"/>
  <c r="EO26" i="3"/>
  <c r="EN26" i="3"/>
  <c r="EM26" i="3"/>
  <c r="EL26" i="3"/>
  <c r="EK26" i="3"/>
  <c r="EJ26" i="3"/>
  <c r="EI26" i="3"/>
  <c r="EH26" i="3"/>
  <c r="EG26" i="3"/>
  <c r="EF26" i="3"/>
  <c r="EE26" i="3"/>
  <c r="ED26" i="3"/>
  <c r="EC26" i="3"/>
  <c r="EB26" i="3"/>
  <c r="EA26" i="3"/>
  <c r="DZ26" i="3"/>
  <c r="DY26" i="3"/>
  <c r="DX26" i="3"/>
  <c r="DW26" i="3"/>
  <c r="DV26" i="3"/>
  <c r="DU26" i="3"/>
  <c r="DT26" i="3"/>
  <c r="DS26" i="3"/>
  <c r="DR26" i="3"/>
  <c r="DQ26" i="3"/>
  <c r="DP26" i="3"/>
  <c r="DO26" i="3"/>
  <c r="DN26" i="3"/>
  <c r="DM26" i="3"/>
  <c r="DL26" i="3"/>
  <c r="DK26" i="3"/>
  <c r="DJ26" i="3"/>
  <c r="DI26" i="3"/>
  <c r="DH26" i="3"/>
  <c r="DG26" i="3"/>
  <c r="DF26" i="3"/>
  <c r="DE26" i="3"/>
  <c r="DD26" i="3"/>
  <c r="DC26" i="3"/>
  <c r="DB26" i="3"/>
  <c r="DA26" i="3"/>
  <c r="CZ26" i="3"/>
  <c r="CY26" i="3"/>
  <c r="CX26" i="3"/>
  <c r="CW26" i="3"/>
  <c r="CV26" i="3"/>
  <c r="CU26" i="3"/>
  <c r="CT26" i="3"/>
  <c r="CS26" i="3"/>
  <c r="CR26" i="3"/>
  <c r="CQ26" i="3"/>
  <c r="CP26" i="3"/>
  <c r="CO26" i="3"/>
  <c r="CN26" i="3"/>
  <c r="CM26" i="3"/>
  <c r="CL26" i="3"/>
  <c r="CK26" i="3"/>
  <c r="CJ26" i="3"/>
  <c r="CI26" i="3"/>
  <c r="CH26" i="3"/>
  <c r="CG26" i="3"/>
  <c r="CF26" i="3"/>
  <c r="CE26" i="3"/>
  <c r="CD26" i="3"/>
  <c r="CC26" i="3"/>
  <c r="CB26" i="3"/>
  <c r="CA26" i="3"/>
  <c r="BZ26" i="3"/>
  <c r="BY26" i="3"/>
  <c r="BX26" i="3"/>
  <c r="BW26" i="3"/>
  <c r="BV26" i="3"/>
  <c r="BU26" i="3"/>
  <c r="BT26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FX25" i="3"/>
  <c r="FW25" i="3"/>
  <c r="FV25" i="3"/>
  <c r="FU25" i="3"/>
  <c r="FT25" i="3"/>
  <c r="FS25" i="3"/>
  <c r="FR25" i="3"/>
  <c r="FQ25" i="3"/>
  <c r="FP25" i="3"/>
  <c r="FO25" i="3"/>
  <c r="FN25" i="3"/>
  <c r="FM25" i="3"/>
  <c r="FL25" i="3"/>
  <c r="FK25" i="3"/>
  <c r="FJ25" i="3"/>
  <c r="FI25" i="3"/>
  <c r="FH25" i="3"/>
  <c r="FG25" i="3"/>
  <c r="FF25" i="3"/>
  <c r="FE25" i="3"/>
  <c r="FD25" i="3"/>
  <c r="FC25" i="3"/>
  <c r="FB25" i="3"/>
  <c r="FA25" i="3"/>
  <c r="EZ25" i="3"/>
  <c r="EY25" i="3"/>
  <c r="EX25" i="3"/>
  <c r="EW25" i="3"/>
  <c r="EV25" i="3"/>
  <c r="EU25" i="3"/>
  <c r="ET25" i="3"/>
  <c r="ES25" i="3"/>
  <c r="ER25" i="3"/>
  <c r="EQ25" i="3"/>
  <c r="EP25" i="3"/>
  <c r="EO25" i="3"/>
  <c r="EN25" i="3"/>
  <c r="EM25" i="3"/>
  <c r="EL25" i="3"/>
  <c r="EK25" i="3"/>
  <c r="EJ25" i="3"/>
  <c r="EI25" i="3"/>
  <c r="EH25" i="3"/>
  <c r="EG25" i="3"/>
  <c r="EF25" i="3"/>
  <c r="EE25" i="3"/>
  <c r="ED25" i="3"/>
  <c r="EC25" i="3"/>
  <c r="EB25" i="3"/>
  <c r="EA25" i="3"/>
  <c r="DZ25" i="3"/>
  <c r="DY25" i="3"/>
  <c r="DX25" i="3"/>
  <c r="DW25" i="3"/>
  <c r="DV25" i="3"/>
  <c r="DU25" i="3"/>
  <c r="DT25" i="3"/>
  <c r="DS25" i="3"/>
  <c r="DR25" i="3"/>
  <c r="DQ25" i="3"/>
  <c r="DP25" i="3"/>
  <c r="DO25" i="3"/>
  <c r="DN25" i="3"/>
  <c r="DM25" i="3"/>
  <c r="DL25" i="3"/>
  <c r="DK25" i="3"/>
  <c r="DJ25" i="3"/>
  <c r="DI25" i="3"/>
  <c r="DH25" i="3"/>
  <c r="DG25" i="3"/>
  <c r="DF25" i="3"/>
  <c r="DE25" i="3"/>
  <c r="DD25" i="3"/>
  <c r="DC25" i="3"/>
  <c r="DB25" i="3"/>
  <c r="DA25" i="3"/>
  <c r="CZ25" i="3"/>
  <c r="CY25" i="3"/>
  <c r="CX25" i="3"/>
  <c r="CW25" i="3"/>
  <c r="CV25" i="3"/>
  <c r="CU25" i="3"/>
  <c r="CT25" i="3"/>
  <c r="CS25" i="3"/>
  <c r="CR25" i="3"/>
  <c r="CQ25" i="3"/>
  <c r="CP25" i="3"/>
  <c r="CO25" i="3"/>
  <c r="CN25" i="3"/>
  <c r="CM25" i="3"/>
  <c r="CL25" i="3"/>
  <c r="CK25" i="3"/>
  <c r="CJ25" i="3"/>
  <c r="CI25" i="3"/>
  <c r="CH25" i="3"/>
  <c r="CG25" i="3"/>
  <c r="CF25" i="3"/>
  <c r="CE25" i="3"/>
  <c r="CD25" i="3"/>
  <c r="CC25" i="3"/>
  <c r="CB25" i="3"/>
  <c r="CA25" i="3"/>
  <c r="BZ25" i="3"/>
  <c r="BY25" i="3"/>
  <c r="BX25" i="3"/>
  <c r="BW25" i="3"/>
  <c r="BV25" i="3"/>
  <c r="BU25" i="3"/>
  <c r="BT25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FX24" i="3"/>
  <c r="FW24" i="3"/>
  <c r="FV24" i="3"/>
  <c r="FU24" i="3"/>
  <c r="FT24" i="3"/>
  <c r="FS24" i="3"/>
  <c r="FR24" i="3"/>
  <c r="FQ24" i="3"/>
  <c r="FP24" i="3"/>
  <c r="FO24" i="3"/>
  <c r="FN24" i="3"/>
  <c r="FM24" i="3"/>
  <c r="FL24" i="3"/>
  <c r="FK24" i="3"/>
  <c r="FJ24" i="3"/>
  <c r="FI24" i="3"/>
  <c r="FH24" i="3"/>
  <c r="FG24" i="3"/>
  <c r="FF24" i="3"/>
  <c r="FE24" i="3"/>
  <c r="FD24" i="3"/>
  <c r="FC24" i="3"/>
  <c r="FB24" i="3"/>
  <c r="FA24" i="3"/>
  <c r="EZ24" i="3"/>
  <c r="EY24" i="3"/>
  <c r="EX24" i="3"/>
  <c r="EW24" i="3"/>
  <c r="EV24" i="3"/>
  <c r="EU24" i="3"/>
  <c r="ET24" i="3"/>
  <c r="ES24" i="3"/>
  <c r="ER24" i="3"/>
  <c r="EQ24" i="3"/>
  <c r="EP24" i="3"/>
  <c r="EO24" i="3"/>
  <c r="EN24" i="3"/>
  <c r="EM24" i="3"/>
  <c r="EL24" i="3"/>
  <c r="EK24" i="3"/>
  <c r="EJ24" i="3"/>
  <c r="EI24" i="3"/>
  <c r="EH24" i="3"/>
  <c r="EG24" i="3"/>
  <c r="EF24" i="3"/>
  <c r="EE24" i="3"/>
  <c r="ED24" i="3"/>
  <c r="EC24" i="3"/>
  <c r="EB24" i="3"/>
  <c r="EA24" i="3"/>
  <c r="DZ24" i="3"/>
  <c r="DY24" i="3"/>
  <c r="DX24" i="3"/>
  <c r="DW24" i="3"/>
  <c r="DV24" i="3"/>
  <c r="DU24" i="3"/>
  <c r="DT24" i="3"/>
  <c r="DS24" i="3"/>
  <c r="DR24" i="3"/>
  <c r="DQ24" i="3"/>
  <c r="DP24" i="3"/>
  <c r="DO24" i="3"/>
  <c r="DN24" i="3"/>
  <c r="DM24" i="3"/>
  <c r="DL24" i="3"/>
  <c r="DK24" i="3"/>
  <c r="DJ24" i="3"/>
  <c r="DI24" i="3"/>
  <c r="DH24" i="3"/>
  <c r="DG24" i="3"/>
  <c r="DF24" i="3"/>
  <c r="DE24" i="3"/>
  <c r="DD24" i="3"/>
  <c r="DC24" i="3"/>
  <c r="DB24" i="3"/>
  <c r="DA24" i="3"/>
  <c r="CZ24" i="3"/>
  <c r="CY24" i="3"/>
  <c r="CX24" i="3"/>
  <c r="CW24" i="3"/>
  <c r="CV24" i="3"/>
  <c r="CU24" i="3"/>
  <c r="CT24" i="3"/>
  <c r="CS24" i="3"/>
  <c r="CR24" i="3"/>
  <c r="CQ24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7" i="3"/>
  <c r="C26" i="3"/>
  <c r="C25" i="3"/>
  <c r="C24" i="1"/>
  <c r="FX26" i="1"/>
  <c r="FW26" i="1"/>
  <c r="FV26" i="1"/>
  <c r="FU26" i="1"/>
  <c r="FT26" i="1"/>
  <c r="FS26" i="1"/>
  <c r="FR26" i="1"/>
  <c r="FQ26" i="1"/>
  <c r="FP26" i="1"/>
  <c r="FO26" i="1"/>
  <c r="FN26" i="1"/>
  <c r="FM26" i="1"/>
  <c r="FL26" i="1"/>
  <c r="FK26" i="1"/>
  <c r="FJ26" i="1"/>
  <c r="FI26" i="1"/>
  <c r="FH26" i="1"/>
  <c r="FG26" i="1"/>
  <c r="FF26" i="1"/>
  <c r="FE26" i="1"/>
  <c r="FD26" i="1"/>
  <c r="FC26" i="1"/>
  <c r="FB26" i="1"/>
  <c r="FA26" i="1"/>
  <c r="EZ26" i="1"/>
  <c r="EY26" i="1"/>
  <c r="EX26" i="1"/>
  <c r="EW26" i="1"/>
  <c r="EV26" i="1"/>
  <c r="EU26" i="1"/>
  <c r="ET26" i="1"/>
  <c r="ES26" i="1"/>
  <c r="ER26" i="1"/>
  <c r="EQ26" i="1"/>
  <c r="EP26" i="1"/>
  <c r="EO26" i="1"/>
  <c r="EN26" i="1"/>
  <c r="EM26" i="1"/>
  <c r="EL26" i="1"/>
  <c r="EK26" i="1"/>
  <c r="EJ26" i="1"/>
  <c r="EI26" i="1"/>
  <c r="EH26" i="1"/>
  <c r="EG26" i="1"/>
  <c r="EF26" i="1"/>
  <c r="EE26" i="1"/>
  <c r="ED26" i="1"/>
  <c r="EC26" i="1"/>
  <c r="EB26" i="1"/>
  <c r="EA26" i="1"/>
  <c r="DZ26" i="1"/>
  <c r="DY26" i="1"/>
  <c r="DX26" i="1"/>
  <c r="DW26" i="1"/>
  <c r="DV26" i="1"/>
  <c r="DU26" i="1"/>
  <c r="DT26" i="1"/>
  <c r="DS26" i="1"/>
  <c r="DR26" i="1"/>
  <c r="DQ26" i="1"/>
  <c r="DP26" i="1"/>
  <c r="DO26" i="1"/>
  <c r="DN26" i="1"/>
  <c r="DM26" i="1"/>
  <c r="DL26" i="1"/>
  <c r="DK26" i="1"/>
  <c r="DJ26" i="1"/>
  <c r="DI26" i="1"/>
  <c r="DH26" i="1"/>
  <c r="DG26" i="1"/>
  <c r="DF26" i="1"/>
  <c r="DE26" i="1"/>
  <c r="DD26" i="1"/>
  <c r="DC26" i="1"/>
  <c r="DB26" i="1"/>
  <c r="DA26" i="1"/>
  <c r="CZ26" i="1"/>
  <c r="CY26" i="1"/>
  <c r="CX26" i="1"/>
  <c r="CW26" i="1"/>
  <c r="CV26" i="1"/>
  <c r="CU26" i="1"/>
  <c r="CT26" i="1"/>
  <c r="CS26" i="1"/>
  <c r="CR26" i="1"/>
  <c r="CQ26" i="1"/>
  <c r="CP26" i="1"/>
  <c r="CO26" i="1"/>
  <c r="CN26" i="1"/>
  <c r="CM26" i="1"/>
  <c r="CL26" i="1"/>
  <c r="CK26" i="1"/>
  <c r="CJ26" i="1"/>
  <c r="CI26" i="1"/>
  <c r="CH26" i="1"/>
  <c r="CG26" i="1"/>
  <c r="CF26" i="1"/>
  <c r="CE26" i="1"/>
  <c r="CD26" i="1"/>
  <c r="CC26" i="1"/>
  <c r="CB26" i="1"/>
  <c r="CA26" i="1"/>
  <c r="BZ26" i="1"/>
  <c r="BY26" i="1"/>
  <c r="BX26" i="1"/>
  <c r="BW26" i="1"/>
  <c r="BV26" i="1"/>
  <c r="BU26" i="1"/>
  <c r="BT26" i="1"/>
  <c r="BS26" i="1"/>
  <c r="BR26" i="1"/>
  <c r="BQ26" i="1"/>
  <c r="BP26" i="1"/>
  <c r="BO26" i="1"/>
  <c r="BN26" i="1"/>
  <c r="BM26" i="1"/>
  <c r="BL26" i="1"/>
  <c r="BK26" i="1"/>
  <c r="BJ26" i="1"/>
  <c r="BI26" i="1"/>
  <c r="BH26" i="1"/>
  <c r="BG26" i="1"/>
  <c r="BF26" i="1"/>
  <c r="BE26" i="1"/>
  <c r="BD26" i="1"/>
  <c r="BC26" i="1"/>
  <c r="BB26" i="1"/>
  <c r="BA26" i="1"/>
  <c r="AZ26" i="1"/>
  <c r="AY26" i="1"/>
  <c r="AX26" i="1"/>
  <c r="AW26" i="1"/>
  <c r="AV26" i="1"/>
  <c r="AU26" i="1"/>
  <c r="AT26" i="1"/>
  <c r="AS26" i="1"/>
  <c r="AR26" i="1"/>
  <c r="AQ26" i="1"/>
  <c r="AP26" i="1"/>
  <c r="AO26" i="1"/>
  <c r="AN26" i="1"/>
  <c r="AM26" i="1"/>
  <c r="AL26" i="1"/>
  <c r="AK26" i="1"/>
  <c r="AJ26" i="1"/>
  <c r="AI26" i="1"/>
  <c r="AH26" i="1"/>
  <c r="AG26" i="1"/>
  <c r="AF26" i="1"/>
  <c r="AE26" i="1"/>
  <c r="AD26" i="1"/>
  <c r="AC26" i="1"/>
  <c r="AB26" i="1"/>
  <c r="AA26" i="1"/>
  <c r="Z26" i="1"/>
  <c r="Y26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FX25" i="1"/>
  <c r="FW25" i="1"/>
  <c r="FV25" i="1"/>
  <c r="FU25" i="1"/>
  <c r="FT25" i="1"/>
  <c r="FS25" i="1"/>
  <c r="FR25" i="1"/>
  <c r="FQ25" i="1"/>
  <c r="FP25" i="1"/>
  <c r="FO25" i="1"/>
  <c r="FN25" i="1"/>
  <c r="FM25" i="1"/>
  <c r="FL25" i="1"/>
  <c r="FK25" i="1"/>
  <c r="FJ25" i="1"/>
  <c r="FI25" i="1"/>
  <c r="FH25" i="1"/>
  <c r="FG25" i="1"/>
  <c r="FF25" i="1"/>
  <c r="FE25" i="1"/>
  <c r="FD25" i="1"/>
  <c r="FC25" i="1"/>
  <c r="FB25" i="1"/>
  <c r="FA25" i="1"/>
  <c r="EZ25" i="1"/>
  <c r="EY25" i="1"/>
  <c r="EX25" i="1"/>
  <c r="EW25" i="1"/>
  <c r="EV25" i="1"/>
  <c r="EU25" i="1"/>
  <c r="ET25" i="1"/>
  <c r="ES25" i="1"/>
  <c r="ER25" i="1"/>
  <c r="EQ25" i="1"/>
  <c r="EP25" i="1"/>
  <c r="EO25" i="1"/>
  <c r="EN25" i="1"/>
  <c r="EM25" i="1"/>
  <c r="EL25" i="1"/>
  <c r="EK25" i="1"/>
  <c r="EJ25" i="1"/>
  <c r="EI25" i="1"/>
  <c r="EH25" i="1"/>
  <c r="EG25" i="1"/>
  <c r="EF25" i="1"/>
  <c r="EE25" i="1"/>
  <c r="ED25" i="1"/>
  <c r="EC25" i="1"/>
  <c r="EB25" i="1"/>
  <c r="EA25" i="1"/>
  <c r="DZ25" i="1"/>
  <c r="DY25" i="1"/>
  <c r="DX25" i="1"/>
  <c r="DW25" i="1"/>
  <c r="DV25" i="1"/>
  <c r="DU25" i="1"/>
  <c r="DT25" i="1"/>
  <c r="DS25" i="1"/>
  <c r="DR25" i="1"/>
  <c r="DQ25" i="1"/>
  <c r="DP25" i="1"/>
  <c r="DO25" i="1"/>
  <c r="DN25" i="1"/>
  <c r="DM25" i="1"/>
  <c r="DL25" i="1"/>
  <c r="DK25" i="1"/>
  <c r="DJ25" i="1"/>
  <c r="DI25" i="1"/>
  <c r="DH25" i="1"/>
  <c r="DG25" i="1"/>
  <c r="DF25" i="1"/>
  <c r="DE25" i="1"/>
  <c r="DD25" i="1"/>
  <c r="DC25" i="1"/>
  <c r="DB25" i="1"/>
  <c r="DA25" i="1"/>
  <c r="CZ25" i="1"/>
  <c r="CY25" i="1"/>
  <c r="CX25" i="1"/>
  <c r="CW25" i="1"/>
  <c r="CV25" i="1"/>
  <c r="CU25" i="1"/>
  <c r="CT25" i="1"/>
  <c r="CS25" i="1"/>
  <c r="CR25" i="1"/>
  <c r="CQ25" i="1"/>
  <c r="CP25" i="1"/>
  <c r="CO25" i="1"/>
  <c r="CN25" i="1"/>
  <c r="CM25" i="1"/>
  <c r="CL25" i="1"/>
  <c r="CK25" i="1"/>
  <c r="CJ25" i="1"/>
  <c r="CI25" i="1"/>
  <c r="CH25" i="1"/>
  <c r="CG25" i="1"/>
  <c r="CF25" i="1"/>
  <c r="CE25" i="1"/>
  <c r="CD25" i="1"/>
  <c r="CC25" i="1"/>
  <c r="CB25" i="1"/>
  <c r="CA25" i="1"/>
  <c r="BZ25" i="1"/>
  <c r="BY25" i="1"/>
  <c r="BX25" i="1"/>
  <c r="BW25" i="1"/>
  <c r="BV25" i="1"/>
  <c r="BU25" i="1"/>
  <c r="BT25" i="1"/>
  <c r="BS25" i="1"/>
  <c r="BR25" i="1"/>
  <c r="BQ25" i="1"/>
  <c r="BP25" i="1"/>
  <c r="BO25" i="1"/>
  <c r="BN25" i="1"/>
  <c r="BM25" i="1"/>
  <c r="BL25" i="1"/>
  <c r="BK25" i="1"/>
  <c r="BJ25" i="1"/>
  <c r="BI25" i="1"/>
  <c r="BH25" i="1"/>
  <c r="BG25" i="1"/>
  <c r="BF25" i="1"/>
  <c r="BE25" i="1"/>
  <c r="BD25" i="1"/>
  <c r="BC25" i="1"/>
  <c r="BB25" i="1"/>
  <c r="BA25" i="1"/>
  <c r="AZ25" i="1"/>
  <c r="AY25" i="1"/>
  <c r="AX25" i="1"/>
  <c r="AW25" i="1"/>
  <c r="AV25" i="1"/>
  <c r="AU25" i="1"/>
  <c r="AT25" i="1"/>
  <c r="AS25" i="1"/>
  <c r="AR25" i="1"/>
  <c r="AQ25" i="1"/>
  <c r="AP25" i="1"/>
  <c r="AO25" i="1"/>
  <c r="AN25" i="1"/>
  <c r="AM25" i="1"/>
  <c r="AL25" i="1"/>
  <c r="AK25" i="1"/>
  <c r="AJ25" i="1"/>
  <c r="AI25" i="1"/>
  <c r="AH25" i="1"/>
  <c r="AG25" i="1"/>
  <c r="AF25" i="1"/>
  <c r="AE25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FX24" i="1"/>
  <c r="FW24" i="1"/>
  <c r="FV24" i="1"/>
  <c r="FU24" i="1"/>
  <c r="FT24" i="1"/>
  <c r="FS24" i="1"/>
  <c r="FR24" i="1"/>
  <c r="FQ24" i="1"/>
  <c r="FP24" i="1"/>
  <c r="FO24" i="1"/>
  <c r="FN24" i="1"/>
  <c r="FM24" i="1"/>
  <c r="FL24" i="1"/>
  <c r="FK24" i="1"/>
  <c r="FJ24" i="1"/>
  <c r="FI24" i="1"/>
  <c r="FH24" i="1"/>
  <c r="FG24" i="1"/>
  <c r="FF24" i="1"/>
  <c r="FE24" i="1"/>
  <c r="FD24" i="1"/>
  <c r="FC24" i="1"/>
  <c r="FB24" i="1"/>
  <c r="FA24" i="1"/>
  <c r="EZ24" i="1"/>
  <c r="EY24" i="1"/>
  <c r="EX24" i="1"/>
  <c r="EW24" i="1"/>
  <c r="EV24" i="1"/>
  <c r="EU24" i="1"/>
  <c r="ET24" i="1"/>
  <c r="ES24" i="1"/>
  <c r="ER24" i="1"/>
  <c r="EQ24" i="1"/>
  <c r="EP24" i="1"/>
  <c r="EO24" i="1"/>
  <c r="EN24" i="1"/>
  <c r="EM24" i="1"/>
  <c r="EL24" i="1"/>
  <c r="EK24" i="1"/>
  <c r="EJ24" i="1"/>
  <c r="EI24" i="1"/>
  <c r="EH24" i="1"/>
  <c r="EG24" i="1"/>
  <c r="EF24" i="1"/>
  <c r="EE24" i="1"/>
  <c r="ED24" i="1"/>
  <c r="EC24" i="1"/>
  <c r="EB24" i="1"/>
  <c r="EA24" i="1"/>
  <c r="DZ24" i="1"/>
  <c r="DY24" i="1"/>
  <c r="DX24" i="1"/>
  <c r="DW24" i="1"/>
  <c r="DV24" i="1"/>
  <c r="DU24" i="1"/>
  <c r="DT24" i="1"/>
  <c r="DS24" i="1"/>
  <c r="DR24" i="1"/>
  <c r="DQ24" i="1"/>
  <c r="DP24" i="1"/>
  <c r="DO24" i="1"/>
  <c r="DN24" i="1"/>
  <c r="DM24" i="1"/>
  <c r="DL24" i="1"/>
  <c r="DK24" i="1"/>
  <c r="DJ24" i="1"/>
  <c r="DI24" i="1"/>
  <c r="DH24" i="1"/>
  <c r="DG24" i="1"/>
  <c r="DF24" i="1"/>
  <c r="DE24" i="1"/>
  <c r="DD24" i="1"/>
  <c r="DC24" i="1"/>
  <c r="DB24" i="1"/>
  <c r="DA24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6" i="1"/>
  <c r="C25" i="1"/>
  <c r="D63" i="1" l="1"/>
  <c r="D64" i="1"/>
  <c r="D65" i="1"/>
  <c r="C47" i="3"/>
  <c r="C46" i="3"/>
  <c r="C29" i="3"/>
  <c r="C28" i="3"/>
  <c r="C21" i="3"/>
  <c r="C20" i="3"/>
  <c r="C18" i="3"/>
  <c r="C17" i="3"/>
  <c r="C13" i="3"/>
  <c r="C14" i="3"/>
  <c r="C15" i="3"/>
  <c r="C12" i="3"/>
  <c r="C10" i="3"/>
  <c r="C9" i="3"/>
  <c r="C8" i="3"/>
  <c r="FX118" i="1" l="1"/>
  <c r="FW118" i="1"/>
  <c r="FV118" i="1"/>
  <c r="FU118" i="1"/>
  <c r="FT118" i="1"/>
  <c r="FS118" i="1"/>
  <c r="FR118" i="1"/>
  <c r="FQ118" i="1"/>
  <c r="FP118" i="1"/>
  <c r="FO118" i="1"/>
  <c r="FN118" i="1"/>
  <c r="FM118" i="1"/>
  <c r="FL118" i="1"/>
  <c r="FK118" i="1"/>
  <c r="FJ118" i="1"/>
  <c r="FI118" i="1"/>
  <c r="FH118" i="1"/>
  <c r="FG118" i="1"/>
  <c r="FF118" i="1"/>
  <c r="FE118" i="1"/>
  <c r="FD118" i="1"/>
  <c r="FC118" i="1"/>
  <c r="FB118" i="1"/>
  <c r="FA118" i="1"/>
  <c r="EZ118" i="1"/>
  <c r="EY118" i="1"/>
  <c r="EX118" i="1"/>
  <c r="EW118" i="1"/>
  <c r="EV118" i="1"/>
  <c r="EU118" i="1"/>
  <c r="ET118" i="1"/>
  <c r="ES118" i="1"/>
  <c r="ER118" i="1"/>
  <c r="EQ118" i="1"/>
  <c r="EP118" i="1"/>
  <c r="EO118" i="1"/>
  <c r="EN118" i="1"/>
  <c r="EM118" i="1"/>
  <c r="EL118" i="1"/>
  <c r="EK118" i="1"/>
  <c r="EJ118" i="1"/>
  <c r="EI118" i="1"/>
  <c r="EH118" i="1"/>
  <c r="EG118" i="1"/>
  <c r="EF118" i="1"/>
  <c r="EE118" i="1"/>
  <c r="ED118" i="1"/>
  <c r="EC118" i="1"/>
  <c r="EB118" i="1"/>
  <c r="EA118" i="1"/>
  <c r="DZ118" i="1"/>
  <c r="DY118" i="1"/>
  <c r="DX118" i="1"/>
  <c r="DW118" i="1"/>
  <c r="DV118" i="1"/>
  <c r="DU118" i="1"/>
  <c r="DT118" i="1"/>
  <c r="DS118" i="1"/>
  <c r="DR118" i="1"/>
  <c r="DQ118" i="1"/>
  <c r="DP118" i="1"/>
  <c r="DO118" i="1"/>
  <c r="DN118" i="1"/>
  <c r="DM118" i="1"/>
  <c r="DL118" i="1"/>
  <c r="DK118" i="1"/>
  <c r="DJ118" i="1"/>
  <c r="DI118" i="1"/>
  <c r="DH118" i="1"/>
  <c r="DG118" i="1"/>
  <c r="DF118" i="1"/>
  <c r="DE118" i="1"/>
  <c r="DD118" i="1"/>
  <c r="DC118" i="1"/>
  <c r="DB118" i="1"/>
  <c r="DA118" i="1"/>
  <c r="CZ118" i="1"/>
  <c r="CY118" i="1"/>
  <c r="CX118" i="1"/>
  <c r="CW118" i="1"/>
  <c r="CV118" i="1"/>
  <c r="CU118" i="1"/>
  <c r="CT118" i="1"/>
  <c r="CS118" i="1"/>
  <c r="CR118" i="1"/>
  <c r="CQ118" i="1"/>
  <c r="CP118" i="1"/>
  <c r="CO118" i="1"/>
  <c r="CN118" i="1"/>
  <c r="CM118" i="1"/>
  <c r="CL118" i="1"/>
  <c r="CK118" i="1"/>
  <c r="CJ118" i="1"/>
  <c r="CI118" i="1"/>
  <c r="CH118" i="1"/>
  <c r="CG118" i="1"/>
  <c r="CF118" i="1"/>
  <c r="CE118" i="1"/>
  <c r="CD118" i="1"/>
  <c r="CC118" i="1"/>
  <c r="CB118" i="1"/>
  <c r="CA118" i="1"/>
  <c r="BZ118" i="1"/>
  <c r="BY118" i="1"/>
  <c r="BX118" i="1"/>
  <c r="BW118" i="1"/>
  <c r="BV118" i="1"/>
  <c r="BU118" i="1"/>
  <c r="BT118" i="1"/>
  <c r="BS118" i="1"/>
  <c r="BR118" i="1"/>
  <c r="BQ118" i="1"/>
  <c r="BP118" i="1"/>
  <c r="BO118" i="1"/>
  <c r="BN118" i="1"/>
  <c r="BM118" i="1"/>
  <c r="BL118" i="1"/>
  <c r="BK118" i="1"/>
  <c r="BJ118" i="1"/>
  <c r="BI118" i="1"/>
  <c r="BH118" i="1"/>
  <c r="BG118" i="1"/>
  <c r="BF118" i="1"/>
  <c r="BE118" i="1"/>
  <c r="BD118" i="1"/>
  <c r="BC118" i="1"/>
  <c r="BB118" i="1"/>
  <c r="BA118" i="1"/>
  <c r="AZ118" i="1"/>
  <c r="AY118" i="1"/>
  <c r="AX118" i="1"/>
  <c r="AW118" i="1"/>
  <c r="AV118" i="1"/>
  <c r="AU118" i="1"/>
  <c r="AT118" i="1"/>
  <c r="AS118" i="1"/>
  <c r="AR118" i="1"/>
  <c r="AQ118" i="1"/>
  <c r="AP118" i="1"/>
  <c r="AO118" i="1"/>
  <c r="AN118" i="1"/>
  <c r="AM118" i="1"/>
  <c r="AL118" i="1"/>
  <c r="AK118" i="1"/>
  <c r="AJ118" i="1"/>
  <c r="AI118" i="1"/>
  <c r="AH118" i="1"/>
  <c r="AG118" i="1"/>
  <c r="AF118" i="1"/>
  <c r="AE118" i="1"/>
  <c r="AD118" i="1"/>
  <c r="AC118" i="1"/>
  <c r="AB118" i="1"/>
  <c r="AA118" i="1"/>
  <c r="Z118" i="1"/>
  <c r="Y118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F118" i="1"/>
  <c r="E118" i="1"/>
  <c r="D118" i="1"/>
  <c r="C118" i="1"/>
  <c r="FX88" i="1"/>
  <c r="FX108" i="1" l="1"/>
  <c r="FW108" i="1"/>
  <c r="FV108" i="1"/>
  <c r="FU108" i="1"/>
  <c r="FT108" i="1"/>
  <c r="FS108" i="1"/>
  <c r="FR108" i="1"/>
  <c r="FQ108" i="1"/>
  <c r="FP108" i="1"/>
  <c r="FO108" i="1"/>
  <c r="FN108" i="1"/>
  <c r="FM108" i="1"/>
  <c r="FL108" i="1"/>
  <c r="FK108" i="1"/>
  <c r="FJ108" i="1"/>
  <c r="FI108" i="1"/>
  <c r="FH108" i="1"/>
  <c r="FG108" i="1"/>
  <c r="FF108" i="1"/>
  <c r="FE108" i="1"/>
  <c r="FD108" i="1"/>
  <c r="FC108" i="1"/>
  <c r="FB108" i="1"/>
  <c r="FA108" i="1"/>
  <c r="EZ108" i="1"/>
  <c r="EY108" i="1"/>
  <c r="EX108" i="1"/>
  <c r="EW108" i="1"/>
  <c r="EV108" i="1"/>
  <c r="EU108" i="1"/>
  <c r="ET108" i="1"/>
  <c r="ES108" i="1"/>
  <c r="ER108" i="1"/>
  <c r="EQ108" i="1"/>
  <c r="EP108" i="1"/>
  <c r="EO108" i="1"/>
  <c r="EN108" i="1"/>
  <c r="EM108" i="1"/>
  <c r="EL108" i="1"/>
  <c r="EK108" i="1"/>
  <c r="EJ108" i="1"/>
  <c r="EI108" i="1"/>
  <c r="EH108" i="1"/>
  <c r="EG108" i="1"/>
  <c r="EF108" i="1"/>
  <c r="EE108" i="1"/>
  <c r="ED108" i="1"/>
  <c r="EC108" i="1"/>
  <c r="EB108" i="1"/>
  <c r="EA108" i="1"/>
  <c r="DZ108" i="1"/>
  <c r="DY108" i="1"/>
  <c r="DX108" i="1"/>
  <c r="DW108" i="1"/>
  <c r="DV108" i="1"/>
  <c r="DU108" i="1"/>
  <c r="DT108" i="1"/>
  <c r="DS108" i="1"/>
  <c r="DR108" i="1"/>
  <c r="DQ108" i="1"/>
  <c r="DP108" i="1"/>
  <c r="DO108" i="1"/>
  <c r="DN108" i="1"/>
  <c r="DM108" i="1"/>
  <c r="DL108" i="1"/>
  <c r="DK108" i="1"/>
  <c r="DJ108" i="1"/>
  <c r="DI108" i="1"/>
  <c r="DH108" i="1"/>
  <c r="DG108" i="1"/>
  <c r="DF108" i="1"/>
  <c r="DE108" i="1"/>
  <c r="DD108" i="1"/>
  <c r="DC108" i="1"/>
  <c r="DB108" i="1"/>
  <c r="DA108" i="1"/>
  <c r="CZ108" i="1"/>
  <c r="CY108" i="1"/>
  <c r="CX108" i="1"/>
  <c r="CW108" i="1"/>
  <c r="CV108" i="1"/>
  <c r="CU108" i="1"/>
  <c r="CT108" i="1"/>
  <c r="CS108" i="1"/>
  <c r="CR108" i="1"/>
  <c r="CQ108" i="1"/>
  <c r="CP108" i="1"/>
  <c r="CO108" i="1"/>
  <c r="CN108" i="1"/>
  <c r="CM108" i="1"/>
  <c r="CL108" i="1"/>
  <c r="CK108" i="1"/>
  <c r="CJ108" i="1"/>
  <c r="CI108" i="1"/>
  <c r="CH108" i="1"/>
  <c r="CG108" i="1"/>
  <c r="CF108" i="1"/>
  <c r="CE108" i="1"/>
  <c r="CD108" i="1"/>
  <c r="CC108" i="1"/>
  <c r="CB108" i="1"/>
  <c r="CA108" i="1"/>
  <c r="BZ108" i="1"/>
  <c r="BY108" i="1"/>
  <c r="BX108" i="1"/>
  <c r="BW108" i="1"/>
  <c r="BV108" i="1"/>
  <c r="BU108" i="1"/>
  <c r="BT108" i="1"/>
  <c r="BS108" i="1"/>
  <c r="BR108" i="1"/>
  <c r="BQ108" i="1"/>
  <c r="BP108" i="1"/>
  <c r="BO108" i="1"/>
  <c r="BN108" i="1"/>
  <c r="BM108" i="1"/>
  <c r="BL108" i="1"/>
  <c r="BK108" i="1"/>
  <c r="BJ108" i="1"/>
  <c r="BI108" i="1"/>
  <c r="BH108" i="1"/>
  <c r="BG108" i="1"/>
  <c r="BF108" i="1"/>
  <c r="BE108" i="1"/>
  <c r="BD108" i="1"/>
  <c r="BC108" i="1"/>
  <c r="BB108" i="1"/>
  <c r="BA108" i="1"/>
  <c r="AZ108" i="1"/>
  <c r="AY108" i="1"/>
  <c r="AX108" i="1"/>
  <c r="AW108" i="1"/>
  <c r="AV108" i="1"/>
  <c r="AU108" i="1"/>
  <c r="AT108" i="1"/>
  <c r="AS108" i="1"/>
  <c r="AR108" i="1"/>
  <c r="AQ108" i="1"/>
  <c r="AP108" i="1"/>
  <c r="AO108" i="1"/>
  <c r="AN108" i="1"/>
  <c r="AM108" i="1"/>
  <c r="AL108" i="1"/>
  <c r="AK108" i="1"/>
  <c r="AJ108" i="1"/>
  <c r="AI108" i="1"/>
  <c r="AH108" i="1"/>
  <c r="AG108" i="1"/>
  <c r="AF108" i="1"/>
  <c r="AE108" i="1"/>
  <c r="AD108" i="1"/>
  <c r="AC108" i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F108" i="1"/>
  <c r="E108" i="1"/>
  <c r="D108" i="1"/>
  <c r="FX105" i="1"/>
  <c r="FW105" i="1"/>
  <c r="FV105" i="1"/>
  <c r="FU105" i="1"/>
  <c r="FT105" i="1"/>
  <c r="FS105" i="1"/>
  <c r="FR105" i="1"/>
  <c r="FQ105" i="1"/>
  <c r="FP105" i="1"/>
  <c r="FO105" i="1"/>
  <c r="FN105" i="1"/>
  <c r="FM105" i="1"/>
  <c r="FL105" i="1"/>
  <c r="FK105" i="1"/>
  <c r="FJ105" i="1"/>
  <c r="FI105" i="1"/>
  <c r="FH105" i="1"/>
  <c r="FG105" i="1"/>
  <c r="FF105" i="1"/>
  <c r="FE105" i="1"/>
  <c r="FD105" i="1"/>
  <c r="FC105" i="1"/>
  <c r="FB105" i="1"/>
  <c r="FA105" i="1"/>
  <c r="EZ105" i="1"/>
  <c r="EY105" i="1"/>
  <c r="EX105" i="1"/>
  <c r="EW105" i="1"/>
  <c r="EV105" i="1"/>
  <c r="EU105" i="1"/>
  <c r="ET105" i="1"/>
  <c r="ES105" i="1"/>
  <c r="ER105" i="1"/>
  <c r="EQ105" i="1"/>
  <c r="EP105" i="1"/>
  <c r="EO105" i="1"/>
  <c r="EN105" i="1"/>
  <c r="EM105" i="1"/>
  <c r="EL105" i="1"/>
  <c r="EK105" i="1"/>
  <c r="EJ105" i="1"/>
  <c r="EI105" i="1"/>
  <c r="EH105" i="1"/>
  <c r="EG105" i="1"/>
  <c r="EF105" i="1"/>
  <c r="EE105" i="1"/>
  <c r="ED105" i="1"/>
  <c r="EC105" i="1"/>
  <c r="EB105" i="1"/>
  <c r="EA105" i="1"/>
  <c r="DZ105" i="1"/>
  <c r="DY105" i="1"/>
  <c r="DX105" i="1"/>
  <c r="DW105" i="1"/>
  <c r="DV105" i="1"/>
  <c r="DU105" i="1"/>
  <c r="DT105" i="1"/>
  <c r="DS105" i="1"/>
  <c r="DR105" i="1"/>
  <c r="DQ105" i="1"/>
  <c r="DP105" i="1"/>
  <c r="DO105" i="1"/>
  <c r="DN105" i="1"/>
  <c r="DM105" i="1"/>
  <c r="DL105" i="1"/>
  <c r="DK105" i="1"/>
  <c r="DJ105" i="1"/>
  <c r="DI105" i="1"/>
  <c r="DH105" i="1"/>
  <c r="DG105" i="1"/>
  <c r="DF105" i="1"/>
  <c r="DE105" i="1"/>
  <c r="DD105" i="1"/>
  <c r="DC105" i="1"/>
  <c r="DB105" i="1"/>
  <c r="DA105" i="1"/>
  <c r="CZ105" i="1"/>
  <c r="CY105" i="1"/>
  <c r="CX105" i="1"/>
  <c r="CW105" i="1"/>
  <c r="CV105" i="1"/>
  <c r="CU105" i="1"/>
  <c r="CT105" i="1"/>
  <c r="CS105" i="1"/>
  <c r="CR105" i="1"/>
  <c r="CQ105" i="1"/>
  <c r="CP105" i="1"/>
  <c r="CO105" i="1"/>
  <c r="CN105" i="1"/>
  <c r="CM105" i="1"/>
  <c r="CL105" i="1"/>
  <c r="CK105" i="1"/>
  <c r="CJ105" i="1"/>
  <c r="CI105" i="1"/>
  <c r="CH105" i="1"/>
  <c r="CG105" i="1"/>
  <c r="CF105" i="1"/>
  <c r="CE105" i="1"/>
  <c r="CD105" i="1"/>
  <c r="CC105" i="1"/>
  <c r="CB105" i="1"/>
  <c r="CA105" i="1"/>
  <c r="BZ105" i="1"/>
  <c r="BY105" i="1"/>
  <c r="BX105" i="1"/>
  <c r="BW105" i="1"/>
  <c r="BV105" i="1"/>
  <c r="BU105" i="1"/>
  <c r="BT105" i="1"/>
  <c r="BS105" i="1"/>
  <c r="BR105" i="1"/>
  <c r="BQ105" i="1"/>
  <c r="BP105" i="1"/>
  <c r="BO105" i="1"/>
  <c r="BN105" i="1"/>
  <c r="BM105" i="1"/>
  <c r="BL105" i="1"/>
  <c r="BK105" i="1"/>
  <c r="BJ105" i="1"/>
  <c r="BI105" i="1"/>
  <c r="BH105" i="1"/>
  <c r="BG105" i="1"/>
  <c r="BF105" i="1"/>
  <c r="BE105" i="1"/>
  <c r="BD105" i="1"/>
  <c r="BC105" i="1"/>
  <c r="BB105" i="1"/>
  <c r="BA105" i="1"/>
  <c r="AZ105" i="1"/>
  <c r="AY105" i="1"/>
  <c r="AX105" i="1"/>
  <c r="AW105" i="1"/>
  <c r="AV105" i="1"/>
  <c r="AU105" i="1"/>
  <c r="AT105" i="1"/>
  <c r="AS105" i="1"/>
  <c r="AR105" i="1"/>
  <c r="AQ105" i="1"/>
  <c r="AP105" i="1"/>
  <c r="AO105" i="1"/>
  <c r="AN105" i="1"/>
  <c r="AM105" i="1"/>
  <c r="AL105" i="1"/>
  <c r="AK105" i="1"/>
  <c r="AJ105" i="1"/>
  <c r="AI105" i="1"/>
  <c r="AH105" i="1"/>
  <c r="AG105" i="1"/>
  <c r="AF105" i="1"/>
  <c r="AE105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D105" i="1"/>
  <c r="C105" i="1"/>
  <c r="C108" i="1"/>
  <c r="C100" i="1"/>
  <c r="C106" i="1"/>
  <c r="C113" i="1"/>
  <c r="C114" i="1"/>
  <c r="C115" i="1" s="1"/>
  <c r="C125" i="1"/>
  <c r="C131" i="1"/>
  <c r="C148" i="1"/>
  <c r="C163" i="1"/>
  <c r="C179" i="1" s="1"/>
  <c r="C173" i="1"/>
  <c r="C109" i="1" l="1"/>
  <c r="C110" i="1" s="1"/>
  <c r="FZ105" i="1"/>
  <c r="C107" i="1"/>
  <c r="FZ108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DB74" i="1"/>
  <c r="DC74" i="1"/>
  <c r="DD74" i="1"/>
  <c r="DE74" i="1"/>
  <c r="DF74" i="1"/>
  <c r="DG74" i="1"/>
  <c r="DH74" i="1"/>
  <c r="DI74" i="1"/>
  <c r="DJ74" i="1"/>
  <c r="DK74" i="1"/>
  <c r="DL74" i="1"/>
  <c r="DM74" i="1"/>
  <c r="DN74" i="1"/>
  <c r="DO74" i="1"/>
  <c r="DP74" i="1"/>
  <c r="DQ74" i="1"/>
  <c r="DR74" i="1"/>
  <c r="DS74" i="1"/>
  <c r="DT74" i="1"/>
  <c r="DU74" i="1"/>
  <c r="DV74" i="1"/>
  <c r="DW74" i="1"/>
  <c r="DX74" i="1"/>
  <c r="DY74" i="1"/>
  <c r="DZ74" i="1"/>
  <c r="EA74" i="1"/>
  <c r="EB74" i="1"/>
  <c r="EC74" i="1"/>
  <c r="ED74" i="1"/>
  <c r="EE74" i="1"/>
  <c r="EF74" i="1"/>
  <c r="EG74" i="1"/>
  <c r="EH74" i="1"/>
  <c r="EI74" i="1"/>
  <c r="EJ74" i="1"/>
  <c r="EK74" i="1"/>
  <c r="EL74" i="1"/>
  <c r="EM74" i="1"/>
  <c r="EN74" i="1"/>
  <c r="EO74" i="1"/>
  <c r="EP74" i="1"/>
  <c r="EQ74" i="1"/>
  <c r="ER74" i="1"/>
  <c r="ES74" i="1"/>
  <c r="ET74" i="1"/>
  <c r="EU74" i="1"/>
  <c r="EV74" i="1"/>
  <c r="EW74" i="1"/>
  <c r="EX74" i="1"/>
  <c r="EY74" i="1"/>
  <c r="EZ74" i="1"/>
  <c r="FA74" i="1"/>
  <c r="FB74" i="1"/>
  <c r="FC74" i="1"/>
  <c r="FD74" i="1"/>
  <c r="FE74" i="1"/>
  <c r="FF74" i="1"/>
  <c r="FG74" i="1"/>
  <c r="FH74" i="1"/>
  <c r="FI74" i="1"/>
  <c r="FJ74" i="1"/>
  <c r="FK74" i="1"/>
  <c r="FL74" i="1"/>
  <c r="FM74" i="1"/>
  <c r="FN74" i="1"/>
  <c r="FO74" i="1"/>
  <c r="FP74" i="1"/>
  <c r="FQ74" i="1"/>
  <c r="FR74" i="1"/>
  <c r="FS74" i="1"/>
  <c r="FT74" i="1"/>
  <c r="FU74" i="1"/>
  <c r="FV74" i="1"/>
  <c r="FW74" i="1"/>
  <c r="FX74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DB75" i="1"/>
  <c r="DC75" i="1"/>
  <c r="DD75" i="1"/>
  <c r="DE75" i="1"/>
  <c r="DF75" i="1"/>
  <c r="DG75" i="1"/>
  <c r="DH75" i="1"/>
  <c r="DI75" i="1"/>
  <c r="DJ75" i="1"/>
  <c r="DK75" i="1"/>
  <c r="DL75" i="1"/>
  <c r="DM75" i="1"/>
  <c r="DN75" i="1"/>
  <c r="DO75" i="1"/>
  <c r="DP75" i="1"/>
  <c r="DQ75" i="1"/>
  <c r="DR75" i="1"/>
  <c r="DS75" i="1"/>
  <c r="DT75" i="1"/>
  <c r="DU75" i="1"/>
  <c r="DV75" i="1"/>
  <c r="DW75" i="1"/>
  <c r="DX75" i="1"/>
  <c r="DY75" i="1"/>
  <c r="DZ75" i="1"/>
  <c r="EA75" i="1"/>
  <c r="EB75" i="1"/>
  <c r="EC75" i="1"/>
  <c r="ED75" i="1"/>
  <c r="EE75" i="1"/>
  <c r="EF75" i="1"/>
  <c r="EG75" i="1"/>
  <c r="EH75" i="1"/>
  <c r="EI75" i="1"/>
  <c r="EJ75" i="1"/>
  <c r="EK75" i="1"/>
  <c r="EL75" i="1"/>
  <c r="EM75" i="1"/>
  <c r="EN75" i="1"/>
  <c r="EO75" i="1"/>
  <c r="EP75" i="1"/>
  <c r="EQ75" i="1"/>
  <c r="ER75" i="1"/>
  <c r="ES75" i="1"/>
  <c r="ET75" i="1"/>
  <c r="EU75" i="1"/>
  <c r="EV75" i="1"/>
  <c r="EW75" i="1"/>
  <c r="EX75" i="1"/>
  <c r="EY75" i="1"/>
  <c r="EZ75" i="1"/>
  <c r="FA75" i="1"/>
  <c r="FB75" i="1"/>
  <c r="FC75" i="1"/>
  <c r="FD75" i="1"/>
  <c r="FE75" i="1"/>
  <c r="FF75" i="1"/>
  <c r="FG75" i="1"/>
  <c r="FH75" i="1"/>
  <c r="FI75" i="1"/>
  <c r="FJ75" i="1"/>
  <c r="FK75" i="1"/>
  <c r="FL75" i="1"/>
  <c r="FM75" i="1"/>
  <c r="FN75" i="1"/>
  <c r="FO75" i="1"/>
  <c r="FP75" i="1"/>
  <c r="FQ75" i="1"/>
  <c r="FR75" i="1"/>
  <c r="FS75" i="1"/>
  <c r="FT75" i="1"/>
  <c r="FU75" i="1"/>
  <c r="FV75" i="1"/>
  <c r="FW75" i="1"/>
  <c r="FX75" i="1"/>
  <c r="C75" i="1"/>
  <c r="C74" i="1"/>
  <c r="FZ74" i="1" l="1"/>
  <c r="FZ75" i="1"/>
  <c r="FZ22" i="1" l="1"/>
  <c r="FX11" i="1" l="1"/>
  <c r="FX16" i="1" s="1"/>
  <c r="FW11" i="1"/>
  <c r="FW16" i="1" s="1"/>
  <c r="FV11" i="1"/>
  <c r="FV16" i="1" s="1"/>
  <c r="FU11" i="1"/>
  <c r="FU16" i="1" s="1"/>
  <c r="FT11" i="1"/>
  <c r="FT16" i="1" s="1"/>
  <c r="FS11" i="1"/>
  <c r="FS16" i="1" s="1"/>
  <c r="FR11" i="1"/>
  <c r="FR16" i="1" s="1"/>
  <c r="FQ11" i="1"/>
  <c r="FQ16" i="1" s="1"/>
  <c r="FP11" i="1"/>
  <c r="FP16" i="1" s="1"/>
  <c r="FO11" i="1"/>
  <c r="FO16" i="1" s="1"/>
  <c r="FN11" i="1"/>
  <c r="FN16" i="1" s="1"/>
  <c r="FM11" i="1"/>
  <c r="FM16" i="1" s="1"/>
  <c r="FL11" i="1"/>
  <c r="FL16" i="1" s="1"/>
  <c r="FK11" i="1"/>
  <c r="FK16" i="1" s="1"/>
  <c r="FJ11" i="1"/>
  <c r="FJ16" i="1" s="1"/>
  <c r="FI11" i="1"/>
  <c r="FI16" i="1" s="1"/>
  <c r="FH11" i="1"/>
  <c r="FH16" i="1" s="1"/>
  <c r="FG11" i="1"/>
  <c r="FG16" i="1" s="1"/>
  <c r="FF11" i="1"/>
  <c r="FF16" i="1" s="1"/>
  <c r="FE11" i="1"/>
  <c r="FE16" i="1" s="1"/>
  <c r="FD11" i="1"/>
  <c r="FD16" i="1" s="1"/>
  <c r="FC11" i="1"/>
  <c r="FC16" i="1" s="1"/>
  <c r="FB11" i="1"/>
  <c r="FB16" i="1" s="1"/>
  <c r="FA11" i="1"/>
  <c r="FA16" i="1" s="1"/>
  <c r="EZ11" i="1"/>
  <c r="EZ16" i="1" s="1"/>
  <c r="EY11" i="1"/>
  <c r="EY16" i="1" s="1"/>
  <c r="EX11" i="1"/>
  <c r="EX16" i="1" s="1"/>
  <c r="EW11" i="1"/>
  <c r="EW16" i="1" s="1"/>
  <c r="EV11" i="1"/>
  <c r="EV16" i="1" s="1"/>
  <c r="EU11" i="1"/>
  <c r="EU16" i="1" s="1"/>
  <c r="ET11" i="1"/>
  <c r="ET16" i="1" s="1"/>
  <c r="ES11" i="1"/>
  <c r="ES16" i="1" s="1"/>
  <c r="ER11" i="1"/>
  <c r="ER16" i="1" s="1"/>
  <c r="EQ11" i="1"/>
  <c r="EQ16" i="1" s="1"/>
  <c r="EP11" i="1"/>
  <c r="EP16" i="1" s="1"/>
  <c r="EO11" i="1"/>
  <c r="EO16" i="1" s="1"/>
  <c r="EN11" i="1"/>
  <c r="EN16" i="1" s="1"/>
  <c r="EM11" i="1"/>
  <c r="EM16" i="1" s="1"/>
  <c r="EL11" i="1"/>
  <c r="EL16" i="1" s="1"/>
  <c r="EK11" i="1"/>
  <c r="EK16" i="1" s="1"/>
  <c r="EJ11" i="1"/>
  <c r="EJ16" i="1" s="1"/>
  <c r="EI11" i="1"/>
  <c r="EI16" i="1" s="1"/>
  <c r="EH11" i="1"/>
  <c r="EH16" i="1" s="1"/>
  <c r="EG11" i="1"/>
  <c r="EG16" i="1" s="1"/>
  <c r="EF11" i="1"/>
  <c r="EF16" i="1" s="1"/>
  <c r="EE11" i="1"/>
  <c r="EE16" i="1" s="1"/>
  <c r="ED11" i="1"/>
  <c r="ED16" i="1" s="1"/>
  <c r="EC11" i="1"/>
  <c r="EC16" i="1" s="1"/>
  <c r="EB11" i="1"/>
  <c r="EB16" i="1" s="1"/>
  <c r="EA11" i="1"/>
  <c r="EA16" i="1" s="1"/>
  <c r="DZ11" i="1"/>
  <c r="DZ16" i="1" s="1"/>
  <c r="DY11" i="1"/>
  <c r="DY16" i="1" s="1"/>
  <c r="DX11" i="1"/>
  <c r="DX16" i="1" s="1"/>
  <c r="DW11" i="1"/>
  <c r="DW16" i="1" s="1"/>
  <c r="DV11" i="1"/>
  <c r="DV16" i="1" s="1"/>
  <c r="DU11" i="1"/>
  <c r="DU16" i="1" s="1"/>
  <c r="DT11" i="1"/>
  <c r="DT16" i="1" s="1"/>
  <c r="DS11" i="1"/>
  <c r="DS16" i="1" s="1"/>
  <c r="DR11" i="1"/>
  <c r="DR16" i="1" s="1"/>
  <c r="DQ11" i="1"/>
  <c r="DQ16" i="1" s="1"/>
  <c r="DP11" i="1"/>
  <c r="DP16" i="1" s="1"/>
  <c r="DO11" i="1"/>
  <c r="DO16" i="1" s="1"/>
  <c r="DN11" i="1"/>
  <c r="DN16" i="1" s="1"/>
  <c r="DM11" i="1"/>
  <c r="DM16" i="1" s="1"/>
  <c r="DL11" i="1"/>
  <c r="DL16" i="1" s="1"/>
  <c r="DK11" i="1"/>
  <c r="DK16" i="1" s="1"/>
  <c r="DJ11" i="1"/>
  <c r="DJ16" i="1" s="1"/>
  <c r="DI11" i="1"/>
  <c r="DI16" i="1" s="1"/>
  <c r="DH11" i="1"/>
  <c r="DH16" i="1" s="1"/>
  <c r="DG11" i="1"/>
  <c r="DG16" i="1" s="1"/>
  <c r="DF11" i="1"/>
  <c r="DF16" i="1" s="1"/>
  <c r="DE11" i="1"/>
  <c r="DE16" i="1" s="1"/>
  <c r="DD11" i="1"/>
  <c r="DD16" i="1" s="1"/>
  <c r="DC11" i="1"/>
  <c r="DC16" i="1" s="1"/>
  <c r="DB11" i="1"/>
  <c r="DB16" i="1" s="1"/>
  <c r="DA11" i="1"/>
  <c r="DA16" i="1" s="1"/>
  <c r="CZ11" i="1"/>
  <c r="CZ16" i="1" s="1"/>
  <c r="CY11" i="1"/>
  <c r="CY16" i="1" s="1"/>
  <c r="CX11" i="1"/>
  <c r="CX16" i="1" s="1"/>
  <c r="CW11" i="1"/>
  <c r="CW16" i="1" s="1"/>
  <c r="CV11" i="1"/>
  <c r="CV16" i="1" s="1"/>
  <c r="CU11" i="1"/>
  <c r="CU16" i="1" s="1"/>
  <c r="CT11" i="1"/>
  <c r="CT16" i="1" s="1"/>
  <c r="CS11" i="1"/>
  <c r="CS16" i="1" s="1"/>
  <c r="CR11" i="1"/>
  <c r="CR16" i="1" s="1"/>
  <c r="CQ11" i="1"/>
  <c r="CQ16" i="1" s="1"/>
  <c r="CP11" i="1"/>
  <c r="CP16" i="1" s="1"/>
  <c r="CO11" i="1"/>
  <c r="CO16" i="1" s="1"/>
  <c r="CN11" i="1"/>
  <c r="CN16" i="1" s="1"/>
  <c r="CM11" i="1"/>
  <c r="CM16" i="1" s="1"/>
  <c r="CL11" i="1"/>
  <c r="CL16" i="1" s="1"/>
  <c r="CK11" i="1"/>
  <c r="CK16" i="1" s="1"/>
  <c r="CJ11" i="1"/>
  <c r="CJ16" i="1" s="1"/>
  <c r="CI11" i="1"/>
  <c r="CI16" i="1" s="1"/>
  <c r="CH11" i="1"/>
  <c r="CH16" i="1" s="1"/>
  <c r="CG11" i="1"/>
  <c r="CG16" i="1" s="1"/>
  <c r="CF11" i="1"/>
  <c r="CF16" i="1" s="1"/>
  <c r="CE11" i="1"/>
  <c r="CE16" i="1" s="1"/>
  <c r="CD11" i="1"/>
  <c r="CD16" i="1" s="1"/>
  <c r="CC11" i="1"/>
  <c r="CC16" i="1" s="1"/>
  <c r="CB11" i="1"/>
  <c r="CB16" i="1" s="1"/>
  <c r="CA11" i="1"/>
  <c r="CA16" i="1" s="1"/>
  <c r="BZ11" i="1"/>
  <c r="BZ16" i="1" s="1"/>
  <c r="BY11" i="1"/>
  <c r="BY16" i="1" s="1"/>
  <c r="BX11" i="1"/>
  <c r="BX16" i="1" s="1"/>
  <c r="BW11" i="1"/>
  <c r="BW16" i="1" s="1"/>
  <c r="BV11" i="1"/>
  <c r="BV16" i="1" s="1"/>
  <c r="BU11" i="1"/>
  <c r="BU16" i="1" s="1"/>
  <c r="BT11" i="1"/>
  <c r="BT16" i="1" s="1"/>
  <c r="BS11" i="1"/>
  <c r="BS16" i="1" s="1"/>
  <c r="BR11" i="1"/>
  <c r="BR16" i="1" s="1"/>
  <c r="BQ11" i="1"/>
  <c r="BQ16" i="1" s="1"/>
  <c r="BP11" i="1"/>
  <c r="BP16" i="1" s="1"/>
  <c r="BO11" i="1"/>
  <c r="BO16" i="1" s="1"/>
  <c r="BN11" i="1"/>
  <c r="BN16" i="1" s="1"/>
  <c r="BM11" i="1"/>
  <c r="BM16" i="1" s="1"/>
  <c r="BL11" i="1"/>
  <c r="BL16" i="1" s="1"/>
  <c r="BK11" i="1"/>
  <c r="BK16" i="1" s="1"/>
  <c r="BJ11" i="1"/>
  <c r="BJ16" i="1" s="1"/>
  <c r="BI11" i="1"/>
  <c r="BI16" i="1" s="1"/>
  <c r="BH11" i="1"/>
  <c r="BH16" i="1" s="1"/>
  <c r="BG11" i="1"/>
  <c r="BG16" i="1" s="1"/>
  <c r="BF11" i="1"/>
  <c r="BF16" i="1" s="1"/>
  <c r="BE11" i="1"/>
  <c r="BE16" i="1" s="1"/>
  <c r="BD11" i="1"/>
  <c r="BD16" i="1" s="1"/>
  <c r="BC11" i="1"/>
  <c r="BC16" i="1" s="1"/>
  <c r="BB11" i="1"/>
  <c r="BB16" i="1" s="1"/>
  <c r="BA11" i="1"/>
  <c r="BA16" i="1" s="1"/>
  <c r="AZ11" i="1"/>
  <c r="AZ16" i="1" s="1"/>
  <c r="AY11" i="1"/>
  <c r="AY16" i="1" s="1"/>
  <c r="AX11" i="1"/>
  <c r="AX16" i="1" s="1"/>
  <c r="AW11" i="1"/>
  <c r="AW16" i="1" s="1"/>
  <c r="AV11" i="1"/>
  <c r="AV16" i="1" s="1"/>
  <c r="AU11" i="1"/>
  <c r="AU16" i="1" s="1"/>
  <c r="AT11" i="1"/>
  <c r="AT16" i="1" s="1"/>
  <c r="AS11" i="1"/>
  <c r="AS16" i="1" s="1"/>
  <c r="AR11" i="1"/>
  <c r="AR16" i="1" s="1"/>
  <c r="AQ11" i="1"/>
  <c r="AQ16" i="1" s="1"/>
  <c r="AP11" i="1"/>
  <c r="AP16" i="1" s="1"/>
  <c r="AO11" i="1"/>
  <c r="AO16" i="1" s="1"/>
  <c r="AN11" i="1"/>
  <c r="AN16" i="1" s="1"/>
  <c r="AM11" i="1"/>
  <c r="AM16" i="1" s="1"/>
  <c r="AL11" i="1"/>
  <c r="AL16" i="1" s="1"/>
  <c r="AK11" i="1"/>
  <c r="AK16" i="1" s="1"/>
  <c r="AJ11" i="1"/>
  <c r="AJ16" i="1" s="1"/>
  <c r="AI11" i="1"/>
  <c r="AI16" i="1" s="1"/>
  <c r="AH11" i="1"/>
  <c r="AH16" i="1" s="1"/>
  <c r="AG11" i="1"/>
  <c r="AG16" i="1" s="1"/>
  <c r="AF11" i="1"/>
  <c r="AF16" i="1" s="1"/>
  <c r="AE11" i="1"/>
  <c r="AE16" i="1" s="1"/>
  <c r="AD11" i="1"/>
  <c r="AD16" i="1" s="1"/>
  <c r="AC11" i="1"/>
  <c r="AC16" i="1" s="1"/>
  <c r="AB11" i="1"/>
  <c r="AB16" i="1" s="1"/>
  <c r="AA11" i="1"/>
  <c r="AA16" i="1" s="1"/>
  <c r="Z11" i="1"/>
  <c r="Z16" i="1" s="1"/>
  <c r="Y11" i="1"/>
  <c r="Y16" i="1" s="1"/>
  <c r="X11" i="1"/>
  <c r="X16" i="1" s="1"/>
  <c r="W11" i="1"/>
  <c r="W16" i="1" s="1"/>
  <c r="V11" i="1"/>
  <c r="V16" i="1" s="1"/>
  <c r="U11" i="1"/>
  <c r="U16" i="1" s="1"/>
  <c r="T11" i="1"/>
  <c r="T16" i="1" s="1"/>
  <c r="S11" i="1"/>
  <c r="S16" i="1" s="1"/>
  <c r="R11" i="1"/>
  <c r="R16" i="1" s="1"/>
  <c r="Q11" i="1"/>
  <c r="Q16" i="1" s="1"/>
  <c r="P11" i="1"/>
  <c r="P16" i="1" s="1"/>
  <c r="O11" i="1"/>
  <c r="O16" i="1" s="1"/>
  <c r="N11" i="1"/>
  <c r="N16" i="1" s="1"/>
  <c r="M11" i="1"/>
  <c r="M16" i="1" s="1"/>
  <c r="L11" i="1"/>
  <c r="L16" i="1" s="1"/>
  <c r="K11" i="1"/>
  <c r="K16" i="1" s="1"/>
  <c r="J11" i="1"/>
  <c r="J16" i="1" s="1"/>
  <c r="I11" i="1"/>
  <c r="I16" i="1" s="1"/>
  <c r="H11" i="1"/>
  <c r="H16" i="1" s="1"/>
  <c r="G11" i="1"/>
  <c r="G16" i="1" s="1"/>
  <c r="F11" i="1"/>
  <c r="F16" i="1" s="1"/>
  <c r="E11" i="1"/>
  <c r="E16" i="1" s="1"/>
  <c r="D11" i="1"/>
  <c r="D16" i="1" s="1"/>
  <c r="C11" i="1"/>
  <c r="C16" i="1" s="1"/>
  <c r="FZ15" i="1"/>
  <c r="FX331" i="3"/>
  <c r="FW331" i="3"/>
  <c r="FV331" i="3"/>
  <c r="FU331" i="3"/>
  <c r="FT331" i="3"/>
  <c r="FS331" i="3"/>
  <c r="FR331" i="3"/>
  <c r="FQ331" i="3"/>
  <c r="FP331" i="3"/>
  <c r="FO331" i="3"/>
  <c r="FN331" i="3"/>
  <c r="FM331" i="3"/>
  <c r="FL331" i="3"/>
  <c r="FK331" i="3"/>
  <c r="FJ331" i="3"/>
  <c r="FI331" i="3"/>
  <c r="FH331" i="3"/>
  <c r="FG331" i="3"/>
  <c r="FF331" i="3"/>
  <c r="FE331" i="3"/>
  <c r="FD331" i="3"/>
  <c r="FC331" i="3"/>
  <c r="FB331" i="3"/>
  <c r="FA331" i="3"/>
  <c r="EZ331" i="3"/>
  <c r="EY331" i="3"/>
  <c r="EX331" i="3"/>
  <c r="EW331" i="3"/>
  <c r="EV331" i="3"/>
  <c r="EU331" i="3"/>
  <c r="ET331" i="3"/>
  <c r="ES331" i="3"/>
  <c r="ER331" i="3"/>
  <c r="EQ331" i="3"/>
  <c r="EP331" i="3"/>
  <c r="EO331" i="3"/>
  <c r="EN331" i="3"/>
  <c r="EM331" i="3"/>
  <c r="EL331" i="3"/>
  <c r="EK331" i="3"/>
  <c r="EJ331" i="3"/>
  <c r="EI331" i="3"/>
  <c r="EH331" i="3"/>
  <c r="EG331" i="3"/>
  <c r="EF331" i="3"/>
  <c r="EE331" i="3"/>
  <c r="ED331" i="3"/>
  <c r="EC331" i="3"/>
  <c r="EB331" i="3"/>
  <c r="EA331" i="3"/>
  <c r="DZ331" i="3"/>
  <c r="DY331" i="3"/>
  <c r="DX331" i="3"/>
  <c r="DW331" i="3"/>
  <c r="DV331" i="3"/>
  <c r="DU331" i="3"/>
  <c r="DT331" i="3"/>
  <c r="DS331" i="3"/>
  <c r="DR331" i="3"/>
  <c r="DQ331" i="3"/>
  <c r="DP331" i="3"/>
  <c r="DO331" i="3"/>
  <c r="DN331" i="3"/>
  <c r="DM331" i="3"/>
  <c r="DL331" i="3"/>
  <c r="DK331" i="3"/>
  <c r="DJ331" i="3"/>
  <c r="DI331" i="3"/>
  <c r="DH331" i="3"/>
  <c r="DG331" i="3"/>
  <c r="DF331" i="3"/>
  <c r="DE331" i="3"/>
  <c r="DD331" i="3"/>
  <c r="DC331" i="3"/>
  <c r="DB331" i="3"/>
  <c r="DA331" i="3"/>
  <c r="CZ331" i="3"/>
  <c r="CY331" i="3"/>
  <c r="CX331" i="3"/>
  <c r="CW331" i="3"/>
  <c r="CV331" i="3"/>
  <c r="CU331" i="3"/>
  <c r="CT331" i="3"/>
  <c r="CS331" i="3"/>
  <c r="CR331" i="3"/>
  <c r="CQ331" i="3"/>
  <c r="CP331" i="3"/>
  <c r="CO331" i="3"/>
  <c r="CN331" i="3"/>
  <c r="CM331" i="3"/>
  <c r="CL331" i="3"/>
  <c r="CK331" i="3"/>
  <c r="CJ331" i="3"/>
  <c r="CI331" i="3"/>
  <c r="CH331" i="3"/>
  <c r="CG331" i="3"/>
  <c r="CF331" i="3"/>
  <c r="CE331" i="3"/>
  <c r="CD331" i="3"/>
  <c r="CC331" i="3"/>
  <c r="CB331" i="3"/>
  <c r="CA331" i="3"/>
  <c r="BZ331" i="3"/>
  <c r="BY331" i="3"/>
  <c r="BX331" i="3"/>
  <c r="BW331" i="3"/>
  <c r="BV331" i="3"/>
  <c r="BU331" i="3"/>
  <c r="BT331" i="3"/>
  <c r="BS331" i="3"/>
  <c r="BR331" i="3"/>
  <c r="BQ331" i="3"/>
  <c r="BP331" i="3"/>
  <c r="BO331" i="3"/>
  <c r="BN331" i="3"/>
  <c r="BM331" i="3"/>
  <c r="BL331" i="3"/>
  <c r="BK331" i="3"/>
  <c r="BJ331" i="3"/>
  <c r="BI331" i="3"/>
  <c r="BH331" i="3"/>
  <c r="BG331" i="3"/>
  <c r="BF331" i="3"/>
  <c r="BE331" i="3"/>
  <c r="BD331" i="3"/>
  <c r="BC331" i="3"/>
  <c r="BB331" i="3"/>
  <c r="BA331" i="3"/>
  <c r="AZ331" i="3"/>
  <c r="AY331" i="3"/>
  <c r="AX331" i="3"/>
  <c r="AW331" i="3"/>
  <c r="AV331" i="3"/>
  <c r="AU331" i="3"/>
  <c r="AT331" i="3"/>
  <c r="AS331" i="3"/>
  <c r="AR331" i="3"/>
  <c r="AQ331" i="3"/>
  <c r="AP331" i="3"/>
  <c r="AO331" i="3"/>
  <c r="AN331" i="3"/>
  <c r="AM331" i="3"/>
  <c r="AL331" i="3"/>
  <c r="AK331" i="3"/>
  <c r="AJ331" i="3"/>
  <c r="AI331" i="3"/>
  <c r="AH331" i="3"/>
  <c r="AG331" i="3"/>
  <c r="AF331" i="3"/>
  <c r="AE331" i="3"/>
  <c r="AD331" i="3"/>
  <c r="AC331" i="3"/>
  <c r="AB331" i="3"/>
  <c r="AA331" i="3"/>
  <c r="Z331" i="3"/>
  <c r="Y331" i="3"/>
  <c r="X331" i="3"/>
  <c r="W331" i="3"/>
  <c r="V331" i="3"/>
  <c r="U331" i="3"/>
  <c r="T331" i="3"/>
  <c r="S331" i="3"/>
  <c r="R331" i="3"/>
  <c r="Q331" i="3"/>
  <c r="P331" i="3"/>
  <c r="O331" i="3"/>
  <c r="N331" i="3"/>
  <c r="M331" i="3"/>
  <c r="L331" i="3"/>
  <c r="K331" i="3"/>
  <c r="J331" i="3"/>
  <c r="I331" i="3"/>
  <c r="H331" i="3"/>
  <c r="G331" i="3"/>
  <c r="F331" i="3"/>
  <c r="E331" i="3"/>
  <c r="D331" i="3"/>
  <c r="C331" i="3"/>
  <c r="FX329" i="3"/>
  <c r="FW329" i="3"/>
  <c r="FV329" i="3"/>
  <c r="FU329" i="3"/>
  <c r="FT329" i="3"/>
  <c r="FS329" i="3"/>
  <c r="FR329" i="3"/>
  <c r="FQ329" i="3"/>
  <c r="FP329" i="3"/>
  <c r="FO329" i="3"/>
  <c r="FN329" i="3"/>
  <c r="FM329" i="3"/>
  <c r="FL329" i="3"/>
  <c r="FK329" i="3"/>
  <c r="FJ329" i="3"/>
  <c r="FI329" i="3"/>
  <c r="FH329" i="3"/>
  <c r="FG329" i="3"/>
  <c r="FF329" i="3"/>
  <c r="FE329" i="3"/>
  <c r="FD329" i="3"/>
  <c r="FC329" i="3"/>
  <c r="FB329" i="3"/>
  <c r="FA329" i="3"/>
  <c r="EZ329" i="3"/>
  <c r="EY329" i="3"/>
  <c r="EX329" i="3"/>
  <c r="EW329" i="3"/>
  <c r="EV329" i="3"/>
  <c r="EU329" i="3"/>
  <c r="ET329" i="3"/>
  <c r="ES329" i="3"/>
  <c r="ER329" i="3"/>
  <c r="EQ329" i="3"/>
  <c r="EP329" i="3"/>
  <c r="EO329" i="3"/>
  <c r="EN329" i="3"/>
  <c r="EM329" i="3"/>
  <c r="EL329" i="3"/>
  <c r="EK329" i="3"/>
  <c r="EJ329" i="3"/>
  <c r="EI329" i="3"/>
  <c r="EH329" i="3"/>
  <c r="EG329" i="3"/>
  <c r="EF329" i="3"/>
  <c r="EE329" i="3"/>
  <c r="ED329" i="3"/>
  <c r="EC329" i="3"/>
  <c r="EB329" i="3"/>
  <c r="EA329" i="3"/>
  <c r="DZ329" i="3"/>
  <c r="DY329" i="3"/>
  <c r="DX329" i="3"/>
  <c r="DW329" i="3"/>
  <c r="DV329" i="3"/>
  <c r="DU329" i="3"/>
  <c r="DT329" i="3"/>
  <c r="DS329" i="3"/>
  <c r="DR329" i="3"/>
  <c r="DQ329" i="3"/>
  <c r="DP329" i="3"/>
  <c r="DO329" i="3"/>
  <c r="DN329" i="3"/>
  <c r="DM329" i="3"/>
  <c r="DL329" i="3"/>
  <c r="DK329" i="3"/>
  <c r="DJ329" i="3"/>
  <c r="DI329" i="3"/>
  <c r="DH329" i="3"/>
  <c r="DG329" i="3"/>
  <c r="DF329" i="3"/>
  <c r="DE329" i="3"/>
  <c r="DD329" i="3"/>
  <c r="DC329" i="3"/>
  <c r="DB329" i="3"/>
  <c r="DA329" i="3"/>
  <c r="CZ329" i="3"/>
  <c r="CY329" i="3"/>
  <c r="CX329" i="3"/>
  <c r="CW329" i="3"/>
  <c r="CV329" i="3"/>
  <c r="CU329" i="3"/>
  <c r="CT329" i="3"/>
  <c r="CS329" i="3"/>
  <c r="CR329" i="3"/>
  <c r="CQ329" i="3"/>
  <c r="CP329" i="3"/>
  <c r="CO329" i="3"/>
  <c r="CN329" i="3"/>
  <c r="CM329" i="3"/>
  <c r="CL329" i="3"/>
  <c r="CK329" i="3"/>
  <c r="CJ329" i="3"/>
  <c r="CI329" i="3"/>
  <c r="CH329" i="3"/>
  <c r="CG329" i="3"/>
  <c r="CF329" i="3"/>
  <c r="CE329" i="3"/>
  <c r="CD329" i="3"/>
  <c r="CC329" i="3"/>
  <c r="CB329" i="3"/>
  <c r="CA329" i="3"/>
  <c r="BZ329" i="3"/>
  <c r="BY329" i="3"/>
  <c r="BX329" i="3"/>
  <c r="BW329" i="3"/>
  <c r="BV329" i="3"/>
  <c r="BU329" i="3"/>
  <c r="BT329" i="3"/>
  <c r="BS329" i="3"/>
  <c r="BR329" i="3"/>
  <c r="BQ329" i="3"/>
  <c r="BP329" i="3"/>
  <c r="BO329" i="3"/>
  <c r="BN329" i="3"/>
  <c r="BM329" i="3"/>
  <c r="BL329" i="3"/>
  <c r="BK329" i="3"/>
  <c r="BJ329" i="3"/>
  <c r="BI329" i="3"/>
  <c r="BH329" i="3"/>
  <c r="BG329" i="3"/>
  <c r="BF329" i="3"/>
  <c r="BE329" i="3"/>
  <c r="BD329" i="3"/>
  <c r="BC329" i="3"/>
  <c r="BB329" i="3"/>
  <c r="BA329" i="3"/>
  <c r="AZ329" i="3"/>
  <c r="AY329" i="3"/>
  <c r="AX329" i="3"/>
  <c r="AW329" i="3"/>
  <c r="AV329" i="3"/>
  <c r="AU329" i="3"/>
  <c r="AT329" i="3"/>
  <c r="AS329" i="3"/>
  <c r="AR329" i="3"/>
  <c r="AQ329" i="3"/>
  <c r="AP329" i="3"/>
  <c r="AO329" i="3"/>
  <c r="AN329" i="3"/>
  <c r="AM329" i="3"/>
  <c r="AL329" i="3"/>
  <c r="AK329" i="3"/>
  <c r="AJ329" i="3"/>
  <c r="AI329" i="3"/>
  <c r="AH329" i="3"/>
  <c r="AG329" i="3"/>
  <c r="AF329" i="3"/>
  <c r="AE329" i="3"/>
  <c r="AD329" i="3"/>
  <c r="AC329" i="3"/>
  <c r="AB329" i="3"/>
  <c r="AA329" i="3"/>
  <c r="Z329" i="3"/>
  <c r="Y329" i="3"/>
  <c r="X329" i="3"/>
  <c r="W329" i="3"/>
  <c r="V329" i="3"/>
  <c r="U329" i="3"/>
  <c r="T329" i="3"/>
  <c r="S329" i="3"/>
  <c r="R329" i="3"/>
  <c r="Q329" i="3"/>
  <c r="P329" i="3"/>
  <c r="O329" i="3"/>
  <c r="N329" i="3"/>
  <c r="M329" i="3"/>
  <c r="L329" i="3"/>
  <c r="K329" i="3"/>
  <c r="J329" i="3"/>
  <c r="I329" i="3"/>
  <c r="H329" i="3"/>
  <c r="G329" i="3"/>
  <c r="F329" i="3"/>
  <c r="E329" i="3"/>
  <c r="D329" i="3"/>
  <c r="C329" i="3"/>
  <c r="FX327" i="3"/>
  <c r="FW327" i="3"/>
  <c r="FV327" i="3"/>
  <c r="FU327" i="3"/>
  <c r="FT327" i="3"/>
  <c r="FS327" i="3"/>
  <c r="FR327" i="3"/>
  <c r="FQ327" i="3"/>
  <c r="FP327" i="3"/>
  <c r="FO327" i="3"/>
  <c r="FN327" i="3"/>
  <c r="FM327" i="3"/>
  <c r="FL327" i="3"/>
  <c r="FK327" i="3"/>
  <c r="FJ327" i="3"/>
  <c r="FI327" i="3"/>
  <c r="FH327" i="3"/>
  <c r="FG327" i="3"/>
  <c r="FF327" i="3"/>
  <c r="FE327" i="3"/>
  <c r="FD327" i="3"/>
  <c r="FC327" i="3"/>
  <c r="FB327" i="3"/>
  <c r="FA327" i="3"/>
  <c r="EZ327" i="3"/>
  <c r="EY327" i="3"/>
  <c r="EX327" i="3"/>
  <c r="EW327" i="3"/>
  <c r="EV327" i="3"/>
  <c r="EU327" i="3"/>
  <c r="ET327" i="3"/>
  <c r="ES327" i="3"/>
  <c r="ER327" i="3"/>
  <c r="EQ327" i="3"/>
  <c r="EP327" i="3"/>
  <c r="EO327" i="3"/>
  <c r="EN327" i="3"/>
  <c r="EM327" i="3"/>
  <c r="EL327" i="3"/>
  <c r="EK327" i="3"/>
  <c r="EJ327" i="3"/>
  <c r="EI327" i="3"/>
  <c r="EH327" i="3"/>
  <c r="EG327" i="3"/>
  <c r="EF327" i="3"/>
  <c r="EE327" i="3"/>
  <c r="ED327" i="3"/>
  <c r="EC327" i="3"/>
  <c r="EB327" i="3"/>
  <c r="EA327" i="3"/>
  <c r="DZ327" i="3"/>
  <c r="DY327" i="3"/>
  <c r="DX327" i="3"/>
  <c r="DW327" i="3"/>
  <c r="DV327" i="3"/>
  <c r="DU327" i="3"/>
  <c r="DT327" i="3"/>
  <c r="DS327" i="3"/>
  <c r="DR327" i="3"/>
  <c r="DQ327" i="3"/>
  <c r="DP327" i="3"/>
  <c r="DO327" i="3"/>
  <c r="DN327" i="3"/>
  <c r="DM327" i="3"/>
  <c r="DL327" i="3"/>
  <c r="DK327" i="3"/>
  <c r="DJ327" i="3"/>
  <c r="DI327" i="3"/>
  <c r="DH327" i="3"/>
  <c r="DG327" i="3"/>
  <c r="DF327" i="3"/>
  <c r="DE327" i="3"/>
  <c r="DD327" i="3"/>
  <c r="DC327" i="3"/>
  <c r="DB327" i="3"/>
  <c r="DA327" i="3"/>
  <c r="CZ327" i="3"/>
  <c r="CY327" i="3"/>
  <c r="CX327" i="3"/>
  <c r="CW327" i="3"/>
  <c r="CV327" i="3"/>
  <c r="CU327" i="3"/>
  <c r="CT327" i="3"/>
  <c r="CS327" i="3"/>
  <c r="CR327" i="3"/>
  <c r="CQ327" i="3"/>
  <c r="CP327" i="3"/>
  <c r="CO327" i="3"/>
  <c r="CN327" i="3"/>
  <c r="CM327" i="3"/>
  <c r="CL327" i="3"/>
  <c r="CK327" i="3"/>
  <c r="CJ327" i="3"/>
  <c r="CI327" i="3"/>
  <c r="CH327" i="3"/>
  <c r="CG327" i="3"/>
  <c r="CF327" i="3"/>
  <c r="CE327" i="3"/>
  <c r="CD327" i="3"/>
  <c r="CC327" i="3"/>
  <c r="CB327" i="3"/>
  <c r="CA327" i="3"/>
  <c r="BZ327" i="3"/>
  <c r="BY327" i="3"/>
  <c r="BX327" i="3"/>
  <c r="BW327" i="3"/>
  <c r="BV327" i="3"/>
  <c r="BU327" i="3"/>
  <c r="BT327" i="3"/>
  <c r="BS327" i="3"/>
  <c r="BR327" i="3"/>
  <c r="BQ327" i="3"/>
  <c r="BP327" i="3"/>
  <c r="BO327" i="3"/>
  <c r="BN327" i="3"/>
  <c r="BM327" i="3"/>
  <c r="BL327" i="3"/>
  <c r="BK327" i="3"/>
  <c r="BJ327" i="3"/>
  <c r="BI327" i="3"/>
  <c r="BH327" i="3"/>
  <c r="BG327" i="3"/>
  <c r="BF327" i="3"/>
  <c r="BE327" i="3"/>
  <c r="BD327" i="3"/>
  <c r="BC327" i="3"/>
  <c r="BB327" i="3"/>
  <c r="BA327" i="3"/>
  <c r="AZ327" i="3"/>
  <c r="AY327" i="3"/>
  <c r="AX327" i="3"/>
  <c r="AW327" i="3"/>
  <c r="AV327" i="3"/>
  <c r="AU327" i="3"/>
  <c r="AT327" i="3"/>
  <c r="AS327" i="3"/>
  <c r="AR327" i="3"/>
  <c r="AQ327" i="3"/>
  <c r="AP327" i="3"/>
  <c r="AO327" i="3"/>
  <c r="AN327" i="3"/>
  <c r="AM327" i="3"/>
  <c r="AL327" i="3"/>
  <c r="AK327" i="3"/>
  <c r="AJ327" i="3"/>
  <c r="AI327" i="3"/>
  <c r="AH327" i="3"/>
  <c r="AG327" i="3"/>
  <c r="AF327" i="3"/>
  <c r="AE327" i="3"/>
  <c r="AD327" i="3"/>
  <c r="AC327" i="3"/>
  <c r="AB327" i="3"/>
  <c r="AA327" i="3"/>
  <c r="Z327" i="3"/>
  <c r="Y327" i="3"/>
  <c r="X327" i="3"/>
  <c r="W327" i="3"/>
  <c r="V327" i="3"/>
  <c r="U327" i="3"/>
  <c r="T327" i="3"/>
  <c r="S327" i="3"/>
  <c r="R327" i="3"/>
  <c r="Q327" i="3"/>
  <c r="P327" i="3"/>
  <c r="O327" i="3"/>
  <c r="N327" i="3"/>
  <c r="M327" i="3"/>
  <c r="L327" i="3"/>
  <c r="K327" i="3"/>
  <c r="J327" i="3"/>
  <c r="I327" i="3"/>
  <c r="H327" i="3"/>
  <c r="G327" i="3"/>
  <c r="F327" i="3"/>
  <c r="E327" i="3"/>
  <c r="D327" i="3"/>
  <c r="C327" i="3"/>
  <c r="FY321" i="3"/>
  <c r="FX321" i="3"/>
  <c r="FW321" i="3"/>
  <c r="FV321" i="3"/>
  <c r="FU321" i="3"/>
  <c r="FT321" i="3"/>
  <c r="FS321" i="3"/>
  <c r="FR321" i="3"/>
  <c r="FQ321" i="3"/>
  <c r="FP321" i="3"/>
  <c r="FO321" i="3"/>
  <c r="FN321" i="3"/>
  <c r="FM321" i="3"/>
  <c r="FL321" i="3"/>
  <c r="FK321" i="3"/>
  <c r="FJ321" i="3"/>
  <c r="FI321" i="3"/>
  <c r="FH321" i="3"/>
  <c r="FG321" i="3"/>
  <c r="FF321" i="3"/>
  <c r="FE321" i="3"/>
  <c r="FD321" i="3"/>
  <c r="FC321" i="3"/>
  <c r="FB321" i="3"/>
  <c r="FA321" i="3"/>
  <c r="EZ321" i="3"/>
  <c r="EY321" i="3"/>
  <c r="EX321" i="3"/>
  <c r="EW321" i="3"/>
  <c r="EV321" i="3"/>
  <c r="EU321" i="3"/>
  <c r="ET321" i="3"/>
  <c r="ES321" i="3"/>
  <c r="ER321" i="3"/>
  <c r="EQ321" i="3"/>
  <c r="EP321" i="3"/>
  <c r="EO321" i="3"/>
  <c r="EN321" i="3"/>
  <c r="EM321" i="3"/>
  <c r="EL321" i="3"/>
  <c r="EK321" i="3"/>
  <c r="EJ321" i="3"/>
  <c r="EI321" i="3"/>
  <c r="EH321" i="3"/>
  <c r="EG321" i="3"/>
  <c r="EF321" i="3"/>
  <c r="EE321" i="3"/>
  <c r="ED321" i="3"/>
  <c r="EC321" i="3"/>
  <c r="EB321" i="3"/>
  <c r="EA321" i="3"/>
  <c r="DZ321" i="3"/>
  <c r="DY321" i="3"/>
  <c r="DX321" i="3"/>
  <c r="DW321" i="3"/>
  <c r="DV321" i="3"/>
  <c r="DU321" i="3"/>
  <c r="DT321" i="3"/>
  <c r="DS321" i="3"/>
  <c r="DR321" i="3"/>
  <c r="DQ321" i="3"/>
  <c r="DP321" i="3"/>
  <c r="DO321" i="3"/>
  <c r="DN321" i="3"/>
  <c r="DM321" i="3"/>
  <c r="DL321" i="3"/>
  <c r="DK321" i="3"/>
  <c r="DJ321" i="3"/>
  <c r="DI321" i="3"/>
  <c r="DH321" i="3"/>
  <c r="DG321" i="3"/>
  <c r="DF321" i="3"/>
  <c r="DE321" i="3"/>
  <c r="DD321" i="3"/>
  <c r="DC321" i="3"/>
  <c r="DB321" i="3"/>
  <c r="DA321" i="3"/>
  <c r="CZ321" i="3"/>
  <c r="CY321" i="3"/>
  <c r="CX321" i="3"/>
  <c r="CW321" i="3"/>
  <c r="CV321" i="3"/>
  <c r="CU321" i="3"/>
  <c r="CT321" i="3"/>
  <c r="CS321" i="3"/>
  <c r="CR321" i="3"/>
  <c r="CQ321" i="3"/>
  <c r="CP321" i="3"/>
  <c r="CO321" i="3"/>
  <c r="CN321" i="3"/>
  <c r="CM321" i="3"/>
  <c r="CL321" i="3"/>
  <c r="CK321" i="3"/>
  <c r="CJ321" i="3"/>
  <c r="CI321" i="3"/>
  <c r="CH321" i="3"/>
  <c r="CG321" i="3"/>
  <c r="CF321" i="3"/>
  <c r="CE321" i="3"/>
  <c r="CD321" i="3"/>
  <c r="CC321" i="3"/>
  <c r="CB321" i="3"/>
  <c r="CA321" i="3"/>
  <c r="BZ321" i="3"/>
  <c r="BY321" i="3"/>
  <c r="BX321" i="3"/>
  <c r="BW321" i="3"/>
  <c r="BV321" i="3"/>
  <c r="BU321" i="3"/>
  <c r="BT321" i="3"/>
  <c r="BS321" i="3"/>
  <c r="BR321" i="3"/>
  <c r="BQ321" i="3"/>
  <c r="BP321" i="3"/>
  <c r="BO321" i="3"/>
  <c r="BN321" i="3"/>
  <c r="BM321" i="3"/>
  <c r="BL321" i="3"/>
  <c r="BK321" i="3"/>
  <c r="BJ321" i="3"/>
  <c r="BI321" i="3"/>
  <c r="BH321" i="3"/>
  <c r="BG321" i="3"/>
  <c r="BF321" i="3"/>
  <c r="BE321" i="3"/>
  <c r="BD321" i="3"/>
  <c r="BC321" i="3"/>
  <c r="BB321" i="3"/>
  <c r="BA321" i="3"/>
  <c r="AZ321" i="3"/>
  <c r="AY321" i="3"/>
  <c r="AX321" i="3"/>
  <c r="AW321" i="3"/>
  <c r="AV321" i="3"/>
  <c r="AU321" i="3"/>
  <c r="AT321" i="3"/>
  <c r="AS321" i="3"/>
  <c r="AR321" i="3"/>
  <c r="AQ321" i="3"/>
  <c r="AP321" i="3"/>
  <c r="AO321" i="3"/>
  <c r="AN321" i="3"/>
  <c r="AM321" i="3"/>
  <c r="AL321" i="3"/>
  <c r="AK321" i="3"/>
  <c r="AJ321" i="3"/>
  <c r="AI321" i="3"/>
  <c r="AH321" i="3"/>
  <c r="AG321" i="3"/>
  <c r="AF321" i="3"/>
  <c r="AE321" i="3"/>
  <c r="AD321" i="3"/>
  <c r="AC321" i="3"/>
  <c r="AB321" i="3"/>
  <c r="AA321" i="3"/>
  <c r="Z321" i="3"/>
  <c r="Y321" i="3"/>
  <c r="X321" i="3"/>
  <c r="W321" i="3"/>
  <c r="V321" i="3"/>
  <c r="U321" i="3"/>
  <c r="T321" i="3"/>
  <c r="S321" i="3"/>
  <c r="R321" i="3"/>
  <c r="Q321" i="3"/>
  <c r="P321" i="3"/>
  <c r="O321" i="3"/>
  <c r="N321" i="3"/>
  <c r="M321" i="3"/>
  <c r="L321" i="3"/>
  <c r="K321" i="3"/>
  <c r="J321" i="3"/>
  <c r="I321" i="3"/>
  <c r="H321" i="3"/>
  <c r="G321" i="3"/>
  <c r="F321" i="3"/>
  <c r="E321" i="3"/>
  <c r="D321" i="3"/>
  <c r="C321" i="3"/>
  <c r="FY318" i="3"/>
  <c r="FY317" i="3"/>
  <c r="FB307" i="3"/>
  <c r="FZ306" i="3"/>
  <c r="GB306" i="3" s="1"/>
  <c r="GA304" i="3"/>
  <c r="GA303" i="3"/>
  <c r="GA302" i="3"/>
  <c r="FY296" i="3"/>
  <c r="GB294" i="3"/>
  <c r="GA291" i="3"/>
  <c r="GA305" i="3" s="1"/>
  <c r="FX290" i="3"/>
  <c r="FX304" i="3" s="1"/>
  <c r="FX318" i="3" s="1"/>
  <c r="FW290" i="3"/>
  <c r="FW304" i="3" s="1"/>
  <c r="FW318" i="3" s="1"/>
  <c r="FV290" i="3"/>
  <c r="FV304" i="3" s="1"/>
  <c r="FV318" i="3" s="1"/>
  <c r="FU290" i="3"/>
  <c r="FU304" i="3" s="1"/>
  <c r="FU318" i="3" s="1"/>
  <c r="FT290" i="3"/>
  <c r="FT304" i="3" s="1"/>
  <c r="FT318" i="3" s="1"/>
  <c r="FS290" i="3"/>
  <c r="FS304" i="3" s="1"/>
  <c r="FS318" i="3" s="1"/>
  <c r="FR290" i="3"/>
  <c r="FR304" i="3" s="1"/>
  <c r="FR318" i="3" s="1"/>
  <c r="FQ290" i="3"/>
  <c r="FQ304" i="3" s="1"/>
  <c r="FQ318" i="3" s="1"/>
  <c r="FP290" i="3"/>
  <c r="FP304" i="3" s="1"/>
  <c r="FP318" i="3" s="1"/>
  <c r="FO290" i="3"/>
  <c r="FO304" i="3" s="1"/>
  <c r="FO318" i="3" s="1"/>
  <c r="FN290" i="3"/>
  <c r="FN304" i="3" s="1"/>
  <c r="FN318" i="3" s="1"/>
  <c r="FM290" i="3"/>
  <c r="FM304" i="3" s="1"/>
  <c r="FM318" i="3" s="1"/>
  <c r="FL290" i="3"/>
  <c r="FL304" i="3" s="1"/>
  <c r="FL318" i="3" s="1"/>
  <c r="FK290" i="3"/>
  <c r="FK304" i="3" s="1"/>
  <c r="FK318" i="3" s="1"/>
  <c r="FJ290" i="3"/>
  <c r="FJ304" i="3" s="1"/>
  <c r="FJ318" i="3" s="1"/>
  <c r="FI290" i="3"/>
  <c r="FI304" i="3" s="1"/>
  <c r="FI318" i="3" s="1"/>
  <c r="FH290" i="3"/>
  <c r="FH304" i="3" s="1"/>
  <c r="FH318" i="3" s="1"/>
  <c r="FG290" i="3"/>
  <c r="FG304" i="3" s="1"/>
  <c r="FG318" i="3" s="1"/>
  <c r="FF290" i="3"/>
  <c r="FF304" i="3" s="1"/>
  <c r="FF318" i="3" s="1"/>
  <c r="FE290" i="3"/>
  <c r="FE304" i="3" s="1"/>
  <c r="FE318" i="3" s="1"/>
  <c r="FD290" i="3"/>
  <c r="FD304" i="3" s="1"/>
  <c r="FD318" i="3" s="1"/>
  <c r="FC290" i="3"/>
  <c r="FC304" i="3" s="1"/>
  <c r="FC318" i="3" s="1"/>
  <c r="FB290" i="3"/>
  <c r="FB304" i="3" s="1"/>
  <c r="FB318" i="3" s="1"/>
  <c r="FA290" i="3"/>
  <c r="FA304" i="3" s="1"/>
  <c r="FA318" i="3" s="1"/>
  <c r="EZ290" i="3"/>
  <c r="EZ304" i="3" s="1"/>
  <c r="EZ318" i="3" s="1"/>
  <c r="EY290" i="3"/>
  <c r="EY304" i="3" s="1"/>
  <c r="EY318" i="3" s="1"/>
  <c r="EX290" i="3"/>
  <c r="EX304" i="3" s="1"/>
  <c r="EX318" i="3" s="1"/>
  <c r="EW290" i="3"/>
  <c r="EW304" i="3" s="1"/>
  <c r="EW318" i="3" s="1"/>
  <c r="EV290" i="3"/>
  <c r="EV304" i="3" s="1"/>
  <c r="EV318" i="3" s="1"/>
  <c r="EU290" i="3"/>
  <c r="EU304" i="3" s="1"/>
  <c r="EU318" i="3" s="1"/>
  <c r="ET290" i="3"/>
  <c r="ET304" i="3" s="1"/>
  <c r="ET318" i="3" s="1"/>
  <c r="ES290" i="3"/>
  <c r="ES304" i="3" s="1"/>
  <c r="ES318" i="3" s="1"/>
  <c r="ER290" i="3"/>
  <c r="ER304" i="3" s="1"/>
  <c r="ER318" i="3" s="1"/>
  <c r="EQ290" i="3"/>
  <c r="EQ304" i="3" s="1"/>
  <c r="EQ318" i="3" s="1"/>
  <c r="EP290" i="3"/>
  <c r="EP304" i="3" s="1"/>
  <c r="EP318" i="3" s="1"/>
  <c r="EO290" i="3"/>
  <c r="EO304" i="3" s="1"/>
  <c r="EO318" i="3" s="1"/>
  <c r="EN290" i="3"/>
  <c r="EN304" i="3" s="1"/>
  <c r="EN318" i="3" s="1"/>
  <c r="EM290" i="3"/>
  <c r="EM304" i="3" s="1"/>
  <c r="EM318" i="3" s="1"/>
  <c r="EL290" i="3"/>
  <c r="EL304" i="3" s="1"/>
  <c r="EL318" i="3" s="1"/>
  <c r="EK290" i="3"/>
  <c r="EK304" i="3" s="1"/>
  <c r="EK318" i="3" s="1"/>
  <c r="EJ290" i="3"/>
  <c r="EJ304" i="3" s="1"/>
  <c r="EJ318" i="3" s="1"/>
  <c r="EI290" i="3"/>
  <c r="EI304" i="3" s="1"/>
  <c r="EI318" i="3" s="1"/>
  <c r="EH290" i="3"/>
  <c r="EH304" i="3" s="1"/>
  <c r="EH318" i="3" s="1"/>
  <c r="EG290" i="3"/>
  <c r="EG304" i="3" s="1"/>
  <c r="EG318" i="3" s="1"/>
  <c r="EF290" i="3"/>
  <c r="EF304" i="3" s="1"/>
  <c r="EF318" i="3" s="1"/>
  <c r="EE290" i="3"/>
  <c r="EE304" i="3" s="1"/>
  <c r="EE318" i="3" s="1"/>
  <c r="ED290" i="3"/>
  <c r="ED304" i="3" s="1"/>
  <c r="ED318" i="3" s="1"/>
  <c r="EC290" i="3"/>
  <c r="EC304" i="3" s="1"/>
  <c r="EC318" i="3" s="1"/>
  <c r="EB290" i="3"/>
  <c r="EB304" i="3" s="1"/>
  <c r="EB318" i="3" s="1"/>
  <c r="EA290" i="3"/>
  <c r="EA304" i="3" s="1"/>
  <c r="EA318" i="3" s="1"/>
  <c r="DZ290" i="3"/>
  <c r="DZ304" i="3" s="1"/>
  <c r="DZ318" i="3" s="1"/>
  <c r="DY290" i="3"/>
  <c r="DY304" i="3" s="1"/>
  <c r="DY318" i="3" s="1"/>
  <c r="DX290" i="3"/>
  <c r="DX304" i="3" s="1"/>
  <c r="DX318" i="3" s="1"/>
  <c r="DW290" i="3"/>
  <c r="DW304" i="3" s="1"/>
  <c r="DW318" i="3" s="1"/>
  <c r="DV290" i="3"/>
  <c r="DV304" i="3" s="1"/>
  <c r="DV318" i="3" s="1"/>
  <c r="DU290" i="3"/>
  <c r="DU304" i="3" s="1"/>
  <c r="DU318" i="3" s="1"/>
  <c r="DT290" i="3"/>
  <c r="DT304" i="3" s="1"/>
  <c r="DT318" i="3" s="1"/>
  <c r="DS290" i="3"/>
  <c r="DS304" i="3" s="1"/>
  <c r="DS318" i="3" s="1"/>
  <c r="DR290" i="3"/>
  <c r="DR304" i="3" s="1"/>
  <c r="DR318" i="3" s="1"/>
  <c r="DQ290" i="3"/>
  <c r="DQ304" i="3" s="1"/>
  <c r="DQ318" i="3" s="1"/>
  <c r="DP290" i="3"/>
  <c r="DP304" i="3" s="1"/>
  <c r="DP318" i="3" s="1"/>
  <c r="DO290" i="3"/>
  <c r="DO304" i="3" s="1"/>
  <c r="DO318" i="3" s="1"/>
  <c r="DN290" i="3"/>
  <c r="DN304" i="3" s="1"/>
  <c r="DN318" i="3" s="1"/>
  <c r="DM290" i="3"/>
  <c r="DM304" i="3" s="1"/>
  <c r="DM318" i="3" s="1"/>
  <c r="DL290" i="3"/>
  <c r="DL304" i="3" s="1"/>
  <c r="DL318" i="3" s="1"/>
  <c r="DK290" i="3"/>
  <c r="DK304" i="3" s="1"/>
  <c r="DK318" i="3" s="1"/>
  <c r="DJ290" i="3"/>
  <c r="DJ304" i="3" s="1"/>
  <c r="DJ318" i="3" s="1"/>
  <c r="DI290" i="3"/>
  <c r="DI304" i="3" s="1"/>
  <c r="DI318" i="3" s="1"/>
  <c r="DH290" i="3"/>
  <c r="DH304" i="3" s="1"/>
  <c r="DH318" i="3" s="1"/>
  <c r="DG290" i="3"/>
  <c r="DG304" i="3" s="1"/>
  <c r="DG318" i="3" s="1"/>
  <c r="DF290" i="3"/>
  <c r="DF304" i="3" s="1"/>
  <c r="DF318" i="3" s="1"/>
  <c r="DE290" i="3"/>
  <c r="DE304" i="3" s="1"/>
  <c r="DE318" i="3" s="1"/>
  <c r="DD290" i="3"/>
  <c r="DD304" i="3" s="1"/>
  <c r="DD318" i="3" s="1"/>
  <c r="DC290" i="3"/>
  <c r="DC304" i="3" s="1"/>
  <c r="DC318" i="3" s="1"/>
  <c r="DB290" i="3"/>
  <c r="DB304" i="3" s="1"/>
  <c r="DB318" i="3" s="1"/>
  <c r="DA290" i="3"/>
  <c r="DA304" i="3" s="1"/>
  <c r="DA318" i="3" s="1"/>
  <c r="CZ290" i="3"/>
  <c r="CZ304" i="3" s="1"/>
  <c r="CZ318" i="3" s="1"/>
  <c r="CY290" i="3"/>
  <c r="CY304" i="3" s="1"/>
  <c r="CY318" i="3" s="1"/>
  <c r="CX290" i="3"/>
  <c r="CX304" i="3" s="1"/>
  <c r="CX318" i="3" s="1"/>
  <c r="CW290" i="3"/>
  <c r="CW304" i="3" s="1"/>
  <c r="CW318" i="3" s="1"/>
  <c r="CV290" i="3"/>
  <c r="CV304" i="3" s="1"/>
  <c r="CV318" i="3" s="1"/>
  <c r="CU290" i="3"/>
  <c r="CU304" i="3" s="1"/>
  <c r="CU318" i="3" s="1"/>
  <c r="CT290" i="3"/>
  <c r="CT304" i="3" s="1"/>
  <c r="CT318" i="3" s="1"/>
  <c r="CS290" i="3"/>
  <c r="CS304" i="3" s="1"/>
  <c r="CS318" i="3" s="1"/>
  <c r="CR290" i="3"/>
  <c r="CR304" i="3" s="1"/>
  <c r="CR318" i="3" s="1"/>
  <c r="CQ290" i="3"/>
  <c r="CQ304" i="3" s="1"/>
  <c r="CQ318" i="3" s="1"/>
  <c r="CP290" i="3"/>
  <c r="CP304" i="3" s="1"/>
  <c r="CP318" i="3" s="1"/>
  <c r="CO290" i="3"/>
  <c r="CO304" i="3" s="1"/>
  <c r="CO318" i="3" s="1"/>
  <c r="CN290" i="3"/>
  <c r="CN304" i="3" s="1"/>
  <c r="CN318" i="3" s="1"/>
  <c r="CM290" i="3"/>
  <c r="CM304" i="3" s="1"/>
  <c r="CM318" i="3" s="1"/>
  <c r="CL290" i="3"/>
  <c r="CL304" i="3" s="1"/>
  <c r="CL318" i="3" s="1"/>
  <c r="CK290" i="3"/>
  <c r="CK304" i="3" s="1"/>
  <c r="CK318" i="3" s="1"/>
  <c r="CJ290" i="3"/>
  <c r="CJ304" i="3" s="1"/>
  <c r="CJ318" i="3" s="1"/>
  <c r="CI290" i="3"/>
  <c r="CI304" i="3" s="1"/>
  <c r="CI318" i="3" s="1"/>
  <c r="CH290" i="3"/>
  <c r="CH304" i="3" s="1"/>
  <c r="CH318" i="3" s="1"/>
  <c r="CG290" i="3"/>
  <c r="CG304" i="3" s="1"/>
  <c r="CG318" i="3" s="1"/>
  <c r="CF290" i="3"/>
  <c r="CF304" i="3" s="1"/>
  <c r="CF318" i="3" s="1"/>
  <c r="CE290" i="3"/>
  <c r="CE304" i="3" s="1"/>
  <c r="CE318" i="3" s="1"/>
  <c r="CD290" i="3"/>
  <c r="CD304" i="3" s="1"/>
  <c r="CD318" i="3" s="1"/>
  <c r="CC290" i="3"/>
  <c r="CC304" i="3" s="1"/>
  <c r="CC318" i="3" s="1"/>
  <c r="CB290" i="3"/>
  <c r="CB304" i="3" s="1"/>
  <c r="CB318" i="3" s="1"/>
  <c r="CA290" i="3"/>
  <c r="CA304" i="3" s="1"/>
  <c r="CA318" i="3" s="1"/>
  <c r="BZ290" i="3"/>
  <c r="BZ304" i="3" s="1"/>
  <c r="BZ318" i="3" s="1"/>
  <c r="BY290" i="3"/>
  <c r="BY304" i="3" s="1"/>
  <c r="BY318" i="3" s="1"/>
  <c r="BX290" i="3"/>
  <c r="BX304" i="3" s="1"/>
  <c r="BX318" i="3" s="1"/>
  <c r="BW290" i="3"/>
  <c r="BW304" i="3" s="1"/>
  <c r="BW318" i="3" s="1"/>
  <c r="BV290" i="3"/>
  <c r="BV304" i="3" s="1"/>
  <c r="BV318" i="3" s="1"/>
  <c r="BU290" i="3"/>
  <c r="BU304" i="3" s="1"/>
  <c r="BU318" i="3" s="1"/>
  <c r="BT290" i="3"/>
  <c r="BT304" i="3" s="1"/>
  <c r="BT318" i="3" s="1"/>
  <c r="BS290" i="3"/>
  <c r="BS304" i="3" s="1"/>
  <c r="BS318" i="3" s="1"/>
  <c r="BR290" i="3"/>
  <c r="BR304" i="3" s="1"/>
  <c r="BR318" i="3" s="1"/>
  <c r="BQ290" i="3"/>
  <c r="BQ304" i="3" s="1"/>
  <c r="BQ318" i="3" s="1"/>
  <c r="BP290" i="3"/>
  <c r="BP304" i="3" s="1"/>
  <c r="BP318" i="3" s="1"/>
  <c r="BO290" i="3"/>
  <c r="BO304" i="3" s="1"/>
  <c r="BO318" i="3" s="1"/>
  <c r="BN290" i="3"/>
  <c r="BN304" i="3" s="1"/>
  <c r="BN318" i="3" s="1"/>
  <c r="BM290" i="3"/>
  <c r="BM304" i="3" s="1"/>
  <c r="BM318" i="3" s="1"/>
  <c r="BL290" i="3"/>
  <c r="BL304" i="3" s="1"/>
  <c r="BL318" i="3" s="1"/>
  <c r="BK290" i="3"/>
  <c r="BK304" i="3" s="1"/>
  <c r="BK318" i="3" s="1"/>
  <c r="BJ290" i="3"/>
  <c r="BJ304" i="3" s="1"/>
  <c r="BJ318" i="3" s="1"/>
  <c r="BI290" i="3"/>
  <c r="BI304" i="3" s="1"/>
  <c r="BI318" i="3" s="1"/>
  <c r="BH290" i="3"/>
  <c r="BH304" i="3" s="1"/>
  <c r="BH318" i="3" s="1"/>
  <c r="BG290" i="3"/>
  <c r="BG304" i="3" s="1"/>
  <c r="BG318" i="3" s="1"/>
  <c r="BF290" i="3"/>
  <c r="BF304" i="3" s="1"/>
  <c r="BF318" i="3" s="1"/>
  <c r="BE290" i="3"/>
  <c r="BE304" i="3" s="1"/>
  <c r="BE318" i="3" s="1"/>
  <c r="BD290" i="3"/>
  <c r="BD304" i="3" s="1"/>
  <c r="BD318" i="3" s="1"/>
  <c r="BC290" i="3"/>
  <c r="BC304" i="3" s="1"/>
  <c r="BC318" i="3" s="1"/>
  <c r="BB290" i="3"/>
  <c r="BB304" i="3" s="1"/>
  <c r="BB318" i="3" s="1"/>
  <c r="BA290" i="3"/>
  <c r="BA304" i="3" s="1"/>
  <c r="BA318" i="3" s="1"/>
  <c r="AZ290" i="3"/>
  <c r="AZ304" i="3" s="1"/>
  <c r="AZ318" i="3" s="1"/>
  <c r="AY290" i="3"/>
  <c r="AY304" i="3" s="1"/>
  <c r="AY318" i="3" s="1"/>
  <c r="AX290" i="3"/>
  <c r="AX304" i="3" s="1"/>
  <c r="AX318" i="3" s="1"/>
  <c r="AW290" i="3"/>
  <c r="AW304" i="3" s="1"/>
  <c r="AW318" i="3" s="1"/>
  <c r="AV290" i="3"/>
  <c r="AV304" i="3" s="1"/>
  <c r="AV318" i="3" s="1"/>
  <c r="AU290" i="3"/>
  <c r="AU304" i="3" s="1"/>
  <c r="AU318" i="3" s="1"/>
  <c r="AT290" i="3"/>
  <c r="AT304" i="3" s="1"/>
  <c r="AT318" i="3" s="1"/>
  <c r="AS290" i="3"/>
  <c r="AS304" i="3" s="1"/>
  <c r="AS318" i="3" s="1"/>
  <c r="AR290" i="3"/>
  <c r="AR304" i="3" s="1"/>
  <c r="AR318" i="3" s="1"/>
  <c r="AQ290" i="3"/>
  <c r="AQ304" i="3" s="1"/>
  <c r="AQ318" i="3" s="1"/>
  <c r="AP290" i="3"/>
  <c r="AP304" i="3" s="1"/>
  <c r="AP318" i="3" s="1"/>
  <c r="AO290" i="3"/>
  <c r="AO304" i="3" s="1"/>
  <c r="AO318" i="3" s="1"/>
  <c r="AN290" i="3"/>
  <c r="AN304" i="3" s="1"/>
  <c r="AN318" i="3" s="1"/>
  <c r="AM290" i="3"/>
  <c r="AM304" i="3" s="1"/>
  <c r="AM318" i="3" s="1"/>
  <c r="AL290" i="3"/>
  <c r="AL304" i="3" s="1"/>
  <c r="AL318" i="3" s="1"/>
  <c r="AK290" i="3"/>
  <c r="AK304" i="3" s="1"/>
  <c r="AK318" i="3" s="1"/>
  <c r="AJ290" i="3"/>
  <c r="AJ304" i="3" s="1"/>
  <c r="AJ318" i="3" s="1"/>
  <c r="AI290" i="3"/>
  <c r="AI304" i="3" s="1"/>
  <c r="AI318" i="3" s="1"/>
  <c r="AH290" i="3"/>
  <c r="AH304" i="3" s="1"/>
  <c r="AH318" i="3" s="1"/>
  <c r="AG290" i="3"/>
  <c r="AG304" i="3" s="1"/>
  <c r="AG318" i="3" s="1"/>
  <c r="AF290" i="3"/>
  <c r="AF304" i="3" s="1"/>
  <c r="AF318" i="3" s="1"/>
  <c r="AE290" i="3"/>
  <c r="AE304" i="3" s="1"/>
  <c r="AE318" i="3" s="1"/>
  <c r="AD290" i="3"/>
  <c r="AD304" i="3" s="1"/>
  <c r="AD318" i="3" s="1"/>
  <c r="AC290" i="3"/>
  <c r="AC304" i="3" s="1"/>
  <c r="AC318" i="3" s="1"/>
  <c r="AB290" i="3"/>
  <c r="AB304" i="3" s="1"/>
  <c r="AB318" i="3" s="1"/>
  <c r="AA290" i="3"/>
  <c r="AA304" i="3" s="1"/>
  <c r="AA318" i="3" s="1"/>
  <c r="Z290" i="3"/>
  <c r="Z304" i="3" s="1"/>
  <c r="Z318" i="3" s="1"/>
  <c r="Y290" i="3"/>
  <c r="Y304" i="3" s="1"/>
  <c r="Y318" i="3" s="1"/>
  <c r="X290" i="3"/>
  <c r="X304" i="3" s="1"/>
  <c r="X318" i="3" s="1"/>
  <c r="W290" i="3"/>
  <c r="W304" i="3" s="1"/>
  <c r="W318" i="3" s="1"/>
  <c r="V290" i="3"/>
  <c r="V304" i="3" s="1"/>
  <c r="V318" i="3" s="1"/>
  <c r="U290" i="3"/>
  <c r="U304" i="3" s="1"/>
  <c r="U318" i="3" s="1"/>
  <c r="T290" i="3"/>
  <c r="T304" i="3" s="1"/>
  <c r="T318" i="3" s="1"/>
  <c r="S290" i="3"/>
  <c r="S304" i="3" s="1"/>
  <c r="S318" i="3" s="1"/>
  <c r="R290" i="3"/>
  <c r="R304" i="3" s="1"/>
  <c r="R318" i="3" s="1"/>
  <c r="Q290" i="3"/>
  <c r="Q304" i="3" s="1"/>
  <c r="Q318" i="3" s="1"/>
  <c r="P290" i="3"/>
  <c r="P304" i="3" s="1"/>
  <c r="P318" i="3" s="1"/>
  <c r="O290" i="3"/>
  <c r="O304" i="3" s="1"/>
  <c r="O318" i="3" s="1"/>
  <c r="N290" i="3"/>
  <c r="N304" i="3" s="1"/>
  <c r="N318" i="3" s="1"/>
  <c r="M290" i="3"/>
  <c r="M304" i="3" s="1"/>
  <c r="M318" i="3" s="1"/>
  <c r="L290" i="3"/>
  <c r="L304" i="3" s="1"/>
  <c r="L318" i="3" s="1"/>
  <c r="K290" i="3"/>
  <c r="K304" i="3" s="1"/>
  <c r="K318" i="3" s="1"/>
  <c r="J290" i="3"/>
  <c r="J304" i="3" s="1"/>
  <c r="J318" i="3" s="1"/>
  <c r="I290" i="3"/>
  <c r="I304" i="3" s="1"/>
  <c r="I318" i="3" s="1"/>
  <c r="H290" i="3"/>
  <c r="H304" i="3" s="1"/>
  <c r="H318" i="3" s="1"/>
  <c r="G290" i="3"/>
  <c r="G304" i="3" s="1"/>
  <c r="G318" i="3" s="1"/>
  <c r="F290" i="3"/>
  <c r="F304" i="3" s="1"/>
  <c r="F318" i="3" s="1"/>
  <c r="E290" i="3"/>
  <c r="E304" i="3" s="1"/>
  <c r="E318" i="3" s="1"/>
  <c r="D290" i="3"/>
  <c r="D304" i="3" s="1"/>
  <c r="D318" i="3" s="1"/>
  <c r="C290" i="3"/>
  <c r="GC288" i="3"/>
  <c r="FX261" i="3"/>
  <c r="FW261" i="3"/>
  <c r="FV261" i="3"/>
  <c r="FU261" i="3"/>
  <c r="FT261" i="3"/>
  <c r="FS261" i="3"/>
  <c r="FR261" i="3"/>
  <c r="FQ261" i="3"/>
  <c r="FP261" i="3"/>
  <c r="FO261" i="3"/>
  <c r="FN261" i="3"/>
  <c r="FM261" i="3"/>
  <c r="FL261" i="3"/>
  <c r="FK261" i="3"/>
  <c r="FH261" i="3"/>
  <c r="FG261" i="3"/>
  <c r="FF261" i="3"/>
  <c r="FE261" i="3"/>
  <c r="FD261" i="3"/>
  <c r="FC261" i="3"/>
  <c r="FB261" i="3"/>
  <c r="FA261" i="3"/>
  <c r="EZ261" i="3"/>
  <c r="EY261" i="3"/>
  <c r="EX261" i="3"/>
  <c r="EW261" i="3"/>
  <c r="EV261" i="3"/>
  <c r="EU261" i="3"/>
  <c r="ET261" i="3"/>
  <c r="ES261" i="3"/>
  <c r="ER261" i="3"/>
  <c r="EQ261" i="3"/>
  <c r="EP261" i="3"/>
  <c r="EO261" i="3"/>
  <c r="EN261" i="3"/>
  <c r="EM261" i="3"/>
  <c r="EL261" i="3"/>
  <c r="EK261" i="3"/>
  <c r="EJ261" i="3"/>
  <c r="EI261" i="3"/>
  <c r="EH261" i="3"/>
  <c r="EG261" i="3"/>
  <c r="EF261" i="3"/>
  <c r="EE261" i="3"/>
  <c r="ED261" i="3"/>
  <c r="EC261" i="3"/>
  <c r="EB261" i="3"/>
  <c r="EA261" i="3"/>
  <c r="DZ261" i="3"/>
  <c r="DY261" i="3"/>
  <c r="DX261" i="3"/>
  <c r="DW261" i="3"/>
  <c r="DV261" i="3"/>
  <c r="DU261" i="3"/>
  <c r="DT261" i="3"/>
  <c r="DS261" i="3"/>
  <c r="DR261" i="3"/>
  <c r="DP261" i="3"/>
  <c r="DO261" i="3"/>
  <c r="DM261" i="3"/>
  <c r="DL261" i="3"/>
  <c r="DK261" i="3"/>
  <c r="DJ261" i="3"/>
  <c r="DI261" i="3"/>
  <c r="DH261" i="3"/>
  <c r="DG261" i="3"/>
  <c r="DF261" i="3"/>
  <c r="DE261" i="3"/>
  <c r="DD261" i="3"/>
  <c r="DC261" i="3"/>
  <c r="DB261" i="3"/>
  <c r="DA261" i="3"/>
  <c r="CZ261" i="3"/>
  <c r="CY261" i="3"/>
  <c r="CX261" i="3"/>
  <c r="CW261" i="3"/>
  <c r="CV261" i="3"/>
  <c r="CU261" i="3"/>
  <c r="CT261" i="3"/>
  <c r="CS261" i="3"/>
  <c r="CR261" i="3"/>
  <c r="CQ261" i="3"/>
  <c r="CP261" i="3"/>
  <c r="CO261" i="3"/>
  <c r="CN261" i="3"/>
  <c r="CM261" i="3"/>
  <c r="CL261" i="3"/>
  <c r="CK261" i="3"/>
  <c r="CJ261" i="3"/>
  <c r="CI261" i="3"/>
  <c r="CH261" i="3"/>
  <c r="CG261" i="3"/>
  <c r="CF261" i="3"/>
  <c r="CE261" i="3"/>
  <c r="CD261" i="3"/>
  <c r="CC261" i="3"/>
  <c r="CB261" i="3"/>
  <c r="CA261" i="3"/>
  <c r="BZ261" i="3"/>
  <c r="BY261" i="3"/>
  <c r="BX261" i="3"/>
  <c r="BW261" i="3"/>
  <c r="BV261" i="3"/>
  <c r="BU261" i="3"/>
  <c r="BT261" i="3"/>
  <c r="BS261" i="3"/>
  <c r="BR261" i="3"/>
  <c r="BQ261" i="3"/>
  <c r="BP261" i="3"/>
  <c r="BO261" i="3"/>
  <c r="BN261" i="3"/>
  <c r="BM261" i="3"/>
  <c r="BL261" i="3"/>
  <c r="BK261" i="3"/>
  <c r="BJ261" i="3"/>
  <c r="BI261" i="3"/>
  <c r="BH261" i="3"/>
  <c r="BG261" i="3"/>
  <c r="BF261" i="3"/>
  <c r="BE261" i="3"/>
  <c r="BD261" i="3"/>
  <c r="BC261" i="3"/>
  <c r="BB261" i="3"/>
  <c r="BA261" i="3"/>
  <c r="AZ261" i="3"/>
  <c r="AY261" i="3"/>
  <c r="AX261" i="3"/>
  <c r="AW261" i="3"/>
  <c r="AV261" i="3"/>
  <c r="AU261" i="3"/>
  <c r="AT261" i="3"/>
  <c r="AS261" i="3"/>
  <c r="AR261" i="3"/>
  <c r="AQ261" i="3"/>
  <c r="AP261" i="3"/>
  <c r="AO261" i="3"/>
  <c r="AN261" i="3"/>
  <c r="AM261" i="3"/>
  <c r="AL261" i="3"/>
  <c r="AK261" i="3"/>
  <c r="AJ261" i="3"/>
  <c r="AI261" i="3"/>
  <c r="AH261" i="3"/>
  <c r="AG261" i="3"/>
  <c r="AF261" i="3"/>
  <c r="AE261" i="3"/>
  <c r="AD261" i="3"/>
  <c r="AC261" i="3"/>
  <c r="AB261" i="3"/>
  <c r="AA261" i="3"/>
  <c r="Z261" i="3"/>
  <c r="Y261" i="3"/>
  <c r="X261" i="3"/>
  <c r="W261" i="3"/>
  <c r="V261" i="3"/>
  <c r="U261" i="3"/>
  <c r="T261" i="3"/>
  <c r="S261" i="3"/>
  <c r="R261" i="3"/>
  <c r="Q261" i="3"/>
  <c r="P261" i="3"/>
  <c r="O261" i="3"/>
  <c r="N261" i="3"/>
  <c r="M261" i="3"/>
  <c r="L261" i="3"/>
  <c r="K261" i="3"/>
  <c r="J261" i="3"/>
  <c r="I261" i="3"/>
  <c r="H261" i="3"/>
  <c r="G261" i="3"/>
  <c r="F261" i="3"/>
  <c r="E261" i="3"/>
  <c r="D261" i="3"/>
  <c r="C261" i="3"/>
  <c r="FZ243" i="3"/>
  <c r="FZ233" i="3"/>
  <c r="FX217" i="3"/>
  <c r="FW217" i="3"/>
  <c r="FV217" i="3"/>
  <c r="FU217" i="3"/>
  <c r="FT217" i="3"/>
  <c r="FS217" i="3"/>
  <c r="FR217" i="3"/>
  <c r="FQ217" i="3"/>
  <c r="FP217" i="3"/>
  <c r="FO217" i="3"/>
  <c r="FN217" i="3"/>
  <c r="FM217" i="3"/>
  <c r="FL217" i="3"/>
  <c r="FK217" i="3"/>
  <c r="FJ217" i="3"/>
  <c r="FI217" i="3"/>
  <c r="FH217" i="3"/>
  <c r="FG217" i="3"/>
  <c r="FF217" i="3"/>
  <c r="FE217" i="3"/>
  <c r="FD217" i="3"/>
  <c r="FC217" i="3"/>
  <c r="FB217" i="3"/>
  <c r="FA217" i="3"/>
  <c r="EZ217" i="3"/>
  <c r="EY217" i="3"/>
  <c r="EX217" i="3"/>
  <c r="EW217" i="3"/>
  <c r="EV217" i="3"/>
  <c r="EU217" i="3"/>
  <c r="ET217" i="3"/>
  <c r="ES217" i="3"/>
  <c r="ER217" i="3"/>
  <c r="EQ217" i="3"/>
  <c r="EP217" i="3"/>
  <c r="EO217" i="3"/>
  <c r="EN217" i="3"/>
  <c r="EM217" i="3"/>
  <c r="EL217" i="3"/>
  <c r="EK217" i="3"/>
  <c r="EJ217" i="3"/>
  <c r="EI217" i="3"/>
  <c r="EH217" i="3"/>
  <c r="EG217" i="3"/>
  <c r="EF217" i="3"/>
  <c r="EE217" i="3"/>
  <c r="ED217" i="3"/>
  <c r="EC217" i="3"/>
  <c r="EB217" i="3"/>
  <c r="EA217" i="3"/>
  <c r="DZ217" i="3"/>
  <c r="DY217" i="3"/>
  <c r="DX217" i="3"/>
  <c r="DW217" i="3"/>
  <c r="DV217" i="3"/>
  <c r="DU217" i="3"/>
  <c r="DT217" i="3"/>
  <c r="DS217" i="3"/>
  <c r="DR217" i="3"/>
  <c r="DQ217" i="3"/>
  <c r="DP217" i="3"/>
  <c r="DO217" i="3"/>
  <c r="DN217" i="3"/>
  <c r="DM217" i="3"/>
  <c r="DL217" i="3"/>
  <c r="DK217" i="3"/>
  <c r="DJ217" i="3"/>
  <c r="DI217" i="3"/>
  <c r="DH217" i="3"/>
  <c r="DG217" i="3"/>
  <c r="DF217" i="3"/>
  <c r="DE217" i="3"/>
  <c r="DD217" i="3"/>
  <c r="DC217" i="3"/>
  <c r="DB217" i="3"/>
  <c r="DA217" i="3"/>
  <c r="CZ217" i="3"/>
  <c r="CY217" i="3"/>
  <c r="CX217" i="3"/>
  <c r="CW217" i="3"/>
  <c r="CV217" i="3"/>
  <c r="CU217" i="3"/>
  <c r="CT217" i="3"/>
  <c r="CS217" i="3"/>
  <c r="CR217" i="3"/>
  <c r="CQ217" i="3"/>
  <c r="CP217" i="3"/>
  <c r="CO217" i="3"/>
  <c r="CN217" i="3"/>
  <c r="CM217" i="3"/>
  <c r="CL217" i="3"/>
  <c r="CK217" i="3"/>
  <c r="CJ217" i="3"/>
  <c r="CI217" i="3"/>
  <c r="CH217" i="3"/>
  <c r="CG217" i="3"/>
  <c r="CF217" i="3"/>
  <c r="CE217" i="3"/>
  <c r="CD217" i="3"/>
  <c r="CC217" i="3"/>
  <c r="CB217" i="3"/>
  <c r="CA217" i="3"/>
  <c r="BZ217" i="3"/>
  <c r="BY217" i="3"/>
  <c r="BX217" i="3"/>
  <c r="BW217" i="3"/>
  <c r="BV217" i="3"/>
  <c r="BU217" i="3"/>
  <c r="BT217" i="3"/>
  <c r="BS217" i="3"/>
  <c r="BR217" i="3"/>
  <c r="BQ217" i="3"/>
  <c r="BP217" i="3"/>
  <c r="BO217" i="3"/>
  <c r="BN217" i="3"/>
  <c r="BM217" i="3"/>
  <c r="BL217" i="3"/>
  <c r="BK217" i="3"/>
  <c r="BJ217" i="3"/>
  <c r="BI217" i="3"/>
  <c r="BH217" i="3"/>
  <c r="BG217" i="3"/>
  <c r="BF217" i="3"/>
  <c r="BE217" i="3"/>
  <c r="BD217" i="3"/>
  <c r="BC217" i="3"/>
  <c r="BB217" i="3"/>
  <c r="BA217" i="3"/>
  <c r="AZ217" i="3"/>
  <c r="AY217" i="3"/>
  <c r="AX217" i="3"/>
  <c r="AW217" i="3"/>
  <c r="AV217" i="3"/>
  <c r="AU217" i="3"/>
  <c r="AT217" i="3"/>
  <c r="AS217" i="3"/>
  <c r="AR217" i="3"/>
  <c r="AQ217" i="3"/>
  <c r="AP217" i="3"/>
  <c r="AO217" i="3"/>
  <c r="AN217" i="3"/>
  <c r="AM217" i="3"/>
  <c r="AL217" i="3"/>
  <c r="AK217" i="3"/>
  <c r="AJ217" i="3"/>
  <c r="AI217" i="3"/>
  <c r="AH217" i="3"/>
  <c r="AG217" i="3"/>
  <c r="AF217" i="3"/>
  <c r="AE217" i="3"/>
  <c r="AD217" i="3"/>
  <c r="AC217" i="3"/>
  <c r="AB217" i="3"/>
  <c r="AA217" i="3"/>
  <c r="Z217" i="3"/>
  <c r="Y217" i="3"/>
  <c r="X217" i="3"/>
  <c r="W217" i="3"/>
  <c r="V217" i="3"/>
  <c r="U217" i="3"/>
  <c r="T217" i="3"/>
  <c r="S217" i="3"/>
  <c r="R217" i="3"/>
  <c r="Q217" i="3"/>
  <c r="P217" i="3"/>
  <c r="O217" i="3"/>
  <c r="N217" i="3"/>
  <c r="M217" i="3"/>
  <c r="L217" i="3"/>
  <c r="K217" i="3"/>
  <c r="J217" i="3"/>
  <c r="I217" i="3"/>
  <c r="H217" i="3"/>
  <c r="G217" i="3"/>
  <c r="F217" i="3"/>
  <c r="E217" i="3"/>
  <c r="D217" i="3"/>
  <c r="C217" i="3"/>
  <c r="FZ215" i="3"/>
  <c r="C212" i="3"/>
  <c r="FX204" i="3"/>
  <c r="FW204" i="3"/>
  <c r="FV204" i="3"/>
  <c r="FU204" i="3"/>
  <c r="FT204" i="3"/>
  <c r="FS204" i="3"/>
  <c r="FR204" i="3"/>
  <c r="FQ204" i="3"/>
  <c r="FP204" i="3"/>
  <c r="FO204" i="3"/>
  <c r="FN204" i="3"/>
  <c r="FM204" i="3"/>
  <c r="FL204" i="3"/>
  <c r="FK204" i="3"/>
  <c r="FJ204" i="3"/>
  <c r="FI204" i="3"/>
  <c r="FH204" i="3"/>
  <c r="FG204" i="3"/>
  <c r="FF204" i="3"/>
  <c r="FE204" i="3"/>
  <c r="FD204" i="3"/>
  <c r="FC204" i="3"/>
  <c r="FB204" i="3"/>
  <c r="FA204" i="3"/>
  <c r="EZ204" i="3"/>
  <c r="EY204" i="3"/>
  <c r="EX204" i="3"/>
  <c r="EW204" i="3"/>
  <c r="EV204" i="3"/>
  <c r="EU204" i="3"/>
  <c r="ET204" i="3"/>
  <c r="ES204" i="3"/>
  <c r="ER204" i="3"/>
  <c r="EQ204" i="3"/>
  <c r="EP204" i="3"/>
  <c r="EO204" i="3"/>
  <c r="EN204" i="3"/>
  <c r="EM204" i="3"/>
  <c r="EL204" i="3"/>
  <c r="EK204" i="3"/>
  <c r="EJ204" i="3"/>
  <c r="EI204" i="3"/>
  <c r="EH204" i="3"/>
  <c r="EG204" i="3"/>
  <c r="EF204" i="3"/>
  <c r="EE204" i="3"/>
  <c r="ED204" i="3"/>
  <c r="EC204" i="3"/>
  <c r="EB204" i="3"/>
  <c r="EA204" i="3"/>
  <c r="DZ204" i="3"/>
  <c r="DY204" i="3"/>
  <c r="DX204" i="3"/>
  <c r="DW204" i="3"/>
  <c r="DV204" i="3"/>
  <c r="DU204" i="3"/>
  <c r="DT204" i="3"/>
  <c r="DS204" i="3"/>
  <c r="DR204" i="3"/>
  <c r="DQ204" i="3"/>
  <c r="DP204" i="3"/>
  <c r="DO204" i="3"/>
  <c r="DN204" i="3"/>
  <c r="DM204" i="3"/>
  <c r="DL204" i="3"/>
  <c r="DK204" i="3"/>
  <c r="DJ204" i="3"/>
  <c r="DI204" i="3"/>
  <c r="DH204" i="3"/>
  <c r="DG204" i="3"/>
  <c r="DF204" i="3"/>
  <c r="DE204" i="3"/>
  <c r="DD204" i="3"/>
  <c r="DC204" i="3"/>
  <c r="DB204" i="3"/>
  <c r="DA204" i="3"/>
  <c r="CZ204" i="3"/>
  <c r="CY204" i="3"/>
  <c r="CX204" i="3"/>
  <c r="CW204" i="3"/>
  <c r="CV204" i="3"/>
  <c r="CU204" i="3"/>
  <c r="CT204" i="3"/>
  <c r="CS204" i="3"/>
  <c r="CR204" i="3"/>
  <c r="CQ204" i="3"/>
  <c r="CP204" i="3"/>
  <c r="CO204" i="3"/>
  <c r="CN204" i="3"/>
  <c r="CM204" i="3"/>
  <c r="CL204" i="3"/>
  <c r="CK204" i="3"/>
  <c r="CJ204" i="3"/>
  <c r="CI204" i="3"/>
  <c r="CH204" i="3"/>
  <c r="CG204" i="3"/>
  <c r="CF204" i="3"/>
  <c r="CE204" i="3"/>
  <c r="CD204" i="3"/>
  <c r="CC204" i="3"/>
  <c r="CB204" i="3"/>
  <c r="CA204" i="3"/>
  <c r="BZ204" i="3"/>
  <c r="BY204" i="3"/>
  <c r="BX204" i="3"/>
  <c r="BW204" i="3"/>
  <c r="BV204" i="3"/>
  <c r="BU204" i="3"/>
  <c r="BT204" i="3"/>
  <c r="BS204" i="3"/>
  <c r="BR204" i="3"/>
  <c r="BQ204" i="3"/>
  <c r="BP204" i="3"/>
  <c r="BO204" i="3"/>
  <c r="BN204" i="3"/>
  <c r="BM204" i="3"/>
  <c r="BL204" i="3"/>
  <c r="BK204" i="3"/>
  <c r="BJ204" i="3"/>
  <c r="BI204" i="3"/>
  <c r="BH204" i="3"/>
  <c r="BG204" i="3"/>
  <c r="BF204" i="3"/>
  <c r="BE204" i="3"/>
  <c r="BD204" i="3"/>
  <c r="BC204" i="3"/>
  <c r="BB204" i="3"/>
  <c r="BA204" i="3"/>
  <c r="AZ204" i="3"/>
  <c r="AY204" i="3"/>
  <c r="AX204" i="3"/>
  <c r="AW204" i="3"/>
  <c r="AV204" i="3"/>
  <c r="AU204" i="3"/>
  <c r="AT204" i="3"/>
  <c r="AS204" i="3"/>
  <c r="AR204" i="3"/>
  <c r="AQ204" i="3"/>
  <c r="AP204" i="3"/>
  <c r="AO204" i="3"/>
  <c r="AN204" i="3"/>
  <c r="AM204" i="3"/>
  <c r="AL204" i="3"/>
  <c r="AK204" i="3"/>
  <c r="AJ204" i="3"/>
  <c r="AI204" i="3"/>
  <c r="AH204" i="3"/>
  <c r="AG204" i="3"/>
  <c r="AF204" i="3"/>
  <c r="AE204" i="3"/>
  <c r="AD204" i="3"/>
  <c r="AC204" i="3"/>
  <c r="AB204" i="3"/>
  <c r="AA204" i="3"/>
  <c r="Z204" i="3"/>
  <c r="Y204" i="3"/>
  <c r="X204" i="3"/>
  <c r="W204" i="3"/>
  <c r="V204" i="3"/>
  <c r="U204" i="3"/>
  <c r="T204" i="3"/>
  <c r="S204" i="3"/>
  <c r="R204" i="3"/>
  <c r="Q204" i="3"/>
  <c r="P204" i="3"/>
  <c r="O204" i="3"/>
  <c r="N204" i="3"/>
  <c r="M204" i="3"/>
  <c r="L204" i="3"/>
  <c r="K204" i="3"/>
  <c r="J204" i="3"/>
  <c r="I204" i="3"/>
  <c r="H204" i="3"/>
  <c r="G204" i="3"/>
  <c r="F204" i="3"/>
  <c r="E204" i="3"/>
  <c r="D204" i="3"/>
  <c r="C204" i="3"/>
  <c r="FZ183" i="3"/>
  <c r="FY183" i="3"/>
  <c r="FX177" i="3"/>
  <c r="FX178" i="3" s="1"/>
  <c r="FW177" i="3"/>
  <c r="FW178" i="3" s="1"/>
  <c r="FV177" i="3"/>
  <c r="FV178" i="3" s="1"/>
  <c r="FU177" i="3"/>
  <c r="FU178" i="3" s="1"/>
  <c r="FT177" i="3"/>
  <c r="FT178" i="3" s="1"/>
  <c r="FS177" i="3"/>
  <c r="FS178" i="3" s="1"/>
  <c r="FR177" i="3"/>
  <c r="FR178" i="3" s="1"/>
  <c r="FQ177" i="3"/>
  <c r="FQ178" i="3" s="1"/>
  <c r="FP177" i="3"/>
  <c r="FP178" i="3" s="1"/>
  <c r="FO177" i="3"/>
  <c r="FO178" i="3" s="1"/>
  <c r="FN177" i="3"/>
  <c r="FN178" i="3" s="1"/>
  <c r="FM177" i="3"/>
  <c r="FM178" i="3" s="1"/>
  <c r="FL177" i="3"/>
  <c r="FL178" i="3" s="1"/>
  <c r="FK177" i="3"/>
  <c r="FK178" i="3" s="1"/>
  <c r="FJ177" i="3"/>
  <c r="FJ178" i="3" s="1"/>
  <c r="FI177" i="3"/>
  <c r="FI178" i="3" s="1"/>
  <c r="FH177" i="3"/>
  <c r="FH178" i="3" s="1"/>
  <c r="FG177" i="3"/>
  <c r="FG178" i="3" s="1"/>
  <c r="FF177" i="3"/>
  <c r="FF178" i="3" s="1"/>
  <c r="FE177" i="3"/>
  <c r="FE178" i="3" s="1"/>
  <c r="FD177" i="3"/>
  <c r="FD178" i="3" s="1"/>
  <c r="FC177" i="3"/>
  <c r="FC178" i="3" s="1"/>
  <c r="FB177" i="3"/>
  <c r="FB178" i="3" s="1"/>
  <c r="FA177" i="3"/>
  <c r="FA178" i="3" s="1"/>
  <c r="EZ177" i="3"/>
  <c r="EZ178" i="3" s="1"/>
  <c r="EY177" i="3"/>
  <c r="EY178" i="3" s="1"/>
  <c r="EX177" i="3"/>
  <c r="EX178" i="3" s="1"/>
  <c r="EW177" i="3"/>
  <c r="EW178" i="3" s="1"/>
  <c r="EV177" i="3"/>
  <c r="EV178" i="3" s="1"/>
  <c r="EU177" i="3"/>
  <c r="EU178" i="3" s="1"/>
  <c r="ET177" i="3"/>
  <c r="ET178" i="3" s="1"/>
  <c r="ES177" i="3"/>
  <c r="ES178" i="3" s="1"/>
  <c r="ER177" i="3"/>
  <c r="ER178" i="3" s="1"/>
  <c r="EQ177" i="3"/>
  <c r="EQ178" i="3" s="1"/>
  <c r="EP177" i="3"/>
  <c r="EP178" i="3" s="1"/>
  <c r="EO177" i="3"/>
  <c r="EO178" i="3" s="1"/>
  <c r="EN177" i="3"/>
  <c r="EN178" i="3" s="1"/>
  <c r="EM177" i="3"/>
  <c r="EM178" i="3" s="1"/>
  <c r="EL177" i="3"/>
  <c r="EL178" i="3" s="1"/>
  <c r="EK177" i="3"/>
  <c r="EK178" i="3" s="1"/>
  <c r="EJ177" i="3"/>
  <c r="EJ178" i="3" s="1"/>
  <c r="EI177" i="3"/>
  <c r="EI178" i="3" s="1"/>
  <c r="EH177" i="3"/>
  <c r="EH178" i="3" s="1"/>
  <c r="EG177" i="3"/>
  <c r="EG178" i="3" s="1"/>
  <c r="EF177" i="3"/>
  <c r="EF178" i="3" s="1"/>
  <c r="EE177" i="3"/>
  <c r="EE178" i="3" s="1"/>
  <c r="ED177" i="3"/>
  <c r="ED178" i="3" s="1"/>
  <c r="EC177" i="3"/>
  <c r="EC178" i="3" s="1"/>
  <c r="EB177" i="3"/>
  <c r="EB178" i="3" s="1"/>
  <c r="EA177" i="3"/>
  <c r="EA178" i="3" s="1"/>
  <c r="DZ177" i="3"/>
  <c r="DZ178" i="3" s="1"/>
  <c r="DY177" i="3"/>
  <c r="DY178" i="3" s="1"/>
  <c r="DX177" i="3"/>
  <c r="DX178" i="3" s="1"/>
  <c r="DW177" i="3"/>
  <c r="DW178" i="3" s="1"/>
  <c r="DV177" i="3"/>
  <c r="DV178" i="3" s="1"/>
  <c r="DU177" i="3"/>
  <c r="DU178" i="3" s="1"/>
  <c r="DT177" i="3"/>
  <c r="DT178" i="3" s="1"/>
  <c r="DS177" i="3"/>
  <c r="DS178" i="3" s="1"/>
  <c r="DR177" i="3"/>
  <c r="DR178" i="3" s="1"/>
  <c r="DQ177" i="3"/>
  <c r="DQ178" i="3" s="1"/>
  <c r="DP177" i="3"/>
  <c r="DP178" i="3" s="1"/>
  <c r="DO177" i="3"/>
  <c r="DO178" i="3" s="1"/>
  <c r="DN177" i="3"/>
  <c r="DN178" i="3" s="1"/>
  <c r="DM177" i="3"/>
  <c r="DM178" i="3" s="1"/>
  <c r="DL177" i="3"/>
  <c r="DL178" i="3" s="1"/>
  <c r="DK177" i="3"/>
  <c r="DK178" i="3" s="1"/>
  <c r="DJ177" i="3"/>
  <c r="DJ178" i="3" s="1"/>
  <c r="DI177" i="3"/>
  <c r="DI178" i="3" s="1"/>
  <c r="DH177" i="3"/>
  <c r="DH178" i="3" s="1"/>
  <c r="DG177" i="3"/>
  <c r="DG178" i="3" s="1"/>
  <c r="DF177" i="3"/>
  <c r="DF178" i="3" s="1"/>
  <c r="DE177" i="3"/>
  <c r="DE178" i="3" s="1"/>
  <c r="DD177" i="3"/>
  <c r="DD178" i="3" s="1"/>
  <c r="DC177" i="3"/>
  <c r="DC178" i="3" s="1"/>
  <c r="DB177" i="3"/>
  <c r="DB178" i="3" s="1"/>
  <c r="DA177" i="3"/>
  <c r="DA178" i="3" s="1"/>
  <c r="CZ177" i="3"/>
  <c r="CZ178" i="3" s="1"/>
  <c r="CY177" i="3"/>
  <c r="CY178" i="3" s="1"/>
  <c r="CX177" i="3"/>
  <c r="CX178" i="3" s="1"/>
  <c r="CW177" i="3"/>
  <c r="CW178" i="3" s="1"/>
  <c r="CV177" i="3"/>
  <c r="CV178" i="3" s="1"/>
  <c r="CU177" i="3"/>
  <c r="CU178" i="3" s="1"/>
  <c r="CT177" i="3"/>
  <c r="CT178" i="3" s="1"/>
  <c r="CS177" i="3"/>
  <c r="CS178" i="3" s="1"/>
  <c r="CR177" i="3"/>
  <c r="CR178" i="3" s="1"/>
  <c r="CQ177" i="3"/>
  <c r="CQ178" i="3" s="1"/>
  <c r="CP177" i="3"/>
  <c r="CP178" i="3" s="1"/>
  <c r="CO177" i="3"/>
  <c r="CO178" i="3" s="1"/>
  <c r="CN177" i="3"/>
  <c r="CN178" i="3" s="1"/>
  <c r="CM177" i="3"/>
  <c r="CM178" i="3" s="1"/>
  <c r="CL177" i="3"/>
  <c r="CL178" i="3" s="1"/>
  <c r="CK177" i="3"/>
  <c r="CK178" i="3" s="1"/>
  <c r="CJ177" i="3"/>
  <c r="CJ178" i="3" s="1"/>
  <c r="CI177" i="3"/>
  <c r="CI178" i="3" s="1"/>
  <c r="CH177" i="3"/>
  <c r="CH178" i="3" s="1"/>
  <c r="CG177" i="3"/>
  <c r="CG178" i="3" s="1"/>
  <c r="CF177" i="3"/>
  <c r="CF178" i="3" s="1"/>
  <c r="CE177" i="3"/>
  <c r="CE178" i="3" s="1"/>
  <c r="CD177" i="3"/>
  <c r="CD178" i="3" s="1"/>
  <c r="CC177" i="3"/>
  <c r="CC178" i="3" s="1"/>
  <c r="CB177" i="3"/>
  <c r="CB178" i="3" s="1"/>
  <c r="CA177" i="3"/>
  <c r="CA178" i="3" s="1"/>
  <c r="BZ177" i="3"/>
  <c r="BZ178" i="3" s="1"/>
  <c r="BY177" i="3"/>
  <c r="BY178" i="3" s="1"/>
  <c r="BX177" i="3"/>
  <c r="BX178" i="3" s="1"/>
  <c r="BW177" i="3"/>
  <c r="BW178" i="3" s="1"/>
  <c r="BV177" i="3"/>
  <c r="BV178" i="3" s="1"/>
  <c r="BU177" i="3"/>
  <c r="BU178" i="3" s="1"/>
  <c r="BT177" i="3"/>
  <c r="BT178" i="3" s="1"/>
  <c r="BS177" i="3"/>
  <c r="BS178" i="3" s="1"/>
  <c r="BR177" i="3"/>
  <c r="BR178" i="3" s="1"/>
  <c r="BQ177" i="3"/>
  <c r="BQ178" i="3" s="1"/>
  <c r="BP177" i="3"/>
  <c r="BP178" i="3" s="1"/>
  <c r="BO177" i="3"/>
  <c r="BO178" i="3" s="1"/>
  <c r="BN177" i="3"/>
  <c r="BN178" i="3" s="1"/>
  <c r="BM177" i="3"/>
  <c r="BM178" i="3" s="1"/>
  <c r="BL177" i="3"/>
  <c r="BL178" i="3" s="1"/>
  <c r="BK177" i="3"/>
  <c r="BK178" i="3" s="1"/>
  <c r="BJ177" i="3"/>
  <c r="BJ178" i="3" s="1"/>
  <c r="BI177" i="3"/>
  <c r="BI178" i="3" s="1"/>
  <c r="BH177" i="3"/>
  <c r="BH178" i="3" s="1"/>
  <c r="BG177" i="3"/>
  <c r="BG178" i="3" s="1"/>
  <c r="BF177" i="3"/>
  <c r="BF178" i="3" s="1"/>
  <c r="BE177" i="3"/>
  <c r="BE178" i="3" s="1"/>
  <c r="BD177" i="3"/>
  <c r="BD178" i="3" s="1"/>
  <c r="BC177" i="3"/>
  <c r="BC178" i="3" s="1"/>
  <c r="BB177" i="3"/>
  <c r="BB178" i="3" s="1"/>
  <c r="BA177" i="3"/>
  <c r="BA178" i="3" s="1"/>
  <c r="AZ177" i="3"/>
  <c r="AZ178" i="3" s="1"/>
  <c r="AY177" i="3"/>
  <c r="AY178" i="3" s="1"/>
  <c r="AX177" i="3"/>
  <c r="AX178" i="3" s="1"/>
  <c r="AW177" i="3"/>
  <c r="AW178" i="3" s="1"/>
  <c r="AV177" i="3"/>
  <c r="AV178" i="3" s="1"/>
  <c r="AU177" i="3"/>
  <c r="AU178" i="3" s="1"/>
  <c r="AT177" i="3"/>
  <c r="AT178" i="3" s="1"/>
  <c r="AS177" i="3"/>
  <c r="AS178" i="3" s="1"/>
  <c r="AR177" i="3"/>
  <c r="AR178" i="3" s="1"/>
  <c r="AQ177" i="3"/>
  <c r="AQ178" i="3" s="1"/>
  <c r="AP177" i="3"/>
  <c r="AP178" i="3" s="1"/>
  <c r="AO177" i="3"/>
  <c r="AO178" i="3" s="1"/>
  <c r="AN177" i="3"/>
  <c r="AN178" i="3" s="1"/>
  <c r="AM177" i="3"/>
  <c r="AM178" i="3" s="1"/>
  <c r="AL177" i="3"/>
  <c r="AL178" i="3" s="1"/>
  <c r="AK177" i="3"/>
  <c r="AK178" i="3" s="1"/>
  <c r="AJ177" i="3"/>
  <c r="AJ178" i="3" s="1"/>
  <c r="AI177" i="3"/>
  <c r="AI178" i="3" s="1"/>
  <c r="AH177" i="3"/>
  <c r="AH178" i="3" s="1"/>
  <c r="AG177" i="3"/>
  <c r="AG178" i="3" s="1"/>
  <c r="AF177" i="3"/>
  <c r="AF178" i="3" s="1"/>
  <c r="AE177" i="3"/>
  <c r="AE178" i="3" s="1"/>
  <c r="AD177" i="3"/>
  <c r="AD178" i="3" s="1"/>
  <c r="AC177" i="3"/>
  <c r="AC178" i="3" s="1"/>
  <c r="AB177" i="3"/>
  <c r="AB178" i="3" s="1"/>
  <c r="AA177" i="3"/>
  <c r="AA178" i="3" s="1"/>
  <c r="Z177" i="3"/>
  <c r="Z178" i="3" s="1"/>
  <c r="Y177" i="3"/>
  <c r="Y178" i="3" s="1"/>
  <c r="X177" i="3"/>
  <c r="X178" i="3" s="1"/>
  <c r="W177" i="3"/>
  <c r="W178" i="3" s="1"/>
  <c r="V177" i="3"/>
  <c r="V178" i="3" s="1"/>
  <c r="U177" i="3"/>
  <c r="U178" i="3" s="1"/>
  <c r="T177" i="3"/>
  <c r="T178" i="3" s="1"/>
  <c r="S177" i="3"/>
  <c r="S178" i="3" s="1"/>
  <c r="R177" i="3"/>
  <c r="R178" i="3" s="1"/>
  <c r="Q177" i="3"/>
  <c r="Q178" i="3" s="1"/>
  <c r="P177" i="3"/>
  <c r="P178" i="3" s="1"/>
  <c r="O177" i="3"/>
  <c r="O178" i="3" s="1"/>
  <c r="N177" i="3"/>
  <c r="N178" i="3" s="1"/>
  <c r="M177" i="3"/>
  <c r="M178" i="3" s="1"/>
  <c r="L177" i="3"/>
  <c r="L178" i="3" s="1"/>
  <c r="K177" i="3"/>
  <c r="K178" i="3" s="1"/>
  <c r="J177" i="3"/>
  <c r="J178" i="3" s="1"/>
  <c r="I177" i="3"/>
  <c r="I178" i="3" s="1"/>
  <c r="H177" i="3"/>
  <c r="H178" i="3" s="1"/>
  <c r="G177" i="3"/>
  <c r="G178" i="3" s="1"/>
  <c r="F177" i="3"/>
  <c r="F178" i="3" s="1"/>
  <c r="E177" i="3"/>
  <c r="E178" i="3" s="1"/>
  <c r="D177" i="3"/>
  <c r="D178" i="3" s="1"/>
  <c r="C177" i="3"/>
  <c r="C178" i="3" s="1"/>
  <c r="FX174" i="3"/>
  <c r="FW174" i="3"/>
  <c r="FV174" i="3"/>
  <c r="FU174" i="3"/>
  <c r="FT174" i="3"/>
  <c r="FS174" i="3"/>
  <c r="FR174" i="3"/>
  <c r="FQ174" i="3"/>
  <c r="FP174" i="3"/>
  <c r="FO174" i="3"/>
  <c r="FN174" i="3"/>
  <c r="FM174" i="3"/>
  <c r="FL174" i="3"/>
  <c r="FK174" i="3"/>
  <c r="FJ174" i="3"/>
  <c r="FI174" i="3"/>
  <c r="FH174" i="3"/>
  <c r="FG174" i="3"/>
  <c r="FF174" i="3"/>
  <c r="FE174" i="3"/>
  <c r="FD174" i="3"/>
  <c r="FC174" i="3"/>
  <c r="FB174" i="3"/>
  <c r="FA174" i="3"/>
  <c r="EZ174" i="3"/>
  <c r="EY174" i="3"/>
  <c r="EX174" i="3"/>
  <c r="EW174" i="3"/>
  <c r="EV174" i="3"/>
  <c r="EU174" i="3"/>
  <c r="ET174" i="3"/>
  <c r="ES174" i="3"/>
  <c r="ER174" i="3"/>
  <c r="EQ174" i="3"/>
  <c r="EP174" i="3"/>
  <c r="EO174" i="3"/>
  <c r="EN174" i="3"/>
  <c r="EM174" i="3"/>
  <c r="EL174" i="3"/>
  <c r="EK174" i="3"/>
  <c r="EJ174" i="3"/>
  <c r="EI174" i="3"/>
  <c r="EH174" i="3"/>
  <c r="EG174" i="3"/>
  <c r="EF174" i="3"/>
  <c r="EE174" i="3"/>
  <c r="ED174" i="3"/>
  <c r="EC174" i="3"/>
  <c r="EB174" i="3"/>
  <c r="EA174" i="3"/>
  <c r="DZ174" i="3"/>
  <c r="DY174" i="3"/>
  <c r="DX174" i="3"/>
  <c r="DW174" i="3"/>
  <c r="DV174" i="3"/>
  <c r="DU174" i="3"/>
  <c r="DT174" i="3"/>
  <c r="DS174" i="3"/>
  <c r="DR174" i="3"/>
  <c r="DQ174" i="3"/>
  <c r="DP174" i="3"/>
  <c r="DO174" i="3"/>
  <c r="DN174" i="3"/>
  <c r="DM174" i="3"/>
  <c r="DL174" i="3"/>
  <c r="DK174" i="3"/>
  <c r="DJ174" i="3"/>
  <c r="DI174" i="3"/>
  <c r="DH174" i="3"/>
  <c r="DG174" i="3"/>
  <c r="DF174" i="3"/>
  <c r="DE174" i="3"/>
  <c r="DD174" i="3"/>
  <c r="DC174" i="3"/>
  <c r="DB174" i="3"/>
  <c r="DA174" i="3"/>
  <c r="CZ174" i="3"/>
  <c r="CY174" i="3"/>
  <c r="CX174" i="3"/>
  <c r="CW174" i="3"/>
  <c r="CV174" i="3"/>
  <c r="CU174" i="3"/>
  <c r="CT174" i="3"/>
  <c r="CS174" i="3"/>
  <c r="CR174" i="3"/>
  <c r="CQ174" i="3"/>
  <c r="CP174" i="3"/>
  <c r="CO174" i="3"/>
  <c r="CN174" i="3"/>
  <c r="CM174" i="3"/>
  <c r="CL174" i="3"/>
  <c r="CK174" i="3"/>
  <c r="CJ174" i="3"/>
  <c r="CI174" i="3"/>
  <c r="CH174" i="3"/>
  <c r="CG174" i="3"/>
  <c r="CF174" i="3"/>
  <c r="CE174" i="3"/>
  <c r="CD174" i="3"/>
  <c r="CC174" i="3"/>
  <c r="CB174" i="3"/>
  <c r="CA174" i="3"/>
  <c r="BZ174" i="3"/>
  <c r="BY174" i="3"/>
  <c r="BX174" i="3"/>
  <c r="BW174" i="3"/>
  <c r="BV174" i="3"/>
  <c r="BU174" i="3"/>
  <c r="BT174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FX170" i="3"/>
  <c r="FW170" i="3"/>
  <c r="FV170" i="3"/>
  <c r="FU170" i="3"/>
  <c r="FT170" i="3"/>
  <c r="FS170" i="3"/>
  <c r="FR170" i="3"/>
  <c r="FQ170" i="3"/>
  <c r="FP170" i="3"/>
  <c r="FO170" i="3"/>
  <c r="FN170" i="3"/>
  <c r="FM170" i="3"/>
  <c r="FL170" i="3"/>
  <c r="FK170" i="3"/>
  <c r="FJ170" i="3"/>
  <c r="FI170" i="3"/>
  <c r="FH170" i="3"/>
  <c r="FG170" i="3"/>
  <c r="FF170" i="3"/>
  <c r="FE170" i="3"/>
  <c r="FD170" i="3"/>
  <c r="FC170" i="3"/>
  <c r="FB170" i="3"/>
  <c r="FA170" i="3"/>
  <c r="EZ170" i="3"/>
  <c r="EY170" i="3"/>
  <c r="EX170" i="3"/>
  <c r="EW170" i="3"/>
  <c r="EV170" i="3"/>
  <c r="EU170" i="3"/>
  <c r="ET170" i="3"/>
  <c r="ES170" i="3"/>
  <c r="ER170" i="3"/>
  <c r="EQ170" i="3"/>
  <c r="EP170" i="3"/>
  <c r="EO170" i="3"/>
  <c r="EN170" i="3"/>
  <c r="EM170" i="3"/>
  <c r="EL170" i="3"/>
  <c r="EK170" i="3"/>
  <c r="EJ170" i="3"/>
  <c r="EI170" i="3"/>
  <c r="EH170" i="3"/>
  <c r="EG170" i="3"/>
  <c r="EF170" i="3"/>
  <c r="EE170" i="3"/>
  <c r="ED170" i="3"/>
  <c r="EC170" i="3"/>
  <c r="EB170" i="3"/>
  <c r="EA170" i="3"/>
  <c r="DZ170" i="3"/>
  <c r="DY170" i="3"/>
  <c r="DX170" i="3"/>
  <c r="DW170" i="3"/>
  <c r="DV170" i="3"/>
  <c r="DU170" i="3"/>
  <c r="DT170" i="3"/>
  <c r="DS170" i="3"/>
  <c r="DR170" i="3"/>
  <c r="DQ170" i="3"/>
  <c r="DP170" i="3"/>
  <c r="DO170" i="3"/>
  <c r="DN170" i="3"/>
  <c r="DM170" i="3"/>
  <c r="DL170" i="3"/>
  <c r="DK170" i="3"/>
  <c r="DJ170" i="3"/>
  <c r="DI170" i="3"/>
  <c r="DH170" i="3"/>
  <c r="DG170" i="3"/>
  <c r="DF170" i="3"/>
  <c r="DE170" i="3"/>
  <c r="DD170" i="3"/>
  <c r="DC170" i="3"/>
  <c r="DB170" i="3"/>
  <c r="DA170" i="3"/>
  <c r="CZ170" i="3"/>
  <c r="CY170" i="3"/>
  <c r="CX170" i="3"/>
  <c r="CW170" i="3"/>
  <c r="CV170" i="3"/>
  <c r="CU170" i="3"/>
  <c r="CT170" i="3"/>
  <c r="CS170" i="3"/>
  <c r="CR170" i="3"/>
  <c r="CQ170" i="3"/>
  <c r="CP170" i="3"/>
  <c r="CO170" i="3"/>
  <c r="CN170" i="3"/>
  <c r="CM170" i="3"/>
  <c r="CL170" i="3"/>
  <c r="CK170" i="3"/>
  <c r="CJ170" i="3"/>
  <c r="CI170" i="3"/>
  <c r="CH170" i="3"/>
  <c r="CG170" i="3"/>
  <c r="CF170" i="3"/>
  <c r="CE170" i="3"/>
  <c r="CD170" i="3"/>
  <c r="CC170" i="3"/>
  <c r="CB170" i="3"/>
  <c r="CA170" i="3"/>
  <c r="BZ170" i="3"/>
  <c r="BY170" i="3"/>
  <c r="BX170" i="3"/>
  <c r="BW170" i="3"/>
  <c r="BV170" i="3"/>
  <c r="BU170" i="3"/>
  <c r="BT170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FX164" i="3"/>
  <c r="FW164" i="3"/>
  <c r="FV164" i="3"/>
  <c r="FU164" i="3"/>
  <c r="FT164" i="3"/>
  <c r="FS164" i="3"/>
  <c r="FR164" i="3"/>
  <c r="FQ164" i="3"/>
  <c r="FP164" i="3"/>
  <c r="FO164" i="3"/>
  <c r="FN164" i="3"/>
  <c r="FM164" i="3"/>
  <c r="FL164" i="3"/>
  <c r="FK164" i="3"/>
  <c r="FJ164" i="3"/>
  <c r="FI164" i="3"/>
  <c r="FH164" i="3"/>
  <c r="FG164" i="3"/>
  <c r="FF164" i="3"/>
  <c r="FE164" i="3"/>
  <c r="FD164" i="3"/>
  <c r="FC164" i="3"/>
  <c r="FB164" i="3"/>
  <c r="FA164" i="3"/>
  <c r="EZ164" i="3"/>
  <c r="EY164" i="3"/>
  <c r="EX164" i="3"/>
  <c r="EW164" i="3"/>
  <c r="EV164" i="3"/>
  <c r="EU164" i="3"/>
  <c r="ET164" i="3"/>
  <c r="ES164" i="3"/>
  <c r="ER164" i="3"/>
  <c r="EQ164" i="3"/>
  <c r="EP164" i="3"/>
  <c r="EO164" i="3"/>
  <c r="EN164" i="3"/>
  <c r="EM164" i="3"/>
  <c r="EL164" i="3"/>
  <c r="EK164" i="3"/>
  <c r="EJ164" i="3"/>
  <c r="EI164" i="3"/>
  <c r="EH164" i="3"/>
  <c r="EG164" i="3"/>
  <c r="EF164" i="3"/>
  <c r="EE164" i="3"/>
  <c r="ED164" i="3"/>
  <c r="EC164" i="3"/>
  <c r="EB164" i="3"/>
  <c r="EA164" i="3"/>
  <c r="DZ164" i="3"/>
  <c r="DY164" i="3"/>
  <c r="DX164" i="3"/>
  <c r="DW164" i="3"/>
  <c r="DV164" i="3"/>
  <c r="DU164" i="3"/>
  <c r="DT164" i="3"/>
  <c r="DS164" i="3"/>
  <c r="DR164" i="3"/>
  <c r="DQ164" i="3"/>
  <c r="DP164" i="3"/>
  <c r="DO164" i="3"/>
  <c r="DN164" i="3"/>
  <c r="DM164" i="3"/>
  <c r="DL164" i="3"/>
  <c r="DK164" i="3"/>
  <c r="DJ164" i="3"/>
  <c r="DI164" i="3"/>
  <c r="DH164" i="3"/>
  <c r="DG164" i="3"/>
  <c r="DF164" i="3"/>
  <c r="DE164" i="3"/>
  <c r="DD164" i="3"/>
  <c r="DC164" i="3"/>
  <c r="DB164" i="3"/>
  <c r="DA164" i="3"/>
  <c r="CZ164" i="3"/>
  <c r="CY164" i="3"/>
  <c r="CX164" i="3"/>
  <c r="CW164" i="3"/>
  <c r="CV164" i="3"/>
  <c r="CU164" i="3"/>
  <c r="CT164" i="3"/>
  <c r="CS164" i="3"/>
  <c r="CR164" i="3"/>
  <c r="CQ164" i="3"/>
  <c r="CP164" i="3"/>
  <c r="CO164" i="3"/>
  <c r="CN164" i="3"/>
  <c r="CM164" i="3"/>
  <c r="CL164" i="3"/>
  <c r="CK164" i="3"/>
  <c r="CJ164" i="3"/>
  <c r="CI164" i="3"/>
  <c r="CH164" i="3"/>
  <c r="CG164" i="3"/>
  <c r="CF164" i="3"/>
  <c r="CE164" i="3"/>
  <c r="CD164" i="3"/>
  <c r="CC164" i="3"/>
  <c r="CB164" i="3"/>
  <c r="CA164" i="3"/>
  <c r="BZ164" i="3"/>
  <c r="BY164" i="3"/>
  <c r="BX164" i="3"/>
  <c r="BW164" i="3"/>
  <c r="BV164" i="3"/>
  <c r="BU164" i="3"/>
  <c r="BT164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FX139" i="3"/>
  <c r="FW139" i="3"/>
  <c r="FV139" i="3"/>
  <c r="FU139" i="3"/>
  <c r="FT139" i="3"/>
  <c r="FS139" i="3"/>
  <c r="FR139" i="3"/>
  <c r="FQ139" i="3"/>
  <c r="FP139" i="3"/>
  <c r="FO139" i="3"/>
  <c r="FN139" i="3"/>
  <c r="FM139" i="3"/>
  <c r="FL139" i="3"/>
  <c r="FK139" i="3"/>
  <c r="FJ139" i="3"/>
  <c r="FI139" i="3"/>
  <c r="FH139" i="3"/>
  <c r="FG139" i="3"/>
  <c r="FF139" i="3"/>
  <c r="FE139" i="3"/>
  <c r="FD139" i="3"/>
  <c r="FC139" i="3"/>
  <c r="FB139" i="3"/>
  <c r="FA139" i="3"/>
  <c r="EZ139" i="3"/>
  <c r="EY139" i="3"/>
  <c r="EX139" i="3"/>
  <c r="EW139" i="3"/>
  <c r="EV139" i="3"/>
  <c r="EU139" i="3"/>
  <c r="ET139" i="3"/>
  <c r="ES139" i="3"/>
  <c r="ER139" i="3"/>
  <c r="EQ139" i="3"/>
  <c r="EP139" i="3"/>
  <c r="EO139" i="3"/>
  <c r="EN139" i="3"/>
  <c r="EM139" i="3"/>
  <c r="EL139" i="3"/>
  <c r="EK139" i="3"/>
  <c r="EJ139" i="3"/>
  <c r="EI139" i="3"/>
  <c r="EH139" i="3"/>
  <c r="EG139" i="3"/>
  <c r="EF139" i="3"/>
  <c r="EE139" i="3"/>
  <c r="ED139" i="3"/>
  <c r="EC139" i="3"/>
  <c r="EB139" i="3"/>
  <c r="EA139" i="3"/>
  <c r="DZ139" i="3"/>
  <c r="DY139" i="3"/>
  <c r="DX139" i="3"/>
  <c r="DW139" i="3"/>
  <c r="DV139" i="3"/>
  <c r="DU139" i="3"/>
  <c r="DT139" i="3"/>
  <c r="DS139" i="3"/>
  <c r="DR139" i="3"/>
  <c r="DQ139" i="3"/>
  <c r="DP139" i="3"/>
  <c r="DO139" i="3"/>
  <c r="DN139" i="3"/>
  <c r="DM139" i="3"/>
  <c r="DL139" i="3"/>
  <c r="DK139" i="3"/>
  <c r="DJ139" i="3"/>
  <c r="DI139" i="3"/>
  <c r="DH139" i="3"/>
  <c r="DG139" i="3"/>
  <c r="DF139" i="3"/>
  <c r="DE139" i="3"/>
  <c r="DD139" i="3"/>
  <c r="DC139" i="3"/>
  <c r="DB139" i="3"/>
  <c r="DA139" i="3"/>
  <c r="CZ139" i="3"/>
  <c r="CY139" i="3"/>
  <c r="CX139" i="3"/>
  <c r="CW139" i="3"/>
  <c r="CV139" i="3"/>
  <c r="CU139" i="3"/>
  <c r="CT139" i="3"/>
  <c r="CS139" i="3"/>
  <c r="CR139" i="3"/>
  <c r="CQ139" i="3"/>
  <c r="CP139" i="3"/>
  <c r="CO139" i="3"/>
  <c r="CN139" i="3"/>
  <c r="CM139" i="3"/>
  <c r="CL139" i="3"/>
  <c r="CK139" i="3"/>
  <c r="CJ139" i="3"/>
  <c r="CI139" i="3"/>
  <c r="CH139" i="3"/>
  <c r="CG139" i="3"/>
  <c r="CF139" i="3"/>
  <c r="CE139" i="3"/>
  <c r="CD139" i="3"/>
  <c r="CC139" i="3"/>
  <c r="CB139" i="3"/>
  <c r="CA139" i="3"/>
  <c r="BZ139" i="3"/>
  <c r="BY139" i="3"/>
  <c r="BX139" i="3"/>
  <c r="BW139" i="3"/>
  <c r="BV139" i="3"/>
  <c r="BU139" i="3"/>
  <c r="BT139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FX134" i="3"/>
  <c r="FW134" i="3"/>
  <c r="FV134" i="3"/>
  <c r="FU134" i="3"/>
  <c r="FT134" i="3"/>
  <c r="FS134" i="3"/>
  <c r="FR134" i="3"/>
  <c r="FQ134" i="3"/>
  <c r="FP134" i="3"/>
  <c r="FO134" i="3"/>
  <c r="FN134" i="3"/>
  <c r="FM134" i="3"/>
  <c r="FL134" i="3"/>
  <c r="FK134" i="3"/>
  <c r="FJ134" i="3"/>
  <c r="FI134" i="3"/>
  <c r="FH134" i="3"/>
  <c r="FG134" i="3"/>
  <c r="FF134" i="3"/>
  <c r="FE134" i="3"/>
  <c r="FD134" i="3"/>
  <c r="FC134" i="3"/>
  <c r="FB134" i="3"/>
  <c r="FA134" i="3"/>
  <c r="EZ134" i="3"/>
  <c r="EY134" i="3"/>
  <c r="EX134" i="3"/>
  <c r="EW134" i="3"/>
  <c r="EV134" i="3"/>
  <c r="EU134" i="3"/>
  <c r="ET134" i="3"/>
  <c r="ES134" i="3"/>
  <c r="ER134" i="3"/>
  <c r="EQ134" i="3"/>
  <c r="EP134" i="3"/>
  <c r="EO134" i="3"/>
  <c r="EN134" i="3"/>
  <c r="EM134" i="3"/>
  <c r="EL134" i="3"/>
  <c r="EK134" i="3"/>
  <c r="EJ134" i="3"/>
  <c r="EI134" i="3"/>
  <c r="EH134" i="3"/>
  <c r="EG134" i="3"/>
  <c r="EF134" i="3"/>
  <c r="EE134" i="3"/>
  <c r="ED134" i="3"/>
  <c r="EC134" i="3"/>
  <c r="EB134" i="3"/>
  <c r="EA134" i="3"/>
  <c r="DZ134" i="3"/>
  <c r="DY134" i="3"/>
  <c r="DX134" i="3"/>
  <c r="DW134" i="3"/>
  <c r="DV134" i="3"/>
  <c r="DU134" i="3"/>
  <c r="DT134" i="3"/>
  <c r="DS134" i="3"/>
  <c r="DR134" i="3"/>
  <c r="DQ134" i="3"/>
  <c r="DP134" i="3"/>
  <c r="DO134" i="3"/>
  <c r="DN134" i="3"/>
  <c r="DM134" i="3"/>
  <c r="DL134" i="3"/>
  <c r="DK134" i="3"/>
  <c r="DJ134" i="3"/>
  <c r="DI134" i="3"/>
  <c r="DH134" i="3"/>
  <c r="DG134" i="3"/>
  <c r="DF134" i="3"/>
  <c r="DE134" i="3"/>
  <c r="DD134" i="3"/>
  <c r="DC134" i="3"/>
  <c r="DB134" i="3"/>
  <c r="DA134" i="3"/>
  <c r="CZ134" i="3"/>
  <c r="CY134" i="3"/>
  <c r="CX134" i="3"/>
  <c r="CW134" i="3"/>
  <c r="CV134" i="3"/>
  <c r="CU134" i="3"/>
  <c r="CT134" i="3"/>
  <c r="CS134" i="3"/>
  <c r="CR134" i="3"/>
  <c r="CQ134" i="3"/>
  <c r="CP134" i="3"/>
  <c r="CO134" i="3"/>
  <c r="CN134" i="3"/>
  <c r="CM134" i="3"/>
  <c r="CL134" i="3"/>
  <c r="CK134" i="3"/>
  <c r="CJ134" i="3"/>
  <c r="CI134" i="3"/>
  <c r="CH134" i="3"/>
  <c r="CG134" i="3"/>
  <c r="CF134" i="3"/>
  <c r="CE134" i="3"/>
  <c r="CD134" i="3"/>
  <c r="CC134" i="3"/>
  <c r="CB134" i="3"/>
  <c r="CA134" i="3"/>
  <c r="BZ134" i="3"/>
  <c r="BY134" i="3"/>
  <c r="BX134" i="3"/>
  <c r="BW134" i="3"/>
  <c r="BV134" i="3"/>
  <c r="BU134" i="3"/>
  <c r="BT134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FX131" i="3"/>
  <c r="FW131" i="3"/>
  <c r="FV131" i="3"/>
  <c r="FU131" i="3"/>
  <c r="FT131" i="3"/>
  <c r="FS131" i="3"/>
  <c r="FR131" i="3"/>
  <c r="FQ131" i="3"/>
  <c r="FP131" i="3"/>
  <c r="FO131" i="3"/>
  <c r="FN131" i="3"/>
  <c r="FM131" i="3"/>
  <c r="FL131" i="3"/>
  <c r="FK131" i="3"/>
  <c r="FJ131" i="3"/>
  <c r="FI131" i="3"/>
  <c r="FH131" i="3"/>
  <c r="FG131" i="3"/>
  <c r="FF131" i="3"/>
  <c r="FE131" i="3"/>
  <c r="FD131" i="3"/>
  <c r="FC131" i="3"/>
  <c r="FB131" i="3"/>
  <c r="FA131" i="3"/>
  <c r="EZ131" i="3"/>
  <c r="EY131" i="3"/>
  <c r="EX131" i="3"/>
  <c r="EW131" i="3"/>
  <c r="EV131" i="3"/>
  <c r="EU131" i="3"/>
  <c r="ET131" i="3"/>
  <c r="ES131" i="3"/>
  <c r="ER131" i="3"/>
  <c r="EQ131" i="3"/>
  <c r="EP131" i="3"/>
  <c r="EO131" i="3"/>
  <c r="EN131" i="3"/>
  <c r="EM131" i="3"/>
  <c r="EL131" i="3"/>
  <c r="EK131" i="3"/>
  <c r="EJ131" i="3"/>
  <c r="EI131" i="3"/>
  <c r="EH131" i="3"/>
  <c r="EG131" i="3"/>
  <c r="EF131" i="3"/>
  <c r="EE131" i="3"/>
  <c r="ED131" i="3"/>
  <c r="EC131" i="3"/>
  <c r="EB131" i="3"/>
  <c r="EA131" i="3"/>
  <c r="DZ131" i="3"/>
  <c r="DY131" i="3"/>
  <c r="DX131" i="3"/>
  <c r="DW131" i="3"/>
  <c r="DV131" i="3"/>
  <c r="DU131" i="3"/>
  <c r="DT131" i="3"/>
  <c r="DS131" i="3"/>
  <c r="DR131" i="3"/>
  <c r="DQ131" i="3"/>
  <c r="DP131" i="3"/>
  <c r="DO131" i="3"/>
  <c r="DN131" i="3"/>
  <c r="DM131" i="3"/>
  <c r="DL131" i="3"/>
  <c r="DK131" i="3"/>
  <c r="DJ131" i="3"/>
  <c r="DI131" i="3"/>
  <c r="DH131" i="3"/>
  <c r="DG131" i="3"/>
  <c r="DF131" i="3"/>
  <c r="DE131" i="3"/>
  <c r="DD131" i="3"/>
  <c r="DC131" i="3"/>
  <c r="DB131" i="3"/>
  <c r="DA131" i="3"/>
  <c r="CZ131" i="3"/>
  <c r="CY131" i="3"/>
  <c r="CX131" i="3"/>
  <c r="CW131" i="3"/>
  <c r="CV131" i="3"/>
  <c r="CU131" i="3"/>
  <c r="CT131" i="3"/>
  <c r="CS131" i="3"/>
  <c r="CR131" i="3"/>
  <c r="CQ131" i="3"/>
  <c r="CP131" i="3"/>
  <c r="CO131" i="3"/>
  <c r="CN131" i="3"/>
  <c r="CM131" i="3"/>
  <c r="CL131" i="3"/>
  <c r="CK131" i="3"/>
  <c r="CJ131" i="3"/>
  <c r="CI131" i="3"/>
  <c r="CH131" i="3"/>
  <c r="CG131" i="3"/>
  <c r="CF131" i="3"/>
  <c r="CE131" i="3"/>
  <c r="CD131" i="3"/>
  <c r="CC131" i="3"/>
  <c r="CB131" i="3"/>
  <c r="CA131" i="3"/>
  <c r="BZ131" i="3"/>
  <c r="BY131" i="3"/>
  <c r="BX131" i="3"/>
  <c r="BW131" i="3"/>
  <c r="BV131" i="3"/>
  <c r="BU131" i="3"/>
  <c r="BT131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FX130" i="3"/>
  <c r="FX132" i="3" s="1"/>
  <c r="FX133" i="3" s="1"/>
  <c r="FW130" i="3"/>
  <c r="FV130" i="3"/>
  <c r="FU130" i="3"/>
  <c r="FT130" i="3"/>
  <c r="FS130" i="3"/>
  <c r="FS132" i="3" s="1"/>
  <c r="FS133" i="3" s="1"/>
  <c r="FR130" i="3"/>
  <c r="FQ130" i="3"/>
  <c r="FP130" i="3"/>
  <c r="FO130" i="3"/>
  <c r="FN130" i="3"/>
  <c r="FN132" i="3" s="1"/>
  <c r="FN133" i="3" s="1"/>
  <c r="FN135" i="3" s="1"/>
  <c r="FN137" i="3" s="1"/>
  <c r="FN190" i="3" s="1"/>
  <c r="FM130" i="3"/>
  <c r="FM132" i="3" s="1"/>
  <c r="FM133" i="3" s="1"/>
  <c r="FL130" i="3"/>
  <c r="FL132" i="3" s="1"/>
  <c r="FL133" i="3" s="1"/>
  <c r="FK130" i="3"/>
  <c r="FJ130" i="3"/>
  <c r="FI130" i="3"/>
  <c r="FH130" i="3"/>
  <c r="FG130" i="3"/>
  <c r="FG132" i="3" s="1"/>
  <c r="FG133" i="3" s="1"/>
  <c r="FF130" i="3"/>
  <c r="FE130" i="3"/>
  <c r="FD130" i="3"/>
  <c r="FC130" i="3"/>
  <c r="FB130" i="3"/>
  <c r="FB132" i="3" s="1"/>
  <c r="FB133" i="3" s="1"/>
  <c r="FB135" i="3" s="1"/>
  <c r="FB137" i="3" s="1"/>
  <c r="FB190" i="3" s="1"/>
  <c r="FA130" i="3"/>
  <c r="FA132" i="3" s="1"/>
  <c r="FA133" i="3" s="1"/>
  <c r="EZ130" i="3"/>
  <c r="EZ132" i="3" s="1"/>
  <c r="EZ133" i="3" s="1"/>
  <c r="EY130" i="3"/>
  <c r="EX130" i="3"/>
  <c r="EW130" i="3"/>
  <c r="EV130" i="3"/>
  <c r="EU130" i="3"/>
  <c r="EU132" i="3" s="1"/>
  <c r="EU133" i="3" s="1"/>
  <c r="EU135" i="3" s="1"/>
  <c r="EU137" i="3" s="1"/>
  <c r="EU190" i="3" s="1"/>
  <c r="ET130" i="3"/>
  <c r="ES130" i="3"/>
  <c r="ER130" i="3"/>
  <c r="EQ130" i="3"/>
  <c r="EP130" i="3"/>
  <c r="EP132" i="3" s="1"/>
  <c r="EP133" i="3" s="1"/>
  <c r="EP135" i="3" s="1"/>
  <c r="EP137" i="3" s="1"/>
  <c r="EP190" i="3" s="1"/>
  <c r="EO130" i="3"/>
  <c r="EO132" i="3" s="1"/>
  <c r="EO133" i="3" s="1"/>
  <c r="EN130" i="3"/>
  <c r="EN132" i="3" s="1"/>
  <c r="EN133" i="3" s="1"/>
  <c r="EM130" i="3"/>
  <c r="EL130" i="3"/>
  <c r="EK130" i="3"/>
  <c r="EJ130" i="3"/>
  <c r="EI130" i="3"/>
  <c r="EI132" i="3" s="1"/>
  <c r="EI133" i="3" s="1"/>
  <c r="EI135" i="3" s="1"/>
  <c r="EI137" i="3" s="1"/>
  <c r="EI190" i="3" s="1"/>
  <c r="EH130" i="3"/>
  <c r="EH132" i="3" s="1"/>
  <c r="EH133" i="3" s="1"/>
  <c r="EH135" i="3" s="1"/>
  <c r="EH137" i="3" s="1"/>
  <c r="EH190" i="3" s="1"/>
  <c r="EG130" i="3"/>
  <c r="EF130" i="3"/>
  <c r="EE130" i="3"/>
  <c r="ED130" i="3"/>
  <c r="ED132" i="3" s="1"/>
  <c r="ED133" i="3" s="1"/>
  <c r="ED135" i="3" s="1"/>
  <c r="ED137" i="3" s="1"/>
  <c r="ED190" i="3" s="1"/>
  <c r="EC130" i="3"/>
  <c r="EC132" i="3" s="1"/>
  <c r="EC133" i="3" s="1"/>
  <c r="EB130" i="3"/>
  <c r="EB132" i="3" s="1"/>
  <c r="EB133" i="3" s="1"/>
  <c r="EA130" i="3"/>
  <c r="DZ130" i="3"/>
  <c r="DY130" i="3"/>
  <c r="DX130" i="3"/>
  <c r="DW130" i="3"/>
  <c r="DW132" i="3" s="1"/>
  <c r="DW133" i="3" s="1"/>
  <c r="DW135" i="3" s="1"/>
  <c r="DW137" i="3" s="1"/>
  <c r="DW190" i="3" s="1"/>
  <c r="DV130" i="3"/>
  <c r="DV132" i="3" s="1"/>
  <c r="DV133" i="3" s="1"/>
  <c r="DV135" i="3" s="1"/>
  <c r="DV137" i="3" s="1"/>
  <c r="DV190" i="3" s="1"/>
  <c r="DU130" i="3"/>
  <c r="DT130" i="3"/>
  <c r="DS130" i="3"/>
  <c r="DR130" i="3"/>
  <c r="DR132" i="3" s="1"/>
  <c r="DR133" i="3" s="1"/>
  <c r="DR135" i="3" s="1"/>
  <c r="DR137" i="3" s="1"/>
  <c r="DR190" i="3" s="1"/>
  <c r="DQ130" i="3"/>
  <c r="DQ132" i="3" s="1"/>
  <c r="DQ133" i="3" s="1"/>
  <c r="DP130" i="3"/>
  <c r="DP132" i="3" s="1"/>
  <c r="DP133" i="3" s="1"/>
  <c r="DO130" i="3"/>
  <c r="DN130" i="3"/>
  <c r="DM130" i="3"/>
  <c r="DL130" i="3"/>
  <c r="DK130" i="3"/>
  <c r="DK132" i="3" s="1"/>
  <c r="DK133" i="3" s="1"/>
  <c r="DK135" i="3" s="1"/>
  <c r="DK137" i="3" s="1"/>
  <c r="DK190" i="3" s="1"/>
  <c r="DJ130" i="3"/>
  <c r="DJ132" i="3" s="1"/>
  <c r="DJ133" i="3" s="1"/>
  <c r="DJ135" i="3" s="1"/>
  <c r="DJ137" i="3" s="1"/>
  <c r="DJ190" i="3" s="1"/>
  <c r="DI130" i="3"/>
  <c r="DH130" i="3"/>
  <c r="DG130" i="3"/>
  <c r="DF130" i="3"/>
  <c r="DE130" i="3"/>
  <c r="DE132" i="3" s="1"/>
  <c r="DE133" i="3" s="1"/>
  <c r="DD130" i="3"/>
  <c r="DD132" i="3" s="1"/>
  <c r="DD133" i="3" s="1"/>
  <c r="DC130" i="3"/>
  <c r="DB130" i="3"/>
  <c r="DA130" i="3"/>
  <c r="CZ130" i="3"/>
  <c r="CY130" i="3"/>
  <c r="CY132" i="3" s="1"/>
  <c r="CY133" i="3" s="1"/>
  <c r="CY135" i="3" s="1"/>
  <c r="CY137" i="3" s="1"/>
  <c r="CY190" i="3" s="1"/>
  <c r="CX130" i="3"/>
  <c r="CW130" i="3"/>
  <c r="CV130" i="3"/>
  <c r="CU130" i="3"/>
  <c r="CT130" i="3"/>
  <c r="CT132" i="3" s="1"/>
  <c r="CT133" i="3" s="1"/>
  <c r="CT135" i="3" s="1"/>
  <c r="CT137" i="3" s="1"/>
  <c r="CT190" i="3" s="1"/>
  <c r="CS130" i="3"/>
  <c r="CS132" i="3" s="1"/>
  <c r="CS133" i="3" s="1"/>
  <c r="CR130" i="3"/>
  <c r="CR132" i="3" s="1"/>
  <c r="CR133" i="3" s="1"/>
  <c r="CQ130" i="3"/>
  <c r="CP130" i="3"/>
  <c r="CO130" i="3"/>
  <c r="CN130" i="3"/>
  <c r="CM130" i="3"/>
  <c r="CM132" i="3" s="1"/>
  <c r="CM133" i="3" s="1"/>
  <c r="CM135" i="3" s="1"/>
  <c r="CM137" i="3" s="1"/>
  <c r="CM190" i="3" s="1"/>
  <c r="CL130" i="3"/>
  <c r="CL132" i="3" s="1"/>
  <c r="CL133" i="3" s="1"/>
  <c r="CL135" i="3" s="1"/>
  <c r="CL137" i="3" s="1"/>
  <c r="CL190" i="3" s="1"/>
  <c r="CK130" i="3"/>
  <c r="CJ130" i="3"/>
  <c r="CI130" i="3"/>
  <c r="CH130" i="3"/>
  <c r="CH132" i="3" s="1"/>
  <c r="CH133" i="3" s="1"/>
  <c r="CH135" i="3" s="1"/>
  <c r="CH137" i="3" s="1"/>
  <c r="CH190" i="3" s="1"/>
  <c r="CG130" i="3"/>
  <c r="CG132" i="3" s="1"/>
  <c r="CG133" i="3" s="1"/>
  <c r="CF130" i="3"/>
  <c r="CF132" i="3" s="1"/>
  <c r="CF133" i="3" s="1"/>
  <c r="CE130" i="3"/>
  <c r="CD130" i="3"/>
  <c r="CC130" i="3"/>
  <c r="CB130" i="3"/>
  <c r="CA130" i="3"/>
  <c r="CA132" i="3" s="1"/>
  <c r="CA133" i="3" s="1"/>
  <c r="CA135" i="3" s="1"/>
  <c r="CA137" i="3" s="1"/>
  <c r="CA190" i="3" s="1"/>
  <c r="BZ130" i="3"/>
  <c r="BZ132" i="3" s="1"/>
  <c r="BZ133" i="3" s="1"/>
  <c r="BZ135" i="3" s="1"/>
  <c r="BZ137" i="3" s="1"/>
  <c r="BZ190" i="3" s="1"/>
  <c r="BY130" i="3"/>
  <c r="BX130" i="3"/>
  <c r="BW130" i="3"/>
  <c r="BV130" i="3"/>
  <c r="BU130" i="3"/>
  <c r="BU132" i="3" s="1"/>
  <c r="BU133" i="3" s="1"/>
  <c r="BT130" i="3"/>
  <c r="BT132" i="3" s="1"/>
  <c r="BT133" i="3" s="1"/>
  <c r="BS130" i="3"/>
  <c r="BR130" i="3"/>
  <c r="BQ130" i="3"/>
  <c r="BP130" i="3"/>
  <c r="BO130" i="3"/>
  <c r="BO132" i="3" s="1"/>
  <c r="BO133" i="3" s="1"/>
  <c r="BO135" i="3" s="1"/>
  <c r="BO137" i="3" s="1"/>
  <c r="BO190" i="3" s="1"/>
  <c r="BN130" i="3"/>
  <c r="BM130" i="3"/>
  <c r="BL130" i="3"/>
  <c r="BK130" i="3"/>
  <c r="BJ130" i="3"/>
  <c r="BI130" i="3"/>
  <c r="BI132" i="3" s="1"/>
  <c r="BI133" i="3" s="1"/>
  <c r="BH130" i="3"/>
  <c r="BH132" i="3" s="1"/>
  <c r="BH133" i="3" s="1"/>
  <c r="BG130" i="3"/>
  <c r="BF130" i="3"/>
  <c r="BE130" i="3"/>
  <c r="BD130" i="3"/>
  <c r="BC130" i="3"/>
  <c r="BC132" i="3" s="1"/>
  <c r="BC133" i="3" s="1"/>
  <c r="BC135" i="3" s="1"/>
  <c r="BC137" i="3" s="1"/>
  <c r="BC190" i="3" s="1"/>
  <c r="BB130" i="3"/>
  <c r="BB132" i="3" s="1"/>
  <c r="BB133" i="3" s="1"/>
  <c r="BB135" i="3" s="1"/>
  <c r="BB137" i="3" s="1"/>
  <c r="BB190" i="3" s="1"/>
  <c r="BA130" i="3"/>
  <c r="AZ130" i="3"/>
  <c r="AY130" i="3"/>
  <c r="AX130" i="3"/>
  <c r="AX132" i="3" s="1"/>
  <c r="AX133" i="3" s="1"/>
  <c r="AX135" i="3" s="1"/>
  <c r="AX137" i="3" s="1"/>
  <c r="AX190" i="3" s="1"/>
  <c r="AW130" i="3"/>
  <c r="AW132" i="3" s="1"/>
  <c r="AW133" i="3" s="1"/>
  <c r="AV130" i="3"/>
  <c r="AV132" i="3" s="1"/>
  <c r="AV133" i="3" s="1"/>
  <c r="AU130" i="3"/>
  <c r="AT130" i="3"/>
  <c r="AS130" i="3"/>
  <c r="AR130" i="3"/>
  <c r="AQ130" i="3"/>
  <c r="AQ132" i="3" s="1"/>
  <c r="AQ133" i="3" s="1"/>
  <c r="AQ135" i="3" s="1"/>
  <c r="AQ137" i="3" s="1"/>
  <c r="AQ190" i="3" s="1"/>
  <c r="AP130" i="3"/>
  <c r="AP132" i="3" s="1"/>
  <c r="AP133" i="3" s="1"/>
  <c r="AP135" i="3" s="1"/>
  <c r="AP137" i="3" s="1"/>
  <c r="AP190" i="3" s="1"/>
  <c r="AO130" i="3"/>
  <c r="AN130" i="3"/>
  <c r="AM130" i="3"/>
  <c r="AL130" i="3"/>
  <c r="AL132" i="3" s="1"/>
  <c r="AL133" i="3" s="1"/>
  <c r="AL135" i="3" s="1"/>
  <c r="AL137" i="3" s="1"/>
  <c r="AL190" i="3" s="1"/>
  <c r="AK130" i="3"/>
  <c r="AK132" i="3" s="1"/>
  <c r="AK133" i="3" s="1"/>
  <c r="AJ130" i="3"/>
  <c r="AJ132" i="3" s="1"/>
  <c r="AJ133" i="3" s="1"/>
  <c r="AI130" i="3"/>
  <c r="AH130" i="3"/>
  <c r="AG130" i="3"/>
  <c r="AF130" i="3"/>
  <c r="AE130" i="3"/>
  <c r="AE132" i="3" s="1"/>
  <c r="AE133" i="3" s="1"/>
  <c r="AE135" i="3" s="1"/>
  <c r="AE137" i="3" s="1"/>
  <c r="AE190" i="3" s="1"/>
  <c r="AD130" i="3"/>
  <c r="AD132" i="3" s="1"/>
  <c r="AD133" i="3" s="1"/>
  <c r="AD135" i="3" s="1"/>
  <c r="AD137" i="3" s="1"/>
  <c r="AD190" i="3" s="1"/>
  <c r="AC130" i="3"/>
  <c r="AB130" i="3"/>
  <c r="AA130" i="3"/>
  <c r="Z130" i="3"/>
  <c r="Z132" i="3" s="1"/>
  <c r="Z133" i="3" s="1"/>
  <c r="Z135" i="3" s="1"/>
  <c r="Z137" i="3" s="1"/>
  <c r="Z190" i="3" s="1"/>
  <c r="Y130" i="3"/>
  <c r="Y132" i="3" s="1"/>
  <c r="Y133" i="3" s="1"/>
  <c r="X130" i="3"/>
  <c r="X132" i="3" s="1"/>
  <c r="X133" i="3" s="1"/>
  <c r="W130" i="3"/>
  <c r="V130" i="3"/>
  <c r="U130" i="3"/>
  <c r="T130" i="3"/>
  <c r="S130" i="3"/>
  <c r="S132" i="3" s="1"/>
  <c r="S133" i="3" s="1"/>
  <c r="S135" i="3" s="1"/>
  <c r="S137" i="3" s="1"/>
  <c r="S190" i="3" s="1"/>
  <c r="R130" i="3"/>
  <c r="R132" i="3" s="1"/>
  <c r="R133" i="3" s="1"/>
  <c r="R135" i="3" s="1"/>
  <c r="R137" i="3" s="1"/>
  <c r="R190" i="3" s="1"/>
  <c r="Q130" i="3"/>
  <c r="P130" i="3"/>
  <c r="O130" i="3"/>
  <c r="N130" i="3"/>
  <c r="N132" i="3" s="1"/>
  <c r="N133" i="3" s="1"/>
  <c r="N135" i="3" s="1"/>
  <c r="N137" i="3" s="1"/>
  <c r="N190" i="3" s="1"/>
  <c r="M130" i="3"/>
  <c r="M132" i="3" s="1"/>
  <c r="M133" i="3" s="1"/>
  <c r="L130" i="3"/>
  <c r="L132" i="3" s="1"/>
  <c r="L133" i="3" s="1"/>
  <c r="K130" i="3"/>
  <c r="J130" i="3"/>
  <c r="I130" i="3"/>
  <c r="H130" i="3"/>
  <c r="G130" i="3"/>
  <c r="G132" i="3" s="1"/>
  <c r="G133" i="3" s="1"/>
  <c r="G135" i="3" s="1"/>
  <c r="G137" i="3" s="1"/>
  <c r="G190" i="3" s="1"/>
  <c r="F130" i="3"/>
  <c r="F132" i="3" s="1"/>
  <c r="F133" i="3" s="1"/>
  <c r="F135" i="3" s="1"/>
  <c r="F137" i="3" s="1"/>
  <c r="F190" i="3" s="1"/>
  <c r="E130" i="3"/>
  <c r="D130" i="3"/>
  <c r="C130" i="3"/>
  <c r="FX118" i="3"/>
  <c r="FW118" i="3"/>
  <c r="FV118" i="3"/>
  <c r="FU118" i="3"/>
  <c r="FT118" i="3"/>
  <c r="FS118" i="3"/>
  <c r="FR118" i="3"/>
  <c r="FQ118" i="3"/>
  <c r="FP118" i="3"/>
  <c r="FO118" i="3"/>
  <c r="FN118" i="3"/>
  <c r="FM118" i="3"/>
  <c r="FL118" i="3"/>
  <c r="FK118" i="3"/>
  <c r="FJ118" i="3"/>
  <c r="FI118" i="3"/>
  <c r="FH118" i="3"/>
  <c r="FG118" i="3"/>
  <c r="FF118" i="3"/>
  <c r="FE118" i="3"/>
  <c r="FD118" i="3"/>
  <c r="FC118" i="3"/>
  <c r="FB118" i="3"/>
  <c r="FA118" i="3"/>
  <c r="EZ118" i="3"/>
  <c r="EY118" i="3"/>
  <c r="EX118" i="3"/>
  <c r="EW118" i="3"/>
  <c r="EV118" i="3"/>
  <c r="EU118" i="3"/>
  <c r="ET118" i="3"/>
  <c r="ES118" i="3"/>
  <c r="ER118" i="3"/>
  <c r="EQ118" i="3"/>
  <c r="EP118" i="3"/>
  <c r="EO118" i="3"/>
  <c r="EN118" i="3"/>
  <c r="EM118" i="3"/>
  <c r="EL118" i="3"/>
  <c r="EK118" i="3"/>
  <c r="EJ118" i="3"/>
  <c r="EI118" i="3"/>
  <c r="EH118" i="3"/>
  <c r="EG118" i="3"/>
  <c r="EF118" i="3"/>
  <c r="EE118" i="3"/>
  <c r="ED118" i="3"/>
  <c r="EC118" i="3"/>
  <c r="EB118" i="3"/>
  <c r="EA118" i="3"/>
  <c r="DZ118" i="3"/>
  <c r="DY118" i="3"/>
  <c r="DX118" i="3"/>
  <c r="DW118" i="3"/>
  <c r="DV118" i="3"/>
  <c r="DU118" i="3"/>
  <c r="DT118" i="3"/>
  <c r="DS118" i="3"/>
  <c r="DR118" i="3"/>
  <c r="DQ118" i="3"/>
  <c r="DP118" i="3"/>
  <c r="DO118" i="3"/>
  <c r="DN118" i="3"/>
  <c r="DM118" i="3"/>
  <c r="DL118" i="3"/>
  <c r="DK118" i="3"/>
  <c r="DJ118" i="3"/>
  <c r="DI118" i="3"/>
  <c r="DH118" i="3"/>
  <c r="DG118" i="3"/>
  <c r="DF118" i="3"/>
  <c r="DE118" i="3"/>
  <c r="DD118" i="3"/>
  <c r="DC118" i="3"/>
  <c r="DB118" i="3"/>
  <c r="DA118" i="3"/>
  <c r="CZ118" i="3"/>
  <c r="CY118" i="3"/>
  <c r="CX118" i="3"/>
  <c r="CW118" i="3"/>
  <c r="CV118" i="3"/>
  <c r="CU118" i="3"/>
  <c r="CT118" i="3"/>
  <c r="CS118" i="3"/>
  <c r="CR118" i="3"/>
  <c r="CQ118" i="3"/>
  <c r="CP118" i="3"/>
  <c r="CO118" i="3"/>
  <c r="CN118" i="3"/>
  <c r="CM118" i="3"/>
  <c r="CL118" i="3"/>
  <c r="CK118" i="3"/>
  <c r="CJ118" i="3"/>
  <c r="CI118" i="3"/>
  <c r="CH118" i="3"/>
  <c r="CG118" i="3"/>
  <c r="CF118" i="3"/>
  <c r="CE118" i="3"/>
  <c r="CD118" i="3"/>
  <c r="CC118" i="3"/>
  <c r="CB118" i="3"/>
  <c r="CA118" i="3"/>
  <c r="BZ118" i="3"/>
  <c r="BY118" i="3"/>
  <c r="BX118" i="3"/>
  <c r="BW118" i="3"/>
  <c r="BV118" i="3"/>
  <c r="BU118" i="3"/>
  <c r="BT118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FX100" i="3"/>
  <c r="FW100" i="3"/>
  <c r="FV100" i="3"/>
  <c r="FU100" i="3"/>
  <c r="FT100" i="3"/>
  <c r="FS100" i="3"/>
  <c r="FR100" i="3"/>
  <c r="FQ100" i="3"/>
  <c r="FP100" i="3"/>
  <c r="FO100" i="3"/>
  <c r="FN100" i="3"/>
  <c r="FM100" i="3"/>
  <c r="FL100" i="3"/>
  <c r="FK100" i="3"/>
  <c r="FJ100" i="3"/>
  <c r="FI100" i="3"/>
  <c r="FH100" i="3"/>
  <c r="FG100" i="3"/>
  <c r="FF100" i="3"/>
  <c r="FE100" i="3"/>
  <c r="FD100" i="3"/>
  <c r="FC100" i="3"/>
  <c r="FB100" i="3"/>
  <c r="FA100" i="3"/>
  <c r="EZ100" i="3"/>
  <c r="EY100" i="3"/>
  <c r="EX100" i="3"/>
  <c r="EW100" i="3"/>
  <c r="EV100" i="3"/>
  <c r="EU100" i="3"/>
  <c r="ET100" i="3"/>
  <c r="ES100" i="3"/>
  <c r="ER100" i="3"/>
  <c r="EQ100" i="3"/>
  <c r="EP100" i="3"/>
  <c r="EO100" i="3"/>
  <c r="EN100" i="3"/>
  <c r="EM100" i="3"/>
  <c r="EL100" i="3"/>
  <c r="EK100" i="3"/>
  <c r="EJ100" i="3"/>
  <c r="EI100" i="3"/>
  <c r="EH100" i="3"/>
  <c r="EG100" i="3"/>
  <c r="EF100" i="3"/>
  <c r="EE100" i="3"/>
  <c r="ED100" i="3"/>
  <c r="EC100" i="3"/>
  <c r="EB100" i="3"/>
  <c r="EA100" i="3"/>
  <c r="DZ100" i="3"/>
  <c r="DY100" i="3"/>
  <c r="DX100" i="3"/>
  <c r="DW100" i="3"/>
  <c r="DV100" i="3"/>
  <c r="DU100" i="3"/>
  <c r="DT100" i="3"/>
  <c r="DS100" i="3"/>
  <c r="DR100" i="3"/>
  <c r="DQ100" i="3"/>
  <c r="DP100" i="3"/>
  <c r="DO100" i="3"/>
  <c r="DN100" i="3"/>
  <c r="DM100" i="3"/>
  <c r="DL100" i="3"/>
  <c r="DK100" i="3"/>
  <c r="DJ100" i="3"/>
  <c r="DI100" i="3"/>
  <c r="DH100" i="3"/>
  <c r="DG100" i="3"/>
  <c r="DF100" i="3"/>
  <c r="DE100" i="3"/>
  <c r="DD100" i="3"/>
  <c r="DC100" i="3"/>
  <c r="DB100" i="3"/>
  <c r="DA100" i="3"/>
  <c r="CZ100" i="3"/>
  <c r="CY100" i="3"/>
  <c r="CX100" i="3"/>
  <c r="CW100" i="3"/>
  <c r="CV100" i="3"/>
  <c r="CU100" i="3"/>
  <c r="CT100" i="3"/>
  <c r="CS100" i="3"/>
  <c r="CR100" i="3"/>
  <c r="CQ100" i="3"/>
  <c r="CP100" i="3"/>
  <c r="CO100" i="3"/>
  <c r="CM100" i="3"/>
  <c r="CL100" i="3"/>
  <c r="CK100" i="3"/>
  <c r="CJ100" i="3"/>
  <c r="CI100" i="3"/>
  <c r="CH100" i="3"/>
  <c r="CG100" i="3"/>
  <c r="CF100" i="3"/>
  <c r="CE100" i="3"/>
  <c r="CD100" i="3"/>
  <c r="CC100" i="3"/>
  <c r="CB100" i="3"/>
  <c r="CA100" i="3"/>
  <c r="BZ100" i="3"/>
  <c r="BY100" i="3"/>
  <c r="BX100" i="3"/>
  <c r="BW100" i="3"/>
  <c r="BV100" i="3"/>
  <c r="BU100" i="3"/>
  <c r="BT100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FX99" i="3"/>
  <c r="FW99" i="3"/>
  <c r="FV99" i="3"/>
  <c r="FU99" i="3"/>
  <c r="FT99" i="3"/>
  <c r="FS99" i="3"/>
  <c r="FR99" i="3"/>
  <c r="FQ99" i="3"/>
  <c r="FP99" i="3"/>
  <c r="FO99" i="3"/>
  <c r="FN99" i="3"/>
  <c r="FM99" i="3"/>
  <c r="FL99" i="3"/>
  <c r="FK99" i="3"/>
  <c r="FJ99" i="3"/>
  <c r="FI99" i="3"/>
  <c r="FH99" i="3"/>
  <c r="FG99" i="3"/>
  <c r="FF99" i="3"/>
  <c r="FE99" i="3"/>
  <c r="FD99" i="3"/>
  <c r="FC99" i="3"/>
  <c r="FB99" i="3"/>
  <c r="FA99" i="3"/>
  <c r="EZ99" i="3"/>
  <c r="EY99" i="3"/>
  <c r="EX99" i="3"/>
  <c r="EW99" i="3"/>
  <c r="EV99" i="3"/>
  <c r="EU99" i="3"/>
  <c r="ET99" i="3"/>
  <c r="ES99" i="3"/>
  <c r="ER99" i="3"/>
  <c r="EQ99" i="3"/>
  <c r="EP99" i="3"/>
  <c r="EO99" i="3"/>
  <c r="EN99" i="3"/>
  <c r="EM99" i="3"/>
  <c r="EL99" i="3"/>
  <c r="EK99" i="3"/>
  <c r="EJ99" i="3"/>
  <c r="EI99" i="3"/>
  <c r="EH99" i="3"/>
  <c r="EG99" i="3"/>
  <c r="EF99" i="3"/>
  <c r="EE99" i="3"/>
  <c r="ED99" i="3"/>
  <c r="EC99" i="3"/>
  <c r="EB99" i="3"/>
  <c r="EA99" i="3"/>
  <c r="DZ99" i="3"/>
  <c r="DY99" i="3"/>
  <c r="DX99" i="3"/>
  <c r="DW99" i="3"/>
  <c r="DV99" i="3"/>
  <c r="DU99" i="3"/>
  <c r="DT99" i="3"/>
  <c r="DS99" i="3"/>
  <c r="DR99" i="3"/>
  <c r="DQ99" i="3"/>
  <c r="DP99" i="3"/>
  <c r="DO99" i="3"/>
  <c r="DN99" i="3"/>
  <c r="DM99" i="3"/>
  <c r="DL99" i="3"/>
  <c r="DK99" i="3"/>
  <c r="DJ99" i="3"/>
  <c r="DI99" i="3"/>
  <c r="DH99" i="3"/>
  <c r="DG99" i="3"/>
  <c r="DF99" i="3"/>
  <c r="DE99" i="3"/>
  <c r="DD99" i="3"/>
  <c r="DC99" i="3"/>
  <c r="DB99" i="3"/>
  <c r="DA99" i="3"/>
  <c r="CZ99" i="3"/>
  <c r="CY99" i="3"/>
  <c r="CX99" i="3"/>
  <c r="CW99" i="3"/>
  <c r="CV99" i="3"/>
  <c r="CU99" i="3"/>
  <c r="CT99" i="3"/>
  <c r="CS99" i="3"/>
  <c r="CR99" i="3"/>
  <c r="CQ99" i="3"/>
  <c r="CP99" i="3"/>
  <c r="CO99" i="3"/>
  <c r="CN99" i="3"/>
  <c r="CM99" i="3"/>
  <c r="CL99" i="3"/>
  <c r="CK99" i="3"/>
  <c r="CJ99" i="3"/>
  <c r="CI99" i="3"/>
  <c r="CH99" i="3"/>
  <c r="CG99" i="3"/>
  <c r="CF99" i="3"/>
  <c r="CE99" i="3"/>
  <c r="CD99" i="3"/>
  <c r="CC99" i="3"/>
  <c r="CB99" i="3"/>
  <c r="CA99" i="3"/>
  <c r="BZ99" i="3"/>
  <c r="BY99" i="3"/>
  <c r="BX99" i="3"/>
  <c r="BW99" i="3"/>
  <c r="BV99" i="3"/>
  <c r="BU99" i="3"/>
  <c r="BT99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FX98" i="3"/>
  <c r="FW98" i="3"/>
  <c r="FV98" i="3"/>
  <c r="FU98" i="3"/>
  <c r="FT98" i="3"/>
  <c r="FS98" i="3"/>
  <c r="FR98" i="3"/>
  <c r="FQ98" i="3"/>
  <c r="FP98" i="3"/>
  <c r="FO98" i="3"/>
  <c r="FN98" i="3"/>
  <c r="FM98" i="3"/>
  <c r="FL98" i="3"/>
  <c r="FK98" i="3"/>
  <c r="FJ98" i="3"/>
  <c r="FI98" i="3"/>
  <c r="FH98" i="3"/>
  <c r="FG98" i="3"/>
  <c r="FF98" i="3"/>
  <c r="FE98" i="3"/>
  <c r="FD98" i="3"/>
  <c r="FC98" i="3"/>
  <c r="FB98" i="3"/>
  <c r="FA98" i="3"/>
  <c r="EZ98" i="3"/>
  <c r="EY98" i="3"/>
  <c r="EX98" i="3"/>
  <c r="EW98" i="3"/>
  <c r="EV98" i="3"/>
  <c r="EU98" i="3"/>
  <c r="ET98" i="3"/>
  <c r="ES98" i="3"/>
  <c r="ER98" i="3"/>
  <c r="EQ98" i="3"/>
  <c r="EP98" i="3"/>
  <c r="EO98" i="3"/>
  <c r="EN98" i="3"/>
  <c r="EM98" i="3"/>
  <c r="EL98" i="3"/>
  <c r="EK98" i="3"/>
  <c r="EJ98" i="3"/>
  <c r="EI98" i="3"/>
  <c r="EH98" i="3"/>
  <c r="EG98" i="3"/>
  <c r="EF98" i="3"/>
  <c r="EE98" i="3"/>
  <c r="ED98" i="3"/>
  <c r="EC98" i="3"/>
  <c r="EB98" i="3"/>
  <c r="EA98" i="3"/>
  <c r="DZ98" i="3"/>
  <c r="DY98" i="3"/>
  <c r="DX98" i="3"/>
  <c r="DW98" i="3"/>
  <c r="DV98" i="3"/>
  <c r="DU98" i="3"/>
  <c r="DT98" i="3"/>
  <c r="DS98" i="3"/>
  <c r="DR98" i="3"/>
  <c r="DQ98" i="3"/>
  <c r="DP98" i="3"/>
  <c r="DO98" i="3"/>
  <c r="DN98" i="3"/>
  <c r="DM98" i="3"/>
  <c r="DL98" i="3"/>
  <c r="DK98" i="3"/>
  <c r="DJ98" i="3"/>
  <c r="DI98" i="3"/>
  <c r="DH98" i="3"/>
  <c r="DG98" i="3"/>
  <c r="DF98" i="3"/>
  <c r="DE98" i="3"/>
  <c r="DD98" i="3"/>
  <c r="DC98" i="3"/>
  <c r="DB98" i="3"/>
  <c r="DA98" i="3"/>
  <c r="CZ98" i="3"/>
  <c r="CY98" i="3"/>
  <c r="CX98" i="3"/>
  <c r="CW98" i="3"/>
  <c r="CV98" i="3"/>
  <c r="CU98" i="3"/>
  <c r="CT98" i="3"/>
  <c r="CS98" i="3"/>
  <c r="CR98" i="3"/>
  <c r="CQ98" i="3"/>
  <c r="CP98" i="3"/>
  <c r="CO98" i="3"/>
  <c r="CN98" i="3"/>
  <c r="CM98" i="3"/>
  <c r="CL98" i="3"/>
  <c r="CK98" i="3"/>
  <c r="CJ98" i="3"/>
  <c r="CI98" i="3"/>
  <c r="CH98" i="3"/>
  <c r="CG98" i="3"/>
  <c r="CF98" i="3"/>
  <c r="CE98" i="3"/>
  <c r="CD98" i="3"/>
  <c r="CC98" i="3"/>
  <c r="CB98" i="3"/>
  <c r="CA98" i="3"/>
  <c r="BZ98" i="3"/>
  <c r="BY98" i="3"/>
  <c r="BX98" i="3"/>
  <c r="BW98" i="3"/>
  <c r="BV98" i="3"/>
  <c r="BU98" i="3"/>
  <c r="BT98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FX97" i="3"/>
  <c r="FW97" i="3"/>
  <c r="FV97" i="3"/>
  <c r="FU97" i="3"/>
  <c r="FT97" i="3"/>
  <c r="FS97" i="3"/>
  <c r="FR97" i="3"/>
  <c r="FQ97" i="3"/>
  <c r="FP97" i="3"/>
  <c r="FO97" i="3"/>
  <c r="FN97" i="3"/>
  <c r="FM97" i="3"/>
  <c r="FL97" i="3"/>
  <c r="FK97" i="3"/>
  <c r="FJ97" i="3"/>
  <c r="FI97" i="3"/>
  <c r="FH97" i="3"/>
  <c r="FG97" i="3"/>
  <c r="FF97" i="3"/>
  <c r="FE97" i="3"/>
  <c r="FD97" i="3"/>
  <c r="FC97" i="3"/>
  <c r="FB97" i="3"/>
  <c r="FA97" i="3"/>
  <c r="EZ97" i="3"/>
  <c r="EY97" i="3"/>
  <c r="EX97" i="3"/>
  <c r="EW97" i="3"/>
  <c r="EV97" i="3"/>
  <c r="EU97" i="3"/>
  <c r="ET97" i="3"/>
  <c r="ES97" i="3"/>
  <c r="ER97" i="3"/>
  <c r="EQ97" i="3"/>
  <c r="EP97" i="3"/>
  <c r="EO97" i="3"/>
  <c r="EN97" i="3"/>
  <c r="EM97" i="3"/>
  <c r="EL97" i="3"/>
  <c r="EK97" i="3"/>
  <c r="EJ97" i="3"/>
  <c r="EI97" i="3"/>
  <c r="EH97" i="3"/>
  <c r="EG97" i="3"/>
  <c r="EF97" i="3"/>
  <c r="EE97" i="3"/>
  <c r="ED97" i="3"/>
  <c r="EC97" i="3"/>
  <c r="EB97" i="3"/>
  <c r="EA97" i="3"/>
  <c r="DZ97" i="3"/>
  <c r="DY97" i="3"/>
  <c r="DX97" i="3"/>
  <c r="DW97" i="3"/>
  <c r="DV97" i="3"/>
  <c r="DU97" i="3"/>
  <c r="DT97" i="3"/>
  <c r="DS97" i="3"/>
  <c r="DR97" i="3"/>
  <c r="DQ97" i="3"/>
  <c r="DP97" i="3"/>
  <c r="DO97" i="3"/>
  <c r="DN97" i="3"/>
  <c r="DM97" i="3"/>
  <c r="DL97" i="3"/>
  <c r="DK97" i="3"/>
  <c r="DJ97" i="3"/>
  <c r="DI97" i="3"/>
  <c r="DH97" i="3"/>
  <c r="DG97" i="3"/>
  <c r="DF97" i="3"/>
  <c r="DE97" i="3"/>
  <c r="DD97" i="3"/>
  <c r="DC97" i="3"/>
  <c r="DB97" i="3"/>
  <c r="DA97" i="3"/>
  <c r="CZ97" i="3"/>
  <c r="CY97" i="3"/>
  <c r="CX97" i="3"/>
  <c r="CW97" i="3"/>
  <c r="CV97" i="3"/>
  <c r="CU97" i="3"/>
  <c r="CT97" i="3"/>
  <c r="CS97" i="3"/>
  <c r="CR97" i="3"/>
  <c r="CQ97" i="3"/>
  <c r="CP97" i="3"/>
  <c r="CO97" i="3"/>
  <c r="CN97" i="3"/>
  <c r="CM97" i="3"/>
  <c r="CL97" i="3"/>
  <c r="CK97" i="3"/>
  <c r="CJ97" i="3"/>
  <c r="CI97" i="3"/>
  <c r="CH97" i="3"/>
  <c r="CG97" i="3"/>
  <c r="CF97" i="3"/>
  <c r="CE97" i="3"/>
  <c r="CD97" i="3"/>
  <c r="CC97" i="3"/>
  <c r="CB97" i="3"/>
  <c r="CA97" i="3"/>
  <c r="BZ97" i="3"/>
  <c r="BY97" i="3"/>
  <c r="BX97" i="3"/>
  <c r="BW97" i="3"/>
  <c r="BV97" i="3"/>
  <c r="BU97" i="3"/>
  <c r="BT97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FX96" i="3"/>
  <c r="FW96" i="3"/>
  <c r="FV96" i="3"/>
  <c r="FU96" i="3"/>
  <c r="FT96" i="3"/>
  <c r="FS96" i="3"/>
  <c r="FR96" i="3"/>
  <c r="FQ96" i="3"/>
  <c r="FP96" i="3"/>
  <c r="FO96" i="3"/>
  <c r="FN96" i="3"/>
  <c r="FM96" i="3"/>
  <c r="FL96" i="3"/>
  <c r="FK96" i="3"/>
  <c r="FJ96" i="3"/>
  <c r="FI96" i="3"/>
  <c r="FH96" i="3"/>
  <c r="FG96" i="3"/>
  <c r="FF96" i="3"/>
  <c r="FE96" i="3"/>
  <c r="FD96" i="3"/>
  <c r="FC96" i="3"/>
  <c r="FB96" i="3"/>
  <c r="FA96" i="3"/>
  <c r="EZ96" i="3"/>
  <c r="EY96" i="3"/>
  <c r="EX96" i="3"/>
  <c r="EW96" i="3"/>
  <c r="EV96" i="3"/>
  <c r="EU96" i="3"/>
  <c r="ET96" i="3"/>
  <c r="ES96" i="3"/>
  <c r="ER96" i="3"/>
  <c r="EQ96" i="3"/>
  <c r="EP96" i="3"/>
  <c r="EO96" i="3"/>
  <c r="EN96" i="3"/>
  <c r="EM96" i="3"/>
  <c r="EL96" i="3"/>
  <c r="EK96" i="3"/>
  <c r="EJ96" i="3"/>
  <c r="EI96" i="3"/>
  <c r="EH96" i="3"/>
  <c r="EG96" i="3"/>
  <c r="EF96" i="3"/>
  <c r="EE96" i="3"/>
  <c r="ED96" i="3"/>
  <c r="EC96" i="3"/>
  <c r="EB96" i="3"/>
  <c r="EA96" i="3"/>
  <c r="DZ96" i="3"/>
  <c r="DY96" i="3"/>
  <c r="DX96" i="3"/>
  <c r="DW96" i="3"/>
  <c r="DV96" i="3"/>
  <c r="DU96" i="3"/>
  <c r="DT96" i="3"/>
  <c r="DS96" i="3"/>
  <c r="DR96" i="3"/>
  <c r="DQ96" i="3"/>
  <c r="DP96" i="3"/>
  <c r="DO96" i="3"/>
  <c r="DN96" i="3"/>
  <c r="DM96" i="3"/>
  <c r="DL96" i="3"/>
  <c r="DK96" i="3"/>
  <c r="DJ96" i="3"/>
  <c r="DI96" i="3"/>
  <c r="DH96" i="3"/>
  <c r="DG96" i="3"/>
  <c r="DF96" i="3"/>
  <c r="DE96" i="3"/>
  <c r="DD96" i="3"/>
  <c r="DC96" i="3"/>
  <c r="DB96" i="3"/>
  <c r="DA96" i="3"/>
  <c r="CZ96" i="3"/>
  <c r="CY96" i="3"/>
  <c r="CX96" i="3"/>
  <c r="CW96" i="3"/>
  <c r="CV96" i="3"/>
  <c r="CU96" i="3"/>
  <c r="CT96" i="3"/>
  <c r="CS96" i="3"/>
  <c r="CR96" i="3"/>
  <c r="CQ96" i="3"/>
  <c r="CP96" i="3"/>
  <c r="CO96" i="3"/>
  <c r="CN96" i="3"/>
  <c r="CM96" i="3"/>
  <c r="CL96" i="3"/>
  <c r="CK96" i="3"/>
  <c r="CJ96" i="3"/>
  <c r="CI96" i="3"/>
  <c r="CH96" i="3"/>
  <c r="CG96" i="3"/>
  <c r="CF96" i="3"/>
  <c r="CE96" i="3"/>
  <c r="CD96" i="3"/>
  <c r="CC96" i="3"/>
  <c r="CB96" i="3"/>
  <c r="CA96" i="3"/>
  <c r="BZ96" i="3"/>
  <c r="BY96" i="3"/>
  <c r="BX96" i="3"/>
  <c r="BW96" i="3"/>
  <c r="BV96" i="3"/>
  <c r="BU96" i="3"/>
  <c r="BT96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FX94" i="3"/>
  <c r="FW94" i="3"/>
  <c r="FV94" i="3"/>
  <c r="FU94" i="3"/>
  <c r="FT94" i="3"/>
  <c r="FS94" i="3"/>
  <c r="FR94" i="3"/>
  <c r="FQ94" i="3"/>
  <c r="FP94" i="3"/>
  <c r="FO94" i="3"/>
  <c r="FN94" i="3"/>
  <c r="FM94" i="3"/>
  <c r="FL94" i="3"/>
  <c r="FK94" i="3"/>
  <c r="FJ94" i="3"/>
  <c r="FI94" i="3"/>
  <c r="FH94" i="3"/>
  <c r="FG94" i="3"/>
  <c r="FF94" i="3"/>
  <c r="FE94" i="3"/>
  <c r="FD94" i="3"/>
  <c r="FC94" i="3"/>
  <c r="FB94" i="3"/>
  <c r="FA94" i="3"/>
  <c r="EZ94" i="3"/>
  <c r="EY94" i="3"/>
  <c r="EX94" i="3"/>
  <c r="EW94" i="3"/>
  <c r="EV94" i="3"/>
  <c r="EU94" i="3"/>
  <c r="ET94" i="3"/>
  <c r="ES94" i="3"/>
  <c r="ER94" i="3"/>
  <c r="EQ94" i="3"/>
  <c r="EP94" i="3"/>
  <c r="EO94" i="3"/>
  <c r="EN94" i="3"/>
  <c r="EM94" i="3"/>
  <c r="EL94" i="3"/>
  <c r="EK94" i="3"/>
  <c r="EJ94" i="3"/>
  <c r="EI94" i="3"/>
  <c r="EH94" i="3"/>
  <c r="EG94" i="3"/>
  <c r="EF94" i="3"/>
  <c r="EE94" i="3"/>
  <c r="ED94" i="3"/>
  <c r="EC94" i="3"/>
  <c r="EB94" i="3"/>
  <c r="EA94" i="3"/>
  <c r="DZ94" i="3"/>
  <c r="DY94" i="3"/>
  <c r="DX94" i="3"/>
  <c r="DW94" i="3"/>
  <c r="DV94" i="3"/>
  <c r="DU94" i="3"/>
  <c r="DT94" i="3"/>
  <c r="DS94" i="3"/>
  <c r="DR94" i="3"/>
  <c r="DQ94" i="3"/>
  <c r="DP94" i="3"/>
  <c r="DO94" i="3"/>
  <c r="DN94" i="3"/>
  <c r="DM94" i="3"/>
  <c r="DL94" i="3"/>
  <c r="DK94" i="3"/>
  <c r="DJ94" i="3"/>
  <c r="DI94" i="3"/>
  <c r="DH94" i="3"/>
  <c r="DG94" i="3"/>
  <c r="DF94" i="3"/>
  <c r="DE94" i="3"/>
  <c r="DD94" i="3"/>
  <c r="DC94" i="3"/>
  <c r="DB94" i="3"/>
  <c r="DA94" i="3"/>
  <c r="CZ94" i="3"/>
  <c r="CY94" i="3"/>
  <c r="CX94" i="3"/>
  <c r="CW94" i="3"/>
  <c r="CV94" i="3"/>
  <c r="CU94" i="3"/>
  <c r="CT94" i="3"/>
  <c r="CS94" i="3"/>
  <c r="CR94" i="3"/>
  <c r="CQ94" i="3"/>
  <c r="CP94" i="3"/>
  <c r="CO94" i="3"/>
  <c r="CN94" i="3"/>
  <c r="CM94" i="3"/>
  <c r="CL94" i="3"/>
  <c r="CK94" i="3"/>
  <c r="CJ94" i="3"/>
  <c r="CI94" i="3"/>
  <c r="CH94" i="3"/>
  <c r="CG94" i="3"/>
  <c r="CF94" i="3"/>
  <c r="CE94" i="3"/>
  <c r="CD94" i="3"/>
  <c r="CC94" i="3"/>
  <c r="CB94" i="3"/>
  <c r="CA94" i="3"/>
  <c r="BZ94" i="3"/>
  <c r="BY94" i="3"/>
  <c r="BX94" i="3"/>
  <c r="BW94" i="3"/>
  <c r="BV94" i="3"/>
  <c r="BU94" i="3"/>
  <c r="BT94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FX93" i="3"/>
  <c r="FW93" i="3"/>
  <c r="FV93" i="3"/>
  <c r="FU93" i="3"/>
  <c r="FT93" i="3"/>
  <c r="FS93" i="3"/>
  <c r="FR93" i="3"/>
  <c r="FQ93" i="3"/>
  <c r="FP93" i="3"/>
  <c r="FO93" i="3"/>
  <c r="FN93" i="3"/>
  <c r="FN103" i="3" s="1"/>
  <c r="FM93" i="3"/>
  <c r="FL93" i="3"/>
  <c r="FK93" i="3"/>
  <c r="FJ93" i="3"/>
  <c r="FI93" i="3"/>
  <c r="FH93" i="3"/>
  <c r="FG93" i="3"/>
  <c r="FF93" i="3"/>
  <c r="FE93" i="3"/>
  <c r="FD93" i="3"/>
  <c r="FC93" i="3"/>
  <c r="FB93" i="3"/>
  <c r="FB103" i="3" s="1"/>
  <c r="FA93" i="3"/>
  <c r="EZ93" i="3"/>
  <c r="EY93" i="3"/>
  <c r="EX93" i="3"/>
  <c r="EW93" i="3"/>
  <c r="EV93" i="3"/>
  <c r="EU93" i="3"/>
  <c r="ET93" i="3"/>
  <c r="ES93" i="3"/>
  <c r="ER93" i="3"/>
  <c r="EQ93" i="3"/>
  <c r="EP93" i="3"/>
  <c r="EP103" i="3" s="1"/>
  <c r="EO93" i="3"/>
  <c r="EN93" i="3"/>
  <c r="EM93" i="3"/>
  <c r="EL93" i="3"/>
  <c r="EK93" i="3"/>
  <c r="EJ93" i="3"/>
  <c r="EI93" i="3"/>
  <c r="EH93" i="3"/>
  <c r="EG93" i="3"/>
  <c r="EF93" i="3"/>
  <c r="EE93" i="3"/>
  <c r="ED93" i="3"/>
  <c r="ED103" i="3" s="1"/>
  <c r="EC93" i="3"/>
  <c r="EB93" i="3"/>
  <c r="EA93" i="3"/>
  <c r="DZ93" i="3"/>
  <c r="DY93" i="3"/>
  <c r="DX93" i="3"/>
  <c r="DW93" i="3"/>
  <c r="DV93" i="3"/>
  <c r="DU93" i="3"/>
  <c r="DT93" i="3"/>
  <c r="DS93" i="3"/>
  <c r="DR93" i="3"/>
  <c r="DR103" i="3" s="1"/>
  <c r="DQ93" i="3"/>
  <c r="DP93" i="3"/>
  <c r="DO93" i="3"/>
  <c r="DN93" i="3"/>
  <c r="DM93" i="3"/>
  <c r="DL93" i="3"/>
  <c r="DK93" i="3"/>
  <c r="DJ93" i="3"/>
  <c r="DI93" i="3"/>
  <c r="DH93" i="3"/>
  <c r="DG93" i="3"/>
  <c r="DF93" i="3"/>
  <c r="DF103" i="3" s="1"/>
  <c r="DE93" i="3"/>
  <c r="DD93" i="3"/>
  <c r="DC93" i="3"/>
  <c r="DB93" i="3"/>
  <c r="DA93" i="3"/>
  <c r="CZ93" i="3"/>
  <c r="CY93" i="3"/>
  <c r="CX93" i="3"/>
  <c r="CW93" i="3"/>
  <c r="CV93" i="3"/>
  <c r="CU93" i="3"/>
  <c r="CT93" i="3"/>
  <c r="CT103" i="3" s="1"/>
  <c r="CS93" i="3"/>
  <c r="CR93" i="3"/>
  <c r="CQ93" i="3"/>
  <c r="CP93" i="3"/>
  <c r="CO93" i="3"/>
  <c r="CN93" i="3"/>
  <c r="CM93" i="3"/>
  <c r="CL93" i="3"/>
  <c r="CK93" i="3"/>
  <c r="CJ93" i="3"/>
  <c r="CI93" i="3"/>
  <c r="CH93" i="3"/>
  <c r="CH103" i="3" s="1"/>
  <c r="CG93" i="3"/>
  <c r="CF93" i="3"/>
  <c r="CE93" i="3"/>
  <c r="CD93" i="3"/>
  <c r="CC93" i="3"/>
  <c r="CC103" i="3" s="1"/>
  <c r="CB93" i="3"/>
  <c r="CA93" i="3"/>
  <c r="BZ93" i="3"/>
  <c r="BY93" i="3"/>
  <c r="BX93" i="3"/>
  <c r="BW93" i="3"/>
  <c r="BV93" i="3"/>
  <c r="BV103" i="3" s="1"/>
  <c r="BU93" i="3"/>
  <c r="BT93" i="3"/>
  <c r="BS93" i="3"/>
  <c r="BR93" i="3"/>
  <c r="BQ93" i="3"/>
  <c r="BQ103" i="3" s="1"/>
  <c r="BP93" i="3"/>
  <c r="BO93" i="3"/>
  <c r="BN93" i="3"/>
  <c r="BM93" i="3"/>
  <c r="BL93" i="3"/>
  <c r="BK93" i="3"/>
  <c r="BJ93" i="3"/>
  <c r="BJ103" i="3" s="1"/>
  <c r="BI93" i="3"/>
  <c r="BH93" i="3"/>
  <c r="BG93" i="3"/>
  <c r="BF93" i="3"/>
  <c r="BE93" i="3"/>
  <c r="BE103" i="3" s="1"/>
  <c r="BD93" i="3"/>
  <c r="BC93" i="3"/>
  <c r="BB93" i="3"/>
  <c r="BA93" i="3"/>
  <c r="AZ93" i="3"/>
  <c r="AY93" i="3"/>
  <c r="AX93" i="3"/>
  <c r="AX103" i="3" s="1"/>
  <c r="AW93" i="3"/>
  <c r="AV93" i="3"/>
  <c r="AU93" i="3"/>
  <c r="AT93" i="3"/>
  <c r="AS93" i="3"/>
  <c r="AS103" i="3" s="1"/>
  <c r="AR93" i="3"/>
  <c r="AQ93" i="3"/>
  <c r="AP93" i="3"/>
  <c r="AO93" i="3"/>
  <c r="AN93" i="3"/>
  <c r="AM93" i="3"/>
  <c r="AL93" i="3"/>
  <c r="AL103" i="3" s="1"/>
  <c r="AK93" i="3"/>
  <c r="AJ93" i="3"/>
  <c r="AI93" i="3"/>
  <c r="AH93" i="3"/>
  <c r="AG93" i="3"/>
  <c r="AG103" i="3" s="1"/>
  <c r="AF93" i="3"/>
  <c r="AE93" i="3"/>
  <c r="AD93" i="3"/>
  <c r="AC93" i="3"/>
  <c r="AB93" i="3"/>
  <c r="AA93" i="3"/>
  <c r="Z93" i="3"/>
  <c r="Z103" i="3" s="1"/>
  <c r="Y93" i="3"/>
  <c r="X93" i="3"/>
  <c r="W93" i="3"/>
  <c r="V93" i="3"/>
  <c r="U93" i="3"/>
  <c r="U103" i="3" s="1"/>
  <c r="T93" i="3"/>
  <c r="S93" i="3"/>
  <c r="R93" i="3"/>
  <c r="Q93" i="3"/>
  <c r="P93" i="3"/>
  <c r="O93" i="3"/>
  <c r="N93" i="3"/>
  <c r="N103" i="3" s="1"/>
  <c r="M93" i="3"/>
  <c r="L93" i="3"/>
  <c r="K93" i="3"/>
  <c r="J93" i="3"/>
  <c r="I93" i="3"/>
  <c r="I103" i="3" s="1"/>
  <c r="H93" i="3"/>
  <c r="G93" i="3"/>
  <c r="F93" i="3"/>
  <c r="E93" i="3"/>
  <c r="D93" i="3"/>
  <c r="C93" i="3"/>
  <c r="FX92" i="3"/>
  <c r="FW92" i="3"/>
  <c r="FV92" i="3"/>
  <c r="FU92" i="3"/>
  <c r="FT92" i="3"/>
  <c r="FS92" i="3"/>
  <c r="FR92" i="3"/>
  <c r="FQ92" i="3"/>
  <c r="FP92" i="3"/>
  <c r="FO92" i="3"/>
  <c r="FN92" i="3"/>
  <c r="FM92" i="3"/>
  <c r="FL92" i="3"/>
  <c r="FK92" i="3"/>
  <c r="FJ92" i="3"/>
  <c r="FI92" i="3"/>
  <c r="FH92" i="3"/>
  <c r="FG92" i="3"/>
  <c r="FF92" i="3"/>
  <c r="FE92" i="3"/>
  <c r="FD92" i="3"/>
  <c r="FC92" i="3"/>
  <c r="FB92" i="3"/>
  <c r="FA92" i="3"/>
  <c r="EZ92" i="3"/>
  <c r="EY92" i="3"/>
  <c r="EX92" i="3"/>
  <c r="EW92" i="3"/>
  <c r="EV92" i="3"/>
  <c r="EU92" i="3"/>
  <c r="ET92" i="3"/>
  <c r="ES92" i="3"/>
  <c r="ER92" i="3"/>
  <c r="EQ92" i="3"/>
  <c r="EP92" i="3"/>
  <c r="EO92" i="3"/>
  <c r="EN92" i="3"/>
  <c r="EM92" i="3"/>
  <c r="EL92" i="3"/>
  <c r="EK92" i="3"/>
  <c r="EJ92" i="3"/>
  <c r="EI92" i="3"/>
  <c r="EH92" i="3"/>
  <c r="EG92" i="3"/>
  <c r="EF92" i="3"/>
  <c r="EE92" i="3"/>
  <c r="ED92" i="3"/>
  <c r="EC92" i="3"/>
  <c r="EB92" i="3"/>
  <c r="EA92" i="3"/>
  <c r="DZ92" i="3"/>
  <c r="DY92" i="3"/>
  <c r="DX92" i="3"/>
  <c r="DW92" i="3"/>
  <c r="DV92" i="3"/>
  <c r="DU92" i="3"/>
  <c r="DT92" i="3"/>
  <c r="DS92" i="3"/>
  <c r="DR92" i="3"/>
  <c r="DQ92" i="3"/>
  <c r="DP92" i="3"/>
  <c r="DO92" i="3"/>
  <c r="DN92" i="3"/>
  <c r="DM92" i="3"/>
  <c r="DL92" i="3"/>
  <c r="DK92" i="3"/>
  <c r="DJ92" i="3"/>
  <c r="DI92" i="3"/>
  <c r="DH92" i="3"/>
  <c r="DG92" i="3"/>
  <c r="DF92" i="3"/>
  <c r="DE92" i="3"/>
  <c r="DD92" i="3"/>
  <c r="DC92" i="3"/>
  <c r="DB92" i="3"/>
  <c r="DA92" i="3"/>
  <c r="CZ92" i="3"/>
  <c r="CY92" i="3"/>
  <c r="CX92" i="3"/>
  <c r="CW92" i="3"/>
  <c r="CV92" i="3"/>
  <c r="CU92" i="3"/>
  <c r="CT92" i="3"/>
  <c r="CS92" i="3"/>
  <c r="CR92" i="3"/>
  <c r="CQ92" i="3"/>
  <c r="CP92" i="3"/>
  <c r="CO92" i="3"/>
  <c r="CN92" i="3"/>
  <c r="CM92" i="3"/>
  <c r="CL92" i="3"/>
  <c r="CK92" i="3"/>
  <c r="CJ92" i="3"/>
  <c r="CI92" i="3"/>
  <c r="CH92" i="3"/>
  <c r="CG92" i="3"/>
  <c r="CF92" i="3"/>
  <c r="CE92" i="3"/>
  <c r="CD92" i="3"/>
  <c r="CC92" i="3"/>
  <c r="CB92" i="3"/>
  <c r="CA92" i="3"/>
  <c r="BZ92" i="3"/>
  <c r="BY92" i="3"/>
  <c r="BX92" i="3"/>
  <c r="BW92" i="3"/>
  <c r="BV92" i="3"/>
  <c r="BU92" i="3"/>
  <c r="BT92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FX88" i="3"/>
  <c r="FW88" i="3"/>
  <c r="FV88" i="3"/>
  <c r="FU88" i="3"/>
  <c r="FT88" i="3"/>
  <c r="FS88" i="3"/>
  <c r="FR88" i="3"/>
  <c r="FQ88" i="3"/>
  <c r="FP88" i="3"/>
  <c r="FO88" i="3"/>
  <c r="FN88" i="3"/>
  <c r="FM88" i="3"/>
  <c r="FL88" i="3"/>
  <c r="FK88" i="3"/>
  <c r="FJ88" i="3"/>
  <c r="FI88" i="3"/>
  <c r="FH88" i="3"/>
  <c r="FG88" i="3"/>
  <c r="FF88" i="3"/>
  <c r="FE88" i="3"/>
  <c r="FD88" i="3"/>
  <c r="FC88" i="3"/>
  <c r="FB88" i="3"/>
  <c r="FA88" i="3"/>
  <c r="EZ88" i="3"/>
  <c r="EY88" i="3"/>
  <c r="EX88" i="3"/>
  <c r="EW88" i="3"/>
  <c r="EV88" i="3"/>
  <c r="EU88" i="3"/>
  <c r="ET88" i="3"/>
  <c r="ES88" i="3"/>
  <c r="ER88" i="3"/>
  <c r="EQ88" i="3"/>
  <c r="EP88" i="3"/>
  <c r="EO88" i="3"/>
  <c r="EN88" i="3"/>
  <c r="EM88" i="3"/>
  <c r="EL88" i="3"/>
  <c r="EK88" i="3"/>
  <c r="EJ88" i="3"/>
  <c r="EI88" i="3"/>
  <c r="EH88" i="3"/>
  <c r="EG88" i="3"/>
  <c r="EF88" i="3"/>
  <c r="EE88" i="3"/>
  <c r="ED88" i="3"/>
  <c r="EC88" i="3"/>
  <c r="EB88" i="3"/>
  <c r="EA88" i="3"/>
  <c r="DZ88" i="3"/>
  <c r="DY88" i="3"/>
  <c r="DX88" i="3"/>
  <c r="DW88" i="3"/>
  <c r="DV88" i="3"/>
  <c r="DU88" i="3"/>
  <c r="DT88" i="3"/>
  <c r="DS88" i="3"/>
  <c r="DR88" i="3"/>
  <c r="DQ88" i="3"/>
  <c r="DP88" i="3"/>
  <c r="DO88" i="3"/>
  <c r="DN88" i="3"/>
  <c r="DM88" i="3"/>
  <c r="DL88" i="3"/>
  <c r="DK88" i="3"/>
  <c r="DJ88" i="3"/>
  <c r="DI88" i="3"/>
  <c r="DH88" i="3"/>
  <c r="DG88" i="3"/>
  <c r="DF88" i="3"/>
  <c r="DE88" i="3"/>
  <c r="DD88" i="3"/>
  <c r="DC88" i="3"/>
  <c r="DB88" i="3"/>
  <c r="DA88" i="3"/>
  <c r="CZ88" i="3"/>
  <c r="CY88" i="3"/>
  <c r="CX88" i="3"/>
  <c r="CW88" i="3"/>
  <c r="CV88" i="3"/>
  <c r="CU88" i="3"/>
  <c r="CT88" i="3"/>
  <c r="CS88" i="3"/>
  <c r="CR88" i="3"/>
  <c r="CQ88" i="3"/>
  <c r="CP88" i="3"/>
  <c r="CO88" i="3"/>
  <c r="CN88" i="3"/>
  <c r="CM88" i="3"/>
  <c r="CL88" i="3"/>
  <c r="CK88" i="3"/>
  <c r="CJ88" i="3"/>
  <c r="CI88" i="3"/>
  <c r="CH88" i="3"/>
  <c r="CG88" i="3"/>
  <c r="CF88" i="3"/>
  <c r="CE88" i="3"/>
  <c r="CD88" i="3"/>
  <c r="CC88" i="3"/>
  <c r="CB88" i="3"/>
  <c r="CA88" i="3"/>
  <c r="BZ88" i="3"/>
  <c r="BY88" i="3"/>
  <c r="BX88" i="3"/>
  <c r="BW88" i="3"/>
  <c r="BV88" i="3"/>
  <c r="BU88" i="3"/>
  <c r="BT88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FX87" i="3"/>
  <c r="FW87" i="3"/>
  <c r="FV87" i="3"/>
  <c r="FU87" i="3"/>
  <c r="FT87" i="3"/>
  <c r="FS87" i="3"/>
  <c r="FR87" i="3"/>
  <c r="FQ87" i="3"/>
  <c r="FP87" i="3"/>
  <c r="FO87" i="3"/>
  <c r="FN87" i="3"/>
  <c r="FM87" i="3"/>
  <c r="FL87" i="3"/>
  <c r="FK87" i="3"/>
  <c r="FJ87" i="3"/>
  <c r="FI87" i="3"/>
  <c r="FH87" i="3"/>
  <c r="FG87" i="3"/>
  <c r="FF87" i="3"/>
  <c r="FE87" i="3"/>
  <c r="FD87" i="3"/>
  <c r="FC87" i="3"/>
  <c r="FB87" i="3"/>
  <c r="FA87" i="3"/>
  <c r="EZ87" i="3"/>
  <c r="EY87" i="3"/>
  <c r="EX87" i="3"/>
  <c r="EW87" i="3"/>
  <c r="EV87" i="3"/>
  <c r="EU87" i="3"/>
  <c r="ET87" i="3"/>
  <c r="ES87" i="3"/>
  <c r="ER87" i="3"/>
  <c r="EQ87" i="3"/>
  <c r="EP87" i="3"/>
  <c r="EO87" i="3"/>
  <c r="EN87" i="3"/>
  <c r="EM87" i="3"/>
  <c r="EL87" i="3"/>
  <c r="EK87" i="3"/>
  <c r="EJ87" i="3"/>
  <c r="EI87" i="3"/>
  <c r="EH87" i="3"/>
  <c r="EG87" i="3"/>
  <c r="EF87" i="3"/>
  <c r="EE87" i="3"/>
  <c r="ED87" i="3"/>
  <c r="EC87" i="3"/>
  <c r="EB87" i="3"/>
  <c r="EA87" i="3"/>
  <c r="DZ87" i="3"/>
  <c r="DY87" i="3"/>
  <c r="DX87" i="3"/>
  <c r="DW87" i="3"/>
  <c r="DV87" i="3"/>
  <c r="DU87" i="3"/>
  <c r="DT87" i="3"/>
  <c r="DS87" i="3"/>
  <c r="DR87" i="3"/>
  <c r="DQ87" i="3"/>
  <c r="DP87" i="3"/>
  <c r="DO87" i="3"/>
  <c r="DN87" i="3"/>
  <c r="DM87" i="3"/>
  <c r="DL87" i="3"/>
  <c r="DK87" i="3"/>
  <c r="DJ87" i="3"/>
  <c r="DI87" i="3"/>
  <c r="DH87" i="3"/>
  <c r="DG87" i="3"/>
  <c r="DF87" i="3"/>
  <c r="DE87" i="3"/>
  <c r="DD87" i="3"/>
  <c r="DC87" i="3"/>
  <c r="DB87" i="3"/>
  <c r="DA87" i="3"/>
  <c r="CZ87" i="3"/>
  <c r="CY87" i="3"/>
  <c r="CX87" i="3"/>
  <c r="CW87" i="3"/>
  <c r="CV87" i="3"/>
  <c r="CU87" i="3"/>
  <c r="CT87" i="3"/>
  <c r="CS87" i="3"/>
  <c r="CR87" i="3"/>
  <c r="CQ87" i="3"/>
  <c r="CP87" i="3"/>
  <c r="CO87" i="3"/>
  <c r="CN87" i="3"/>
  <c r="CM87" i="3"/>
  <c r="CL87" i="3"/>
  <c r="CK87" i="3"/>
  <c r="CJ87" i="3"/>
  <c r="CI87" i="3"/>
  <c r="CH87" i="3"/>
  <c r="CG87" i="3"/>
  <c r="CF87" i="3"/>
  <c r="CE87" i="3"/>
  <c r="CD87" i="3"/>
  <c r="CC87" i="3"/>
  <c r="CB87" i="3"/>
  <c r="CA87" i="3"/>
  <c r="BZ87" i="3"/>
  <c r="BY87" i="3"/>
  <c r="BX87" i="3"/>
  <c r="BW87" i="3"/>
  <c r="BV87" i="3"/>
  <c r="BU87" i="3"/>
  <c r="BT87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FX86" i="3"/>
  <c r="FW86" i="3"/>
  <c r="FV86" i="3"/>
  <c r="FU86" i="3"/>
  <c r="FT86" i="3"/>
  <c r="FS86" i="3"/>
  <c r="FR86" i="3"/>
  <c r="FQ86" i="3"/>
  <c r="FP86" i="3"/>
  <c r="FO86" i="3"/>
  <c r="FN86" i="3"/>
  <c r="FM86" i="3"/>
  <c r="FL86" i="3"/>
  <c r="FK86" i="3"/>
  <c r="FJ86" i="3"/>
  <c r="FI86" i="3"/>
  <c r="FH86" i="3"/>
  <c r="FG86" i="3"/>
  <c r="FF86" i="3"/>
  <c r="FE86" i="3"/>
  <c r="FD86" i="3"/>
  <c r="FC86" i="3"/>
  <c r="FB86" i="3"/>
  <c r="FA86" i="3"/>
  <c r="EZ86" i="3"/>
  <c r="EY86" i="3"/>
  <c r="EX86" i="3"/>
  <c r="EW86" i="3"/>
  <c r="EV86" i="3"/>
  <c r="EU86" i="3"/>
  <c r="ET86" i="3"/>
  <c r="ES86" i="3"/>
  <c r="ER86" i="3"/>
  <c r="EQ86" i="3"/>
  <c r="EP86" i="3"/>
  <c r="EO86" i="3"/>
  <c r="EN86" i="3"/>
  <c r="EM86" i="3"/>
  <c r="EL86" i="3"/>
  <c r="EK86" i="3"/>
  <c r="EJ86" i="3"/>
  <c r="EI86" i="3"/>
  <c r="EH86" i="3"/>
  <c r="EG86" i="3"/>
  <c r="EF86" i="3"/>
  <c r="EE86" i="3"/>
  <c r="ED86" i="3"/>
  <c r="EC86" i="3"/>
  <c r="EB86" i="3"/>
  <c r="EA86" i="3"/>
  <c r="DZ86" i="3"/>
  <c r="DY86" i="3"/>
  <c r="DX86" i="3"/>
  <c r="DW86" i="3"/>
  <c r="DV86" i="3"/>
  <c r="DU86" i="3"/>
  <c r="DT86" i="3"/>
  <c r="DS86" i="3"/>
  <c r="DR86" i="3"/>
  <c r="DQ86" i="3"/>
  <c r="DP86" i="3"/>
  <c r="DO86" i="3"/>
  <c r="DN86" i="3"/>
  <c r="DM86" i="3"/>
  <c r="DL86" i="3"/>
  <c r="DK86" i="3"/>
  <c r="DJ86" i="3"/>
  <c r="DI86" i="3"/>
  <c r="DH86" i="3"/>
  <c r="DG86" i="3"/>
  <c r="DF86" i="3"/>
  <c r="DE86" i="3"/>
  <c r="DD86" i="3"/>
  <c r="DC86" i="3"/>
  <c r="DB86" i="3"/>
  <c r="DA86" i="3"/>
  <c r="CZ86" i="3"/>
  <c r="CY86" i="3"/>
  <c r="CX86" i="3"/>
  <c r="CW86" i="3"/>
  <c r="CV86" i="3"/>
  <c r="CU86" i="3"/>
  <c r="CT86" i="3"/>
  <c r="CS86" i="3"/>
  <c r="CR86" i="3"/>
  <c r="CQ86" i="3"/>
  <c r="CP86" i="3"/>
  <c r="CO86" i="3"/>
  <c r="CN86" i="3"/>
  <c r="CM86" i="3"/>
  <c r="CL86" i="3"/>
  <c r="CK86" i="3"/>
  <c r="CJ86" i="3"/>
  <c r="CI86" i="3"/>
  <c r="CH86" i="3"/>
  <c r="CG86" i="3"/>
  <c r="CF86" i="3"/>
  <c r="CE86" i="3"/>
  <c r="CD86" i="3"/>
  <c r="CC86" i="3"/>
  <c r="CB86" i="3"/>
  <c r="CA86" i="3"/>
  <c r="BZ86" i="3"/>
  <c r="BY86" i="3"/>
  <c r="BX86" i="3"/>
  <c r="BW86" i="3"/>
  <c r="BV86" i="3"/>
  <c r="BU86" i="3"/>
  <c r="BT86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FX85" i="3"/>
  <c r="FW85" i="3"/>
  <c r="FV85" i="3"/>
  <c r="FU85" i="3"/>
  <c r="FT85" i="3"/>
  <c r="FS85" i="3"/>
  <c r="FR85" i="3"/>
  <c r="FQ85" i="3"/>
  <c r="FP85" i="3"/>
  <c r="FO85" i="3"/>
  <c r="FN85" i="3"/>
  <c r="FM85" i="3"/>
  <c r="FL85" i="3"/>
  <c r="FK85" i="3"/>
  <c r="FJ85" i="3"/>
  <c r="FI85" i="3"/>
  <c r="FH85" i="3"/>
  <c r="FG85" i="3"/>
  <c r="FF85" i="3"/>
  <c r="FE85" i="3"/>
  <c r="FD85" i="3"/>
  <c r="FC85" i="3"/>
  <c r="FB85" i="3"/>
  <c r="FA85" i="3"/>
  <c r="EZ85" i="3"/>
  <c r="EY85" i="3"/>
  <c r="EX85" i="3"/>
  <c r="EW85" i="3"/>
  <c r="EV85" i="3"/>
  <c r="EU85" i="3"/>
  <c r="ET85" i="3"/>
  <c r="ES85" i="3"/>
  <c r="ER85" i="3"/>
  <c r="EQ85" i="3"/>
  <c r="EP85" i="3"/>
  <c r="EO85" i="3"/>
  <c r="EN85" i="3"/>
  <c r="EM85" i="3"/>
  <c r="EL85" i="3"/>
  <c r="EK85" i="3"/>
  <c r="EJ85" i="3"/>
  <c r="EI85" i="3"/>
  <c r="EH85" i="3"/>
  <c r="EG85" i="3"/>
  <c r="EF85" i="3"/>
  <c r="EE85" i="3"/>
  <c r="ED85" i="3"/>
  <c r="EC85" i="3"/>
  <c r="EB85" i="3"/>
  <c r="EA85" i="3"/>
  <c r="DZ85" i="3"/>
  <c r="DY85" i="3"/>
  <c r="DX85" i="3"/>
  <c r="DW85" i="3"/>
  <c r="DV85" i="3"/>
  <c r="DU85" i="3"/>
  <c r="DT85" i="3"/>
  <c r="DS85" i="3"/>
  <c r="DR85" i="3"/>
  <c r="DQ85" i="3"/>
  <c r="DP85" i="3"/>
  <c r="DO85" i="3"/>
  <c r="DN85" i="3"/>
  <c r="DM85" i="3"/>
  <c r="DL85" i="3"/>
  <c r="DK85" i="3"/>
  <c r="DJ85" i="3"/>
  <c r="DI85" i="3"/>
  <c r="DH85" i="3"/>
  <c r="DG85" i="3"/>
  <c r="DF85" i="3"/>
  <c r="DE85" i="3"/>
  <c r="DD85" i="3"/>
  <c r="DC85" i="3"/>
  <c r="DB85" i="3"/>
  <c r="DA85" i="3"/>
  <c r="CZ85" i="3"/>
  <c r="CY85" i="3"/>
  <c r="CX85" i="3"/>
  <c r="CW85" i="3"/>
  <c r="CV85" i="3"/>
  <c r="CU85" i="3"/>
  <c r="CT85" i="3"/>
  <c r="CS85" i="3"/>
  <c r="CR85" i="3"/>
  <c r="CQ85" i="3"/>
  <c r="CP85" i="3"/>
  <c r="CO85" i="3"/>
  <c r="CN85" i="3"/>
  <c r="CM85" i="3"/>
  <c r="CL85" i="3"/>
  <c r="CK85" i="3"/>
  <c r="CJ85" i="3"/>
  <c r="CI85" i="3"/>
  <c r="CH85" i="3"/>
  <c r="CG85" i="3"/>
  <c r="CF85" i="3"/>
  <c r="CE85" i="3"/>
  <c r="CD85" i="3"/>
  <c r="CC85" i="3"/>
  <c r="CB85" i="3"/>
  <c r="CA85" i="3"/>
  <c r="BZ85" i="3"/>
  <c r="BY85" i="3"/>
  <c r="BX85" i="3"/>
  <c r="BW85" i="3"/>
  <c r="BV85" i="3"/>
  <c r="BU85" i="3"/>
  <c r="BT85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CG80" i="3"/>
  <c r="FZ80" i="3" s="1"/>
  <c r="FZ79" i="3"/>
  <c r="FZ78" i="3"/>
  <c r="FZ77" i="3"/>
  <c r="FZ72" i="3"/>
  <c r="FZ67" i="3"/>
  <c r="FX66" i="3"/>
  <c r="FX205" i="3" s="1"/>
  <c r="FW66" i="3"/>
  <c r="FW205" i="3" s="1"/>
  <c r="FV66" i="3"/>
  <c r="FV205" i="3" s="1"/>
  <c r="FU66" i="3"/>
  <c r="FU205" i="3" s="1"/>
  <c r="FT66" i="3"/>
  <c r="FT205" i="3" s="1"/>
  <c r="FS66" i="3"/>
  <c r="FS205" i="3" s="1"/>
  <c r="FR66" i="3"/>
  <c r="FR205" i="3" s="1"/>
  <c r="FQ66" i="3"/>
  <c r="FQ205" i="3" s="1"/>
  <c r="FP66" i="3"/>
  <c r="FP205" i="3" s="1"/>
  <c r="FO66" i="3"/>
  <c r="FO205" i="3" s="1"/>
  <c r="FN66" i="3"/>
  <c r="FN205" i="3" s="1"/>
  <c r="FM66" i="3"/>
  <c r="FM205" i="3" s="1"/>
  <c r="FL66" i="3"/>
  <c r="FL205" i="3" s="1"/>
  <c r="FK66" i="3"/>
  <c r="FK205" i="3" s="1"/>
  <c r="FJ66" i="3"/>
  <c r="FJ205" i="3" s="1"/>
  <c r="FI66" i="3"/>
  <c r="FI205" i="3" s="1"/>
  <c r="FH66" i="3"/>
  <c r="FH205" i="3" s="1"/>
  <c r="FG66" i="3"/>
  <c r="FG205" i="3" s="1"/>
  <c r="FF66" i="3"/>
  <c r="FF205" i="3" s="1"/>
  <c r="FE66" i="3"/>
  <c r="FE205" i="3" s="1"/>
  <c r="FD66" i="3"/>
  <c r="FD205" i="3" s="1"/>
  <c r="FC66" i="3"/>
  <c r="FC205" i="3" s="1"/>
  <c r="FB66" i="3"/>
  <c r="FB205" i="3" s="1"/>
  <c r="FA66" i="3"/>
  <c r="FA205" i="3" s="1"/>
  <c r="EZ66" i="3"/>
  <c r="EZ205" i="3" s="1"/>
  <c r="EY66" i="3"/>
  <c r="EY205" i="3" s="1"/>
  <c r="EX66" i="3"/>
  <c r="EX205" i="3" s="1"/>
  <c r="EW66" i="3"/>
  <c r="EW205" i="3" s="1"/>
  <c r="EV66" i="3"/>
  <c r="EV205" i="3" s="1"/>
  <c r="EU66" i="3"/>
  <c r="EU205" i="3" s="1"/>
  <c r="ET66" i="3"/>
  <c r="ET205" i="3" s="1"/>
  <c r="ES66" i="3"/>
  <c r="ES205" i="3" s="1"/>
  <c r="ER66" i="3"/>
  <c r="ER205" i="3" s="1"/>
  <c r="EQ66" i="3"/>
  <c r="EQ205" i="3" s="1"/>
  <c r="EP66" i="3"/>
  <c r="EP205" i="3" s="1"/>
  <c r="EO66" i="3"/>
  <c r="EO205" i="3" s="1"/>
  <c r="EN66" i="3"/>
  <c r="EN205" i="3" s="1"/>
  <c r="EM66" i="3"/>
  <c r="EM205" i="3" s="1"/>
  <c r="EL66" i="3"/>
  <c r="EL205" i="3" s="1"/>
  <c r="EK66" i="3"/>
  <c r="EK205" i="3" s="1"/>
  <c r="EJ66" i="3"/>
  <c r="EJ205" i="3" s="1"/>
  <c r="EI66" i="3"/>
  <c r="EI205" i="3" s="1"/>
  <c r="EH66" i="3"/>
  <c r="EH205" i="3" s="1"/>
  <c r="EG66" i="3"/>
  <c r="EG205" i="3" s="1"/>
  <c r="EF66" i="3"/>
  <c r="EF205" i="3" s="1"/>
  <c r="EE66" i="3"/>
  <c r="EE205" i="3" s="1"/>
  <c r="ED66" i="3"/>
  <c r="ED205" i="3" s="1"/>
  <c r="EC66" i="3"/>
  <c r="EC205" i="3" s="1"/>
  <c r="EB66" i="3"/>
  <c r="EB205" i="3" s="1"/>
  <c r="EA66" i="3"/>
  <c r="EA205" i="3" s="1"/>
  <c r="DZ66" i="3"/>
  <c r="DZ205" i="3" s="1"/>
  <c r="DY66" i="3"/>
  <c r="DY205" i="3" s="1"/>
  <c r="DX66" i="3"/>
  <c r="DX205" i="3" s="1"/>
  <c r="DW66" i="3"/>
  <c r="DW205" i="3" s="1"/>
  <c r="DV66" i="3"/>
  <c r="DV205" i="3" s="1"/>
  <c r="DU66" i="3"/>
  <c r="DU205" i="3" s="1"/>
  <c r="DT66" i="3"/>
  <c r="DT205" i="3" s="1"/>
  <c r="DS66" i="3"/>
  <c r="DS205" i="3" s="1"/>
  <c r="DR66" i="3"/>
  <c r="DR205" i="3" s="1"/>
  <c r="DQ66" i="3"/>
  <c r="DQ205" i="3" s="1"/>
  <c r="DP66" i="3"/>
  <c r="DP205" i="3" s="1"/>
  <c r="DO66" i="3"/>
  <c r="DO205" i="3" s="1"/>
  <c r="DN66" i="3"/>
  <c r="DN205" i="3" s="1"/>
  <c r="DM66" i="3"/>
  <c r="DM205" i="3" s="1"/>
  <c r="DL66" i="3"/>
  <c r="DL205" i="3" s="1"/>
  <c r="DK66" i="3"/>
  <c r="DK205" i="3" s="1"/>
  <c r="DJ66" i="3"/>
  <c r="DJ205" i="3" s="1"/>
  <c r="DI66" i="3"/>
  <c r="DI205" i="3" s="1"/>
  <c r="DH66" i="3"/>
  <c r="DH205" i="3" s="1"/>
  <c r="DG66" i="3"/>
  <c r="DG205" i="3" s="1"/>
  <c r="DF66" i="3"/>
  <c r="DF205" i="3" s="1"/>
  <c r="DE66" i="3"/>
  <c r="DE205" i="3" s="1"/>
  <c r="DD66" i="3"/>
  <c r="DD205" i="3" s="1"/>
  <c r="DC66" i="3"/>
  <c r="DC205" i="3" s="1"/>
  <c r="DB66" i="3"/>
  <c r="DB205" i="3" s="1"/>
  <c r="DA66" i="3"/>
  <c r="DA205" i="3" s="1"/>
  <c r="CZ66" i="3"/>
  <c r="CZ205" i="3" s="1"/>
  <c r="CY66" i="3"/>
  <c r="CY205" i="3" s="1"/>
  <c r="CX66" i="3"/>
  <c r="CX205" i="3" s="1"/>
  <c r="CW66" i="3"/>
  <c r="CW205" i="3" s="1"/>
  <c r="CV66" i="3"/>
  <c r="CV205" i="3" s="1"/>
  <c r="CU66" i="3"/>
  <c r="CU205" i="3" s="1"/>
  <c r="CT66" i="3"/>
  <c r="CT205" i="3" s="1"/>
  <c r="CS66" i="3"/>
  <c r="CS205" i="3" s="1"/>
  <c r="CR66" i="3"/>
  <c r="CR205" i="3" s="1"/>
  <c r="CQ66" i="3"/>
  <c r="CQ205" i="3" s="1"/>
  <c r="CP66" i="3"/>
  <c r="CP205" i="3" s="1"/>
  <c r="CO66" i="3"/>
  <c r="CO205" i="3" s="1"/>
  <c r="CN66" i="3"/>
  <c r="CN205" i="3" s="1"/>
  <c r="CM66" i="3"/>
  <c r="CM205" i="3" s="1"/>
  <c r="CL66" i="3"/>
  <c r="CL205" i="3" s="1"/>
  <c r="CK66" i="3"/>
  <c r="CK205" i="3" s="1"/>
  <c r="CJ66" i="3"/>
  <c r="CJ205" i="3" s="1"/>
  <c r="CI66" i="3"/>
  <c r="CI205" i="3" s="1"/>
  <c r="CH66" i="3"/>
  <c r="CH205" i="3" s="1"/>
  <c r="CG66" i="3"/>
  <c r="CG205" i="3" s="1"/>
  <c r="CF66" i="3"/>
  <c r="CF205" i="3" s="1"/>
  <c r="CE66" i="3"/>
  <c r="CE205" i="3" s="1"/>
  <c r="CD66" i="3"/>
  <c r="CD205" i="3" s="1"/>
  <c r="CC66" i="3"/>
  <c r="CC205" i="3" s="1"/>
  <c r="CB66" i="3"/>
  <c r="CB205" i="3" s="1"/>
  <c r="CA66" i="3"/>
  <c r="CA205" i="3" s="1"/>
  <c r="BZ66" i="3"/>
  <c r="BZ205" i="3" s="1"/>
  <c r="BY66" i="3"/>
  <c r="BY205" i="3" s="1"/>
  <c r="BX66" i="3"/>
  <c r="BX205" i="3" s="1"/>
  <c r="BW66" i="3"/>
  <c r="BW205" i="3" s="1"/>
  <c r="BV66" i="3"/>
  <c r="BV205" i="3" s="1"/>
  <c r="BU66" i="3"/>
  <c r="BU205" i="3" s="1"/>
  <c r="BT66" i="3"/>
  <c r="BT205" i="3" s="1"/>
  <c r="BS66" i="3"/>
  <c r="BS205" i="3" s="1"/>
  <c r="BR66" i="3"/>
  <c r="BR205" i="3" s="1"/>
  <c r="BQ66" i="3"/>
  <c r="BQ205" i="3" s="1"/>
  <c r="BP66" i="3"/>
  <c r="BP205" i="3" s="1"/>
  <c r="BO66" i="3"/>
  <c r="BO205" i="3" s="1"/>
  <c r="BN66" i="3"/>
  <c r="BN205" i="3" s="1"/>
  <c r="BM66" i="3"/>
  <c r="BM205" i="3" s="1"/>
  <c r="BL66" i="3"/>
  <c r="BL205" i="3" s="1"/>
  <c r="BK66" i="3"/>
  <c r="BK205" i="3" s="1"/>
  <c r="BJ66" i="3"/>
  <c r="BJ205" i="3" s="1"/>
  <c r="BI66" i="3"/>
  <c r="BI205" i="3" s="1"/>
  <c r="BH66" i="3"/>
  <c r="BH205" i="3" s="1"/>
  <c r="BG66" i="3"/>
  <c r="BG205" i="3" s="1"/>
  <c r="BF66" i="3"/>
  <c r="BF205" i="3" s="1"/>
  <c r="BE66" i="3"/>
  <c r="BE205" i="3" s="1"/>
  <c r="BD66" i="3"/>
  <c r="BD205" i="3" s="1"/>
  <c r="BC66" i="3"/>
  <c r="BC205" i="3" s="1"/>
  <c r="BB66" i="3"/>
  <c r="BB205" i="3" s="1"/>
  <c r="BA66" i="3"/>
  <c r="BA205" i="3" s="1"/>
  <c r="AZ66" i="3"/>
  <c r="AZ205" i="3" s="1"/>
  <c r="AY66" i="3"/>
  <c r="AY205" i="3" s="1"/>
  <c r="AX66" i="3"/>
  <c r="AX205" i="3" s="1"/>
  <c r="AW66" i="3"/>
  <c r="AW205" i="3" s="1"/>
  <c r="AV66" i="3"/>
  <c r="AV205" i="3" s="1"/>
  <c r="AU66" i="3"/>
  <c r="AU205" i="3" s="1"/>
  <c r="AT66" i="3"/>
  <c r="AT205" i="3" s="1"/>
  <c r="AS66" i="3"/>
  <c r="AS205" i="3" s="1"/>
  <c r="AR66" i="3"/>
  <c r="AR205" i="3" s="1"/>
  <c r="AQ66" i="3"/>
  <c r="AQ205" i="3" s="1"/>
  <c r="AP66" i="3"/>
  <c r="AP205" i="3" s="1"/>
  <c r="AO66" i="3"/>
  <c r="AO205" i="3" s="1"/>
  <c r="AN66" i="3"/>
  <c r="AN205" i="3" s="1"/>
  <c r="AM66" i="3"/>
  <c r="AM205" i="3" s="1"/>
  <c r="AL66" i="3"/>
  <c r="AL205" i="3" s="1"/>
  <c r="AK66" i="3"/>
  <c r="AK205" i="3" s="1"/>
  <c r="AJ66" i="3"/>
  <c r="AJ205" i="3" s="1"/>
  <c r="AI66" i="3"/>
  <c r="AI205" i="3" s="1"/>
  <c r="AH66" i="3"/>
  <c r="AH205" i="3" s="1"/>
  <c r="AG66" i="3"/>
  <c r="AG205" i="3" s="1"/>
  <c r="AF66" i="3"/>
  <c r="AF205" i="3" s="1"/>
  <c r="AE66" i="3"/>
  <c r="AE205" i="3" s="1"/>
  <c r="AD66" i="3"/>
  <c r="AD205" i="3" s="1"/>
  <c r="AC66" i="3"/>
  <c r="AC205" i="3" s="1"/>
  <c r="AB66" i="3"/>
  <c r="AB205" i="3" s="1"/>
  <c r="AA66" i="3"/>
  <c r="AA205" i="3" s="1"/>
  <c r="Z66" i="3"/>
  <c r="Z205" i="3" s="1"/>
  <c r="Y66" i="3"/>
  <c r="Y205" i="3" s="1"/>
  <c r="X66" i="3"/>
  <c r="X205" i="3" s="1"/>
  <c r="W66" i="3"/>
  <c r="W205" i="3" s="1"/>
  <c r="V66" i="3"/>
  <c r="V205" i="3" s="1"/>
  <c r="U66" i="3"/>
  <c r="U205" i="3" s="1"/>
  <c r="T66" i="3"/>
  <c r="T205" i="3" s="1"/>
  <c r="S66" i="3"/>
  <c r="S205" i="3" s="1"/>
  <c r="R66" i="3"/>
  <c r="R205" i="3" s="1"/>
  <c r="Q66" i="3"/>
  <c r="Q205" i="3" s="1"/>
  <c r="P66" i="3"/>
  <c r="P205" i="3" s="1"/>
  <c r="O66" i="3"/>
  <c r="O205" i="3" s="1"/>
  <c r="N66" i="3"/>
  <c r="N205" i="3" s="1"/>
  <c r="M66" i="3"/>
  <c r="M205" i="3" s="1"/>
  <c r="L66" i="3"/>
  <c r="L205" i="3" s="1"/>
  <c r="K66" i="3"/>
  <c r="K205" i="3" s="1"/>
  <c r="J66" i="3"/>
  <c r="J205" i="3" s="1"/>
  <c r="I66" i="3"/>
  <c r="I205" i="3" s="1"/>
  <c r="H66" i="3"/>
  <c r="H205" i="3" s="1"/>
  <c r="G66" i="3"/>
  <c r="G205" i="3" s="1"/>
  <c r="F66" i="3"/>
  <c r="F205" i="3" s="1"/>
  <c r="E66" i="3"/>
  <c r="E205" i="3" s="1"/>
  <c r="D66" i="3"/>
  <c r="D205" i="3" s="1"/>
  <c r="C66" i="3"/>
  <c r="C205" i="3" s="1"/>
  <c r="FX62" i="3"/>
  <c r="FX277" i="3" s="1"/>
  <c r="FX278" i="3" s="1"/>
  <c r="FW62" i="3"/>
  <c r="FW277" i="3" s="1"/>
  <c r="FW278" i="3" s="1"/>
  <c r="FV62" i="3"/>
  <c r="FV277" i="3" s="1"/>
  <c r="FV278" i="3" s="1"/>
  <c r="FU62" i="3"/>
  <c r="FU277" i="3" s="1"/>
  <c r="FU278" i="3" s="1"/>
  <c r="FT62" i="3"/>
  <c r="FT277" i="3" s="1"/>
  <c r="FT278" i="3" s="1"/>
  <c r="FS62" i="3"/>
  <c r="FS277" i="3" s="1"/>
  <c r="FS278" i="3" s="1"/>
  <c r="FR62" i="3"/>
  <c r="FR277" i="3" s="1"/>
  <c r="FR278" i="3" s="1"/>
  <c r="FQ62" i="3"/>
  <c r="FQ277" i="3" s="1"/>
  <c r="FQ278" i="3" s="1"/>
  <c r="FP62" i="3"/>
  <c r="FP277" i="3" s="1"/>
  <c r="FP278" i="3" s="1"/>
  <c r="FO62" i="3"/>
  <c r="FO277" i="3" s="1"/>
  <c r="FO278" i="3" s="1"/>
  <c r="FN62" i="3"/>
  <c r="FN277" i="3" s="1"/>
  <c r="FN278" i="3" s="1"/>
  <c r="FM62" i="3"/>
  <c r="FM277" i="3" s="1"/>
  <c r="FM278" i="3" s="1"/>
  <c r="FL62" i="3"/>
  <c r="FL277" i="3" s="1"/>
  <c r="FL278" i="3" s="1"/>
  <c r="FK62" i="3"/>
  <c r="FK277" i="3" s="1"/>
  <c r="FK278" i="3" s="1"/>
  <c r="FJ62" i="3"/>
  <c r="FJ277" i="3" s="1"/>
  <c r="FJ278" i="3" s="1"/>
  <c r="FI62" i="3"/>
  <c r="FI277" i="3" s="1"/>
  <c r="FI278" i="3" s="1"/>
  <c r="FH62" i="3"/>
  <c r="FH277" i="3" s="1"/>
  <c r="FH278" i="3" s="1"/>
  <c r="FG62" i="3"/>
  <c r="FG277" i="3" s="1"/>
  <c r="FG278" i="3" s="1"/>
  <c r="FF62" i="3"/>
  <c r="FF277" i="3" s="1"/>
  <c r="FF278" i="3" s="1"/>
  <c r="FE62" i="3"/>
  <c r="FE277" i="3" s="1"/>
  <c r="FE278" i="3" s="1"/>
  <c r="FD62" i="3"/>
  <c r="FD277" i="3" s="1"/>
  <c r="FD278" i="3" s="1"/>
  <c r="FC62" i="3"/>
  <c r="FC277" i="3" s="1"/>
  <c r="FC278" i="3" s="1"/>
  <c r="FB62" i="3"/>
  <c r="FB277" i="3" s="1"/>
  <c r="FB278" i="3" s="1"/>
  <c r="FA62" i="3"/>
  <c r="FA277" i="3" s="1"/>
  <c r="FA278" i="3" s="1"/>
  <c r="EZ62" i="3"/>
  <c r="EZ277" i="3" s="1"/>
  <c r="EZ278" i="3" s="1"/>
  <c r="EY62" i="3"/>
  <c r="EY277" i="3" s="1"/>
  <c r="EY278" i="3" s="1"/>
  <c r="EX62" i="3"/>
  <c r="EX277" i="3" s="1"/>
  <c r="EX278" i="3" s="1"/>
  <c r="EW62" i="3"/>
  <c r="EW277" i="3" s="1"/>
  <c r="EW278" i="3" s="1"/>
  <c r="EV62" i="3"/>
  <c r="EV277" i="3" s="1"/>
  <c r="EV278" i="3" s="1"/>
  <c r="EU62" i="3"/>
  <c r="EU277" i="3" s="1"/>
  <c r="EU278" i="3" s="1"/>
  <c r="ET62" i="3"/>
  <c r="ET277" i="3" s="1"/>
  <c r="ET278" i="3" s="1"/>
  <c r="ES62" i="3"/>
  <c r="ES277" i="3" s="1"/>
  <c r="ES278" i="3" s="1"/>
  <c r="ER62" i="3"/>
  <c r="ER277" i="3" s="1"/>
  <c r="ER278" i="3" s="1"/>
  <c r="EQ62" i="3"/>
  <c r="EQ277" i="3" s="1"/>
  <c r="EQ278" i="3" s="1"/>
  <c r="EP62" i="3"/>
  <c r="EP277" i="3" s="1"/>
  <c r="EP278" i="3" s="1"/>
  <c r="EO62" i="3"/>
  <c r="EO277" i="3" s="1"/>
  <c r="EO278" i="3" s="1"/>
  <c r="EN62" i="3"/>
  <c r="EN277" i="3" s="1"/>
  <c r="EN278" i="3" s="1"/>
  <c r="EM62" i="3"/>
  <c r="EM277" i="3" s="1"/>
  <c r="EM278" i="3" s="1"/>
  <c r="EL62" i="3"/>
  <c r="EL277" i="3" s="1"/>
  <c r="EL278" i="3" s="1"/>
  <c r="EK62" i="3"/>
  <c r="EK277" i="3" s="1"/>
  <c r="EK278" i="3" s="1"/>
  <c r="EJ62" i="3"/>
  <c r="EJ277" i="3" s="1"/>
  <c r="EJ278" i="3" s="1"/>
  <c r="EI62" i="3"/>
  <c r="EI277" i="3" s="1"/>
  <c r="EI278" i="3" s="1"/>
  <c r="EH62" i="3"/>
  <c r="EH277" i="3" s="1"/>
  <c r="EH278" i="3" s="1"/>
  <c r="EG62" i="3"/>
  <c r="EG277" i="3" s="1"/>
  <c r="EG278" i="3" s="1"/>
  <c r="EF62" i="3"/>
  <c r="EF277" i="3" s="1"/>
  <c r="EF278" i="3" s="1"/>
  <c r="EE62" i="3"/>
  <c r="EE277" i="3" s="1"/>
  <c r="EE278" i="3" s="1"/>
  <c r="ED62" i="3"/>
  <c r="ED277" i="3" s="1"/>
  <c r="ED278" i="3" s="1"/>
  <c r="EC62" i="3"/>
  <c r="EC277" i="3" s="1"/>
  <c r="EC278" i="3" s="1"/>
  <c r="EB62" i="3"/>
  <c r="EB277" i="3" s="1"/>
  <c r="EB278" i="3" s="1"/>
  <c r="EA62" i="3"/>
  <c r="EA277" i="3" s="1"/>
  <c r="EA278" i="3" s="1"/>
  <c r="DZ62" i="3"/>
  <c r="DZ277" i="3" s="1"/>
  <c r="DZ278" i="3" s="1"/>
  <c r="DY62" i="3"/>
  <c r="DY277" i="3" s="1"/>
  <c r="DY278" i="3" s="1"/>
  <c r="DX62" i="3"/>
  <c r="DX277" i="3" s="1"/>
  <c r="DX278" i="3" s="1"/>
  <c r="DW62" i="3"/>
  <c r="DW277" i="3" s="1"/>
  <c r="DW278" i="3" s="1"/>
  <c r="DV62" i="3"/>
  <c r="DV277" i="3" s="1"/>
  <c r="DV278" i="3" s="1"/>
  <c r="DU62" i="3"/>
  <c r="DU277" i="3" s="1"/>
  <c r="DU278" i="3" s="1"/>
  <c r="DT62" i="3"/>
  <c r="DT277" i="3" s="1"/>
  <c r="DT278" i="3" s="1"/>
  <c r="DS62" i="3"/>
  <c r="DS277" i="3" s="1"/>
  <c r="DS278" i="3" s="1"/>
  <c r="DR62" i="3"/>
  <c r="DR277" i="3" s="1"/>
  <c r="DR278" i="3" s="1"/>
  <c r="DQ62" i="3"/>
  <c r="DQ277" i="3" s="1"/>
  <c r="DQ278" i="3" s="1"/>
  <c r="DP62" i="3"/>
  <c r="DP277" i="3" s="1"/>
  <c r="DP278" i="3" s="1"/>
  <c r="DO62" i="3"/>
  <c r="DO277" i="3" s="1"/>
  <c r="DO278" i="3" s="1"/>
  <c r="DN62" i="3"/>
  <c r="DN277" i="3" s="1"/>
  <c r="DN278" i="3" s="1"/>
  <c r="DM62" i="3"/>
  <c r="DM277" i="3" s="1"/>
  <c r="DM278" i="3" s="1"/>
  <c r="DL62" i="3"/>
  <c r="DL277" i="3" s="1"/>
  <c r="DL278" i="3" s="1"/>
  <c r="DK62" i="3"/>
  <c r="DK277" i="3" s="1"/>
  <c r="DK278" i="3" s="1"/>
  <c r="DJ62" i="3"/>
  <c r="DJ277" i="3" s="1"/>
  <c r="DJ278" i="3" s="1"/>
  <c r="DI62" i="3"/>
  <c r="DI277" i="3" s="1"/>
  <c r="DI278" i="3" s="1"/>
  <c r="DH62" i="3"/>
  <c r="DH277" i="3" s="1"/>
  <c r="DH278" i="3" s="1"/>
  <c r="DG62" i="3"/>
  <c r="DG277" i="3" s="1"/>
  <c r="DG278" i="3" s="1"/>
  <c r="DF62" i="3"/>
  <c r="DF277" i="3" s="1"/>
  <c r="DF278" i="3" s="1"/>
  <c r="DE62" i="3"/>
  <c r="DE277" i="3" s="1"/>
  <c r="DE278" i="3" s="1"/>
  <c r="DD62" i="3"/>
  <c r="DD277" i="3" s="1"/>
  <c r="DD278" i="3" s="1"/>
  <c r="DC62" i="3"/>
  <c r="DC277" i="3" s="1"/>
  <c r="DC278" i="3" s="1"/>
  <c r="DB62" i="3"/>
  <c r="DB277" i="3" s="1"/>
  <c r="DB278" i="3" s="1"/>
  <c r="DA62" i="3"/>
  <c r="DA277" i="3" s="1"/>
  <c r="DA278" i="3" s="1"/>
  <c r="CZ62" i="3"/>
  <c r="CZ277" i="3" s="1"/>
  <c r="CZ278" i="3" s="1"/>
  <c r="CY62" i="3"/>
  <c r="CY277" i="3" s="1"/>
  <c r="CY278" i="3" s="1"/>
  <c r="CX62" i="3"/>
  <c r="CX277" i="3" s="1"/>
  <c r="CX278" i="3" s="1"/>
  <c r="CW62" i="3"/>
  <c r="CW277" i="3" s="1"/>
  <c r="CW278" i="3" s="1"/>
  <c r="CV62" i="3"/>
  <c r="CV277" i="3" s="1"/>
  <c r="CV278" i="3" s="1"/>
  <c r="CU62" i="3"/>
  <c r="CU277" i="3" s="1"/>
  <c r="CU278" i="3" s="1"/>
  <c r="CT62" i="3"/>
  <c r="CT277" i="3" s="1"/>
  <c r="CT278" i="3" s="1"/>
  <c r="CS62" i="3"/>
  <c r="CS277" i="3" s="1"/>
  <c r="CS278" i="3" s="1"/>
  <c r="CR62" i="3"/>
  <c r="CR277" i="3" s="1"/>
  <c r="CR278" i="3" s="1"/>
  <c r="CQ62" i="3"/>
  <c r="CQ277" i="3" s="1"/>
  <c r="CQ278" i="3" s="1"/>
  <c r="CP62" i="3"/>
  <c r="CP277" i="3" s="1"/>
  <c r="CP278" i="3" s="1"/>
  <c r="CO62" i="3"/>
  <c r="CO277" i="3" s="1"/>
  <c r="CO278" i="3" s="1"/>
  <c r="CN62" i="3"/>
  <c r="CN277" i="3" s="1"/>
  <c r="CN278" i="3" s="1"/>
  <c r="CM62" i="3"/>
  <c r="CM277" i="3" s="1"/>
  <c r="CM278" i="3" s="1"/>
  <c r="CL62" i="3"/>
  <c r="CL277" i="3" s="1"/>
  <c r="CL278" i="3" s="1"/>
  <c r="CK62" i="3"/>
  <c r="CK277" i="3" s="1"/>
  <c r="CK278" i="3" s="1"/>
  <c r="CJ62" i="3"/>
  <c r="CJ277" i="3" s="1"/>
  <c r="CJ278" i="3" s="1"/>
  <c r="CI62" i="3"/>
  <c r="CI277" i="3" s="1"/>
  <c r="CI278" i="3" s="1"/>
  <c r="CH62" i="3"/>
  <c r="CH277" i="3" s="1"/>
  <c r="CH278" i="3" s="1"/>
  <c r="CG62" i="3"/>
  <c r="CG277" i="3" s="1"/>
  <c r="CG278" i="3" s="1"/>
  <c r="CF62" i="3"/>
  <c r="CF277" i="3" s="1"/>
  <c r="CF278" i="3" s="1"/>
  <c r="CE62" i="3"/>
  <c r="CE277" i="3" s="1"/>
  <c r="CE278" i="3" s="1"/>
  <c r="CD62" i="3"/>
  <c r="CD277" i="3" s="1"/>
  <c r="CD278" i="3" s="1"/>
  <c r="CC62" i="3"/>
  <c r="CC277" i="3" s="1"/>
  <c r="CC278" i="3" s="1"/>
  <c r="CB62" i="3"/>
  <c r="CB277" i="3" s="1"/>
  <c r="CB278" i="3" s="1"/>
  <c r="CA62" i="3"/>
  <c r="CA277" i="3" s="1"/>
  <c r="CA278" i="3" s="1"/>
  <c r="BZ62" i="3"/>
  <c r="BZ277" i="3" s="1"/>
  <c r="BZ278" i="3" s="1"/>
  <c r="BY62" i="3"/>
  <c r="BY277" i="3" s="1"/>
  <c r="BY278" i="3" s="1"/>
  <c r="BX62" i="3"/>
  <c r="BX277" i="3" s="1"/>
  <c r="BX278" i="3" s="1"/>
  <c r="BW62" i="3"/>
  <c r="BW277" i="3" s="1"/>
  <c r="BW278" i="3" s="1"/>
  <c r="BV62" i="3"/>
  <c r="BV277" i="3" s="1"/>
  <c r="BV278" i="3" s="1"/>
  <c r="BU62" i="3"/>
  <c r="BU277" i="3" s="1"/>
  <c r="BU278" i="3" s="1"/>
  <c r="BT62" i="3"/>
  <c r="BT277" i="3" s="1"/>
  <c r="BT278" i="3" s="1"/>
  <c r="BS62" i="3"/>
  <c r="BS277" i="3" s="1"/>
  <c r="BS278" i="3" s="1"/>
  <c r="BR62" i="3"/>
  <c r="BR277" i="3" s="1"/>
  <c r="BR278" i="3" s="1"/>
  <c r="BQ62" i="3"/>
  <c r="BQ277" i="3" s="1"/>
  <c r="BQ278" i="3" s="1"/>
  <c r="BP62" i="3"/>
  <c r="BP277" i="3" s="1"/>
  <c r="BP278" i="3" s="1"/>
  <c r="BO62" i="3"/>
  <c r="BO277" i="3" s="1"/>
  <c r="BO278" i="3" s="1"/>
  <c r="BN62" i="3"/>
  <c r="BN277" i="3" s="1"/>
  <c r="BN278" i="3" s="1"/>
  <c r="BM62" i="3"/>
  <c r="BM277" i="3" s="1"/>
  <c r="BM278" i="3" s="1"/>
  <c r="BL62" i="3"/>
  <c r="BL277" i="3" s="1"/>
  <c r="BL278" i="3" s="1"/>
  <c r="BK62" i="3"/>
  <c r="BK277" i="3" s="1"/>
  <c r="BK278" i="3" s="1"/>
  <c r="BJ62" i="3"/>
  <c r="BJ277" i="3" s="1"/>
  <c r="BJ278" i="3" s="1"/>
  <c r="BI62" i="3"/>
  <c r="BI277" i="3" s="1"/>
  <c r="BI278" i="3" s="1"/>
  <c r="BH62" i="3"/>
  <c r="BH277" i="3" s="1"/>
  <c r="BH278" i="3" s="1"/>
  <c r="BG62" i="3"/>
  <c r="BG277" i="3" s="1"/>
  <c r="BG278" i="3" s="1"/>
  <c r="BF62" i="3"/>
  <c r="BF277" i="3" s="1"/>
  <c r="BF278" i="3" s="1"/>
  <c r="BE62" i="3"/>
  <c r="BE277" i="3" s="1"/>
  <c r="BE278" i="3" s="1"/>
  <c r="BD62" i="3"/>
  <c r="BD277" i="3" s="1"/>
  <c r="BD278" i="3" s="1"/>
  <c r="BC62" i="3"/>
  <c r="BC277" i="3" s="1"/>
  <c r="BC278" i="3" s="1"/>
  <c r="BB62" i="3"/>
  <c r="BB277" i="3" s="1"/>
  <c r="BB278" i="3" s="1"/>
  <c r="BA62" i="3"/>
  <c r="BA277" i="3" s="1"/>
  <c r="BA278" i="3" s="1"/>
  <c r="AZ62" i="3"/>
  <c r="AZ277" i="3" s="1"/>
  <c r="AZ278" i="3" s="1"/>
  <c r="AY62" i="3"/>
  <c r="AY277" i="3" s="1"/>
  <c r="AY278" i="3" s="1"/>
  <c r="AX62" i="3"/>
  <c r="AX277" i="3" s="1"/>
  <c r="AX278" i="3" s="1"/>
  <c r="AW62" i="3"/>
  <c r="AW277" i="3" s="1"/>
  <c r="AW278" i="3" s="1"/>
  <c r="AV62" i="3"/>
  <c r="AV277" i="3" s="1"/>
  <c r="AV278" i="3" s="1"/>
  <c r="AU62" i="3"/>
  <c r="AU277" i="3" s="1"/>
  <c r="AU278" i="3" s="1"/>
  <c r="AT62" i="3"/>
  <c r="AT277" i="3" s="1"/>
  <c r="AT278" i="3" s="1"/>
  <c r="AS62" i="3"/>
  <c r="AS277" i="3" s="1"/>
  <c r="AS278" i="3" s="1"/>
  <c r="AR62" i="3"/>
  <c r="AR277" i="3" s="1"/>
  <c r="AR278" i="3" s="1"/>
  <c r="AQ62" i="3"/>
  <c r="AQ277" i="3" s="1"/>
  <c r="AQ278" i="3" s="1"/>
  <c r="AP62" i="3"/>
  <c r="AP277" i="3" s="1"/>
  <c r="AP278" i="3" s="1"/>
  <c r="AO62" i="3"/>
  <c r="AO277" i="3" s="1"/>
  <c r="AO278" i="3" s="1"/>
  <c r="AN62" i="3"/>
  <c r="AN277" i="3" s="1"/>
  <c r="AN278" i="3" s="1"/>
  <c r="AM62" i="3"/>
  <c r="AM277" i="3" s="1"/>
  <c r="AM278" i="3" s="1"/>
  <c r="AL62" i="3"/>
  <c r="AL277" i="3" s="1"/>
  <c r="AL278" i="3" s="1"/>
  <c r="AK62" i="3"/>
  <c r="AK277" i="3" s="1"/>
  <c r="AK278" i="3" s="1"/>
  <c r="AJ62" i="3"/>
  <c r="AJ277" i="3" s="1"/>
  <c r="AJ278" i="3" s="1"/>
  <c r="AI62" i="3"/>
  <c r="AI277" i="3" s="1"/>
  <c r="AI278" i="3" s="1"/>
  <c r="AH62" i="3"/>
  <c r="AH277" i="3" s="1"/>
  <c r="AH278" i="3" s="1"/>
  <c r="AG62" i="3"/>
  <c r="AG277" i="3" s="1"/>
  <c r="AG278" i="3" s="1"/>
  <c r="AF62" i="3"/>
  <c r="AF277" i="3" s="1"/>
  <c r="AF278" i="3" s="1"/>
  <c r="AE62" i="3"/>
  <c r="AE277" i="3" s="1"/>
  <c r="AE278" i="3" s="1"/>
  <c r="AD62" i="3"/>
  <c r="AD277" i="3" s="1"/>
  <c r="AD278" i="3" s="1"/>
  <c r="AC62" i="3"/>
  <c r="AC277" i="3" s="1"/>
  <c r="AC278" i="3" s="1"/>
  <c r="AB62" i="3"/>
  <c r="AB277" i="3" s="1"/>
  <c r="AB278" i="3" s="1"/>
  <c r="AA62" i="3"/>
  <c r="AA277" i="3" s="1"/>
  <c r="AA278" i="3" s="1"/>
  <c r="Z62" i="3"/>
  <c r="Z277" i="3" s="1"/>
  <c r="Z278" i="3" s="1"/>
  <c r="Y62" i="3"/>
  <c r="Y277" i="3" s="1"/>
  <c r="Y278" i="3" s="1"/>
  <c r="X62" i="3"/>
  <c r="X277" i="3" s="1"/>
  <c r="X278" i="3" s="1"/>
  <c r="W62" i="3"/>
  <c r="W277" i="3" s="1"/>
  <c r="W278" i="3" s="1"/>
  <c r="V62" i="3"/>
  <c r="V277" i="3" s="1"/>
  <c r="V278" i="3" s="1"/>
  <c r="U62" i="3"/>
  <c r="U277" i="3" s="1"/>
  <c r="U278" i="3" s="1"/>
  <c r="T62" i="3"/>
  <c r="T277" i="3" s="1"/>
  <c r="T278" i="3" s="1"/>
  <c r="S62" i="3"/>
  <c r="S277" i="3" s="1"/>
  <c r="S278" i="3" s="1"/>
  <c r="R62" i="3"/>
  <c r="R277" i="3" s="1"/>
  <c r="R278" i="3" s="1"/>
  <c r="Q62" i="3"/>
  <c r="Q277" i="3" s="1"/>
  <c r="Q278" i="3" s="1"/>
  <c r="P62" i="3"/>
  <c r="P277" i="3" s="1"/>
  <c r="P278" i="3" s="1"/>
  <c r="O62" i="3"/>
  <c r="O277" i="3" s="1"/>
  <c r="O278" i="3" s="1"/>
  <c r="N62" i="3"/>
  <c r="N277" i="3" s="1"/>
  <c r="N278" i="3" s="1"/>
  <c r="M62" i="3"/>
  <c r="M277" i="3" s="1"/>
  <c r="M278" i="3" s="1"/>
  <c r="L62" i="3"/>
  <c r="L277" i="3" s="1"/>
  <c r="L278" i="3" s="1"/>
  <c r="K62" i="3"/>
  <c r="K277" i="3" s="1"/>
  <c r="K278" i="3" s="1"/>
  <c r="J62" i="3"/>
  <c r="J277" i="3" s="1"/>
  <c r="J278" i="3" s="1"/>
  <c r="I62" i="3"/>
  <c r="I277" i="3" s="1"/>
  <c r="I278" i="3" s="1"/>
  <c r="H62" i="3"/>
  <c r="H277" i="3" s="1"/>
  <c r="H278" i="3" s="1"/>
  <c r="G62" i="3"/>
  <c r="G277" i="3" s="1"/>
  <c r="G278" i="3" s="1"/>
  <c r="F62" i="3"/>
  <c r="F277" i="3" s="1"/>
  <c r="F278" i="3" s="1"/>
  <c r="E62" i="3"/>
  <c r="E277" i="3" s="1"/>
  <c r="E278" i="3" s="1"/>
  <c r="D62" i="3"/>
  <c r="D277" i="3" s="1"/>
  <c r="D278" i="3" s="1"/>
  <c r="C62" i="3"/>
  <c r="C277" i="3" s="1"/>
  <c r="C278" i="3" s="1"/>
  <c r="FZ61" i="3"/>
  <c r="FZ60" i="3"/>
  <c r="FZ59" i="3"/>
  <c r="FZ58" i="3"/>
  <c r="FZ57" i="3"/>
  <c r="FZ56" i="3"/>
  <c r="FZ52" i="3"/>
  <c r="FZ49" i="3"/>
  <c r="FZ48" i="3"/>
  <c r="FZ47" i="3"/>
  <c r="FZ46" i="3"/>
  <c r="FX39" i="3"/>
  <c r="FX212" i="3" s="1"/>
  <c r="FW39" i="3"/>
  <c r="FW212" i="3" s="1"/>
  <c r="FV39" i="3"/>
  <c r="FV212" i="3" s="1"/>
  <c r="FU39" i="3"/>
  <c r="FU212" i="3" s="1"/>
  <c r="FT39" i="3"/>
  <c r="FT212" i="3" s="1"/>
  <c r="FS39" i="3"/>
  <c r="FS212" i="3" s="1"/>
  <c r="FR39" i="3"/>
  <c r="FR212" i="3" s="1"/>
  <c r="FQ39" i="3"/>
  <c r="FQ212" i="3" s="1"/>
  <c r="FP39" i="3"/>
  <c r="FP212" i="3" s="1"/>
  <c r="FO39" i="3"/>
  <c r="FO212" i="3" s="1"/>
  <c r="FN39" i="3"/>
  <c r="FN212" i="3" s="1"/>
  <c r="FM39" i="3"/>
  <c r="FM212" i="3" s="1"/>
  <c r="FL39" i="3"/>
  <c r="FL212" i="3" s="1"/>
  <c r="FK39" i="3"/>
  <c r="FK212" i="3" s="1"/>
  <c r="FJ39" i="3"/>
  <c r="FJ212" i="3" s="1"/>
  <c r="FI39" i="3"/>
  <c r="FI212" i="3" s="1"/>
  <c r="FH39" i="3"/>
  <c r="FH212" i="3" s="1"/>
  <c r="FG39" i="3"/>
  <c r="FG212" i="3" s="1"/>
  <c r="FF39" i="3"/>
  <c r="FF212" i="3" s="1"/>
  <c r="FE39" i="3"/>
  <c r="FE212" i="3" s="1"/>
  <c r="FD39" i="3"/>
  <c r="FD212" i="3" s="1"/>
  <c r="FC39" i="3"/>
  <c r="FC212" i="3" s="1"/>
  <c r="FB39" i="3"/>
  <c r="FB212" i="3" s="1"/>
  <c r="FA39" i="3"/>
  <c r="FA212" i="3" s="1"/>
  <c r="EZ39" i="3"/>
  <c r="EZ212" i="3" s="1"/>
  <c r="EY39" i="3"/>
  <c r="EY212" i="3" s="1"/>
  <c r="EX39" i="3"/>
  <c r="EX212" i="3" s="1"/>
  <c r="EW39" i="3"/>
  <c r="EW212" i="3" s="1"/>
  <c r="EV39" i="3"/>
  <c r="EV212" i="3" s="1"/>
  <c r="EU39" i="3"/>
  <c r="EU212" i="3" s="1"/>
  <c r="ET39" i="3"/>
  <c r="ET212" i="3" s="1"/>
  <c r="ES39" i="3"/>
  <c r="ES212" i="3" s="1"/>
  <c r="ER39" i="3"/>
  <c r="ER212" i="3" s="1"/>
  <c r="EQ39" i="3"/>
  <c r="EQ212" i="3" s="1"/>
  <c r="EP39" i="3"/>
  <c r="EP212" i="3" s="1"/>
  <c r="EO39" i="3"/>
  <c r="EO212" i="3" s="1"/>
  <c r="EN39" i="3"/>
  <c r="EN212" i="3" s="1"/>
  <c r="EM39" i="3"/>
  <c r="EM212" i="3" s="1"/>
  <c r="EL39" i="3"/>
  <c r="EL212" i="3" s="1"/>
  <c r="EK39" i="3"/>
  <c r="EK212" i="3" s="1"/>
  <c r="EJ39" i="3"/>
  <c r="EJ212" i="3" s="1"/>
  <c r="EI39" i="3"/>
  <c r="EI212" i="3" s="1"/>
  <c r="EH39" i="3"/>
  <c r="EH212" i="3" s="1"/>
  <c r="EG39" i="3"/>
  <c r="EG212" i="3" s="1"/>
  <c r="EF39" i="3"/>
  <c r="EF212" i="3" s="1"/>
  <c r="EE39" i="3"/>
  <c r="EE212" i="3" s="1"/>
  <c r="ED39" i="3"/>
  <c r="ED212" i="3" s="1"/>
  <c r="EC39" i="3"/>
  <c r="EC212" i="3" s="1"/>
  <c r="EB39" i="3"/>
  <c r="EB212" i="3" s="1"/>
  <c r="EA39" i="3"/>
  <c r="EA212" i="3" s="1"/>
  <c r="DZ39" i="3"/>
  <c r="DZ212" i="3" s="1"/>
  <c r="DY39" i="3"/>
  <c r="DY212" i="3" s="1"/>
  <c r="DX39" i="3"/>
  <c r="DX212" i="3" s="1"/>
  <c r="DW39" i="3"/>
  <c r="DW212" i="3" s="1"/>
  <c r="DV39" i="3"/>
  <c r="DV212" i="3" s="1"/>
  <c r="DU39" i="3"/>
  <c r="DU212" i="3" s="1"/>
  <c r="DT39" i="3"/>
  <c r="DT212" i="3" s="1"/>
  <c r="DS39" i="3"/>
  <c r="DS212" i="3" s="1"/>
  <c r="DR39" i="3"/>
  <c r="DR212" i="3" s="1"/>
  <c r="DQ39" i="3"/>
  <c r="DQ212" i="3" s="1"/>
  <c r="DP39" i="3"/>
  <c r="DP212" i="3" s="1"/>
  <c r="DO39" i="3"/>
  <c r="DO212" i="3" s="1"/>
  <c r="DN39" i="3"/>
  <c r="DN212" i="3" s="1"/>
  <c r="DM39" i="3"/>
  <c r="DM212" i="3" s="1"/>
  <c r="DL39" i="3"/>
  <c r="DL212" i="3" s="1"/>
  <c r="DK39" i="3"/>
  <c r="DK212" i="3" s="1"/>
  <c r="DJ39" i="3"/>
  <c r="DJ212" i="3" s="1"/>
  <c r="DI39" i="3"/>
  <c r="DI212" i="3" s="1"/>
  <c r="DH39" i="3"/>
  <c r="DH212" i="3" s="1"/>
  <c r="DG39" i="3"/>
  <c r="DG212" i="3" s="1"/>
  <c r="DF39" i="3"/>
  <c r="DF212" i="3" s="1"/>
  <c r="DE39" i="3"/>
  <c r="DE212" i="3" s="1"/>
  <c r="DD39" i="3"/>
  <c r="DD212" i="3" s="1"/>
  <c r="DC39" i="3"/>
  <c r="DC212" i="3" s="1"/>
  <c r="DB39" i="3"/>
  <c r="DB212" i="3" s="1"/>
  <c r="DA39" i="3"/>
  <c r="DA212" i="3" s="1"/>
  <c r="CZ39" i="3"/>
  <c r="CZ212" i="3" s="1"/>
  <c r="CY39" i="3"/>
  <c r="CY212" i="3" s="1"/>
  <c r="CX39" i="3"/>
  <c r="CX212" i="3" s="1"/>
  <c r="CW39" i="3"/>
  <c r="CW212" i="3" s="1"/>
  <c r="CV39" i="3"/>
  <c r="CV212" i="3" s="1"/>
  <c r="CU39" i="3"/>
  <c r="CU212" i="3" s="1"/>
  <c r="CT39" i="3"/>
  <c r="CT212" i="3" s="1"/>
  <c r="CS39" i="3"/>
  <c r="CS212" i="3" s="1"/>
  <c r="CR39" i="3"/>
  <c r="CR212" i="3" s="1"/>
  <c r="CQ39" i="3"/>
  <c r="CQ212" i="3" s="1"/>
  <c r="CP39" i="3"/>
  <c r="CP212" i="3" s="1"/>
  <c r="CO39" i="3"/>
  <c r="CO212" i="3" s="1"/>
  <c r="CN39" i="3"/>
  <c r="CN212" i="3" s="1"/>
  <c r="CM39" i="3"/>
  <c r="CM212" i="3" s="1"/>
  <c r="CL39" i="3"/>
  <c r="CL212" i="3" s="1"/>
  <c r="CK39" i="3"/>
  <c r="CK212" i="3" s="1"/>
  <c r="CJ39" i="3"/>
  <c r="CJ212" i="3" s="1"/>
  <c r="CI39" i="3"/>
  <c r="CI212" i="3" s="1"/>
  <c r="CH39" i="3"/>
  <c r="CH212" i="3" s="1"/>
  <c r="CG39" i="3"/>
  <c r="CG212" i="3" s="1"/>
  <c r="CF39" i="3"/>
  <c r="CF212" i="3" s="1"/>
  <c r="CE39" i="3"/>
  <c r="CE212" i="3" s="1"/>
  <c r="CD39" i="3"/>
  <c r="CD212" i="3" s="1"/>
  <c r="CC39" i="3"/>
  <c r="CC212" i="3" s="1"/>
  <c r="CB39" i="3"/>
  <c r="CB212" i="3" s="1"/>
  <c r="CA39" i="3"/>
  <c r="CA212" i="3" s="1"/>
  <c r="BZ39" i="3"/>
  <c r="BZ212" i="3" s="1"/>
  <c r="BY39" i="3"/>
  <c r="BY212" i="3" s="1"/>
  <c r="BX39" i="3"/>
  <c r="BX212" i="3" s="1"/>
  <c r="BW39" i="3"/>
  <c r="BW212" i="3" s="1"/>
  <c r="BV39" i="3"/>
  <c r="BV212" i="3" s="1"/>
  <c r="BU39" i="3"/>
  <c r="BU212" i="3" s="1"/>
  <c r="BT39" i="3"/>
  <c r="BT212" i="3" s="1"/>
  <c r="BS39" i="3"/>
  <c r="BS212" i="3" s="1"/>
  <c r="BR39" i="3"/>
  <c r="BR212" i="3" s="1"/>
  <c r="BQ39" i="3"/>
  <c r="BQ212" i="3" s="1"/>
  <c r="BP39" i="3"/>
  <c r="BP212" i="3" s="1"/>
  <c r="BO39" i="3"/>
  <c r="BO212" i="3" s="1"/>
  <c r="BN39" i="3"/>
  <c r="BN212" i="3" s="1"/>
  <c r="BM39" i="3"/>
  <c r="BM212" i="3" s="1"/>
  <c r="BL39" i="3"/>
  <c r="BL212" i="3" s="1"/>
  <c r="BK39" i="3"/>
  <c r="BK212" i="3" s="1"/>
  <c r="BJ39" i="3"/>
  <c r="BJ212" i="3" s="1"/>
  <c r="BI39" i="3"/>
  <c r="BI212" i="3" s="1"/>
  <c r="BH39" i="3"/>
  <c r="BH212" i="3" s="1"/>
  <c r="BG39" i="3"/>
  <c r="BG212" i="3" s="1"/>
  <c r="BF39" i="3"/>
  <c r="BF212" i="3" s="1"/>
  <c r="BE39" i="3"/>
  <c r="BE212" i="3" s="1"/>
  <c r="BD39" i="3"/>
  <c r="BD212" i="3" s="1"/>
  <c r="BC39" i="3"/>
  <c r="BC212" i="3" s="1"/>
  <c r="BB39" i="3"/>
  <c r="BB212" i="3" s="1"/>
  <c r="BA39" i="3"/>
  <c r="BA212" i="3" s="1"/>
  <c r="AZ39" i="3"/>
  <c r="AZ212" i="3" s="1"/>
  <c r="AY39" i="3"/>
  <c r="AY212" i="3" s="1"/>
  <c r="AX39" i="3"/>
  <c r="AX212" i="3" s="1"/>
  <c r="AW39" i="3"/>
  <c r="AW212" i="3" s="1"/>
  <c r="AV39" i="3"/>
  <c r="AV212" i="3" s="1"/>
  <c r="AU39" i="3"/>
  <c r="AU212" i="3" s="1"/>
  <c r="AT39" i="3"/>
  <c r="AT212" i="3" s="1"/>
  <c r="AS39" i="3"/>
  <c r="AS212" i="3" s="1"/>
  <c r="AR39" i="3"/>
  <c r="AR212" i="3" s="1"/>
  <c r="AQ39" i="3"/>
  <c r="AQ212" i="3" s="1"/>
  <c r="AP39" i="3"/>
  <c r="AP212" i="3" s="1"/>
  <c r="AO39" i="3"/>
  <c r="AO212" i="3" s="1"/>
  <c r="AN39" i="3"/>
  <c r="AN212" i="3" s="1"/>
  <c r="AM39" i="3"/>
  <c r="AM212" i="3" s="1"/>
  <c r="AL39" i="3"/>
  <c r="AL212" i="3" s="1"/>
  <c r="AK39" i="3"/>
  <c r="AK212" i="3" s="1"/>
  <c r="AJ39" i="3"/>
  <c r="AJ212" i="3" s="1"/>
  <c r="AI39" i="3"/>
  <c r="AI212" i="3" s="1"/>
  <c r="AH39" i="3"/>
  <c r="AH212" i="3" s="1"/>
  <c r="AG39" i="3"/>
  <c r="AG212" i="3" s="1"/>
  <c r="AF39" i="3"/>
  <c r="AF212" i="3" s="1"/>
  <c r="AE39" i="3"/>
  <c r="AE212" i="3" s="1"/>
  <c r="AD39" i="3"/>
  <c r="AD212" i="3" s="1"/>
  <c r="AC39" i="3"/>
  <c r="AC212" i="3" s="1"/>
  <c r="AB39" i="3"/>
  <c r="AB212" i="3" s="1"/>
  <c r="AA39" i="3"/>
  <c r="AA212" i="3" s="1"/>
  <c r="Z39" i="3"/>
  <c r="Z212" i="3" s="1"/>
  <c r="Y39" i="3"/>
  <c r="Y212" i="3" s="1"/>
  <c r="X39" i="3"/>
  <c r="X212" i="3" s="1"/>
  <c r="W39" i="3"/>
  <c r="W212" i="3" s="1"/>
  <c r="V39" i="3"/>
  <c r="V212" i="3" s="1"/>
  <c r="U39" i="3"/>
  <c r="U212" i="3" s="1"/>
  <c r="T39" i="3"/>
  <c r="T212" i="3" s="1"/>
  <c r="S39" i="3"/>
  <c r="S212" i="3" s="1"/>
  <c r="R39" i="3"/>
  <c r="R212" i="3" s="1"/>
  <c r="Q39" i="3"/>
  <c r="Q212" i="3" s="1"/>
  <c r="P39" i="3"/>
  <c r="P212" i="3" s="1"/>
  <c r="O39" i="3"/>
  <c r="O212" i="3" s="1"/>
  <c r="N39" i="3"/>
  <c r="N212" i="3" s="1"/>
  <c r="M39" i="3"/>
  <c r="M212" i="3" s="1"/>
  <c r="L39" i="3"/>
  <c r="L212" i="3" s="1"/>
  <c r="K39" i="3"/>
  <c r="K212" i="3" s="1"/>
  <c r="J39" i="3"/>
  <c r="J212" i="3" s="1"/>
  <c r="I39" i="3"/>
  <c r="I212" i="3" s="1"/>
  <c r="H39" i="3"/>
  <c r="H212" i="3" s="1"/>
  <c r="G39" i="3"/>
  <c r="G212" i="3" s="1"/>
  <c r="F39" i="3"/>
  <c r="F212" i="3" s="1"/>
  <c r="E39" i="3"/>
  <c r="E212" i="3" s="1"/>
  <c r="D39" i="3"/>
  <c r="D212" i="3" s="1"/>
  <c r="FZ35" i="3"/>
  <c r="FZ34" i="3"/>
  <c r="FZ33" i="3"/>
  <c r="FZ32" i="3"/>
  <c r="FZ31" i="3"/>
  <c r="FZ30" i="3"/>
  <c r="FZ29" i="3"/>
  <c r="FZ28" i="3"/>
  <c r="FZ27" i="3"/>
  <c r="FZ26" i="3"/>
  <c r="FZ25" i="3"/>
  <c r="FZ24" i="3"/>
  <c r="FZ23" i="3"/>
  <c r="FZ22" i="3"/>
  <c r="FZ21" i="3"/>
  <c r="FZ20" i="3"/>
  <c r="FZ19" i="3"/>
  <c r="FZ18" i="3"/>
  <c r="FZ17" i="3"/>
  <c r="BZ16" i="3"/>
  <c r="BZ84" i="3" s="1"/>
  <c r="FZ15" i="3"/>
  <c r="FZ14" i="3"/>
  <c r="FZ13" i="3"/>
  <c r="FZ12" i="3"/>
  <c r="FX11" i="3"/>
  <c r="FX16" i="3" s="1"/>
  <c r="FX84" i="3" s="1"/>
  <c r="FW11" i="3"/>
  <c r="FW16" i="3" s="1"/>
  <c r="FW84" i="3" s="1"/>
  <c r="FV11" i="3"/>
  <c r="FV16" i="3" s="1"/>
  <c r="FV84" i="3" s="1"/>
  <c r="FU11" i="3"/>
  <c r="FU16" i="3" s="1"/>
  <c r="FU84" i="3" s="1"/>
  <c r="FT11" i="3"/>
  <c r="FT16" i="3" s="1"/>
  <c r="FT84" i="3" s="1"/>
  <c r="FS11" i="3"/>
  <c r="FS16" i="3" s="1"/>
  <c r="FS84" i="3" s="1"/>
  <c r="FR11" i="3"/>
  <c r="FR16" i="3" s="1"/>
  <c r="FR84" i="3" s="1"/>
  <c r="FQ11" i="3"/>
  <c r="FQ16" i="3" s="1"/>
  <c r="FQ84" i="3" s="1"/>
  <c r="FP11" i="3"/>
  <c r="FP16" i="3" s="1"/>
  <c r="FP84" i="3" s="1"/>
  <c r="FO11" i="3"/>
  <c r="FO16" i="3" s="1"/>
  <c r="FO84" i="3" s="1"/>
  <c r="FN11" i="3"/>
  <c r="FN16" i="3" s="1"/>
  <c r="FN84" i="3" s="1"/>
  <c r="FM11" i="3"/>
  <c r="FM16" i="3" s="1"/>
  <c r="FM84" i="3" s="1"/>
  <c r="FL11" i="3"/>
  <c r="FL16" i="3" s="1"/>
  <c r="FL84" i="3" s="1"/>
  <c r="FK11" i="3"/>
  <c r="FK16" i="3" s="1"/>
  <c r="FK84" i="3" s="1"/>
  <c r="FJ11" i="3"/>
  <c r="FJ16" i="3" s="1"/>
  <c r="FJ84" i="3" s="1"/>
  <c r="FI11" i="3"/>
  <c r="FI16" i="3" s="1"/>
  <c r="FI84" i="3" s="1"/>
  <c r="FH11" i="3"/>
  <c r="FH16" i="3" s="1"/>
  <c r="FH84" i="3" s="1"/>
  <c r="FG11" i="3"/>
  <c r="FG16" i="3" s="1"/>
  <c r="FG84" i="3" s="1"/>
  <c r="FF11" i="3"/>
  <c r="FF16" i="3" s="1"/>
  <c r="FF84" i="3" s="1"/>
  <c r="FE11" i="3"/>
  <c r="FE16" i="3" s="1"/>
  <c r="FE84" i="3" s="1"/>
  <c r="FD11" i="3"/>
  <c r="FD16" i="3" s="1"/>
  <c r="FD84" i="3" s="1"/>
  <c r="FC11" i="3"/>
  <c r="FC16" i="3" s="1"/>
  <c r="FC84" i="3" s="1"/>
  <c r="FB11" i="3"/>
  <c r="FB16" i="3" s="1"/>
  <c r="FB84" i="3" s="1"/>
  <c r="FA11" i="3"/>
  <c r="FA16" i="3" s="1"/>
  <c r="FA84" i="3" s="1"/>
  <c r="EZ11" i="3"/>
  <c r="EZ16" i="3" s="1"/>
  <c r="EZ84" i="3" s="1"/>
  <c r="EY11" i="3"/>
  <c r="EY16" i="3" s="1"/>
  <c r="EY84" i="3" s="1"/>
  <c r="EX11" i="3"/>
  <c r="EX16" i="3" s="1"/>
  <c r="EX84" i="3" s="1"/>
  <c r="EW11" i="3"/>
  <c r="EW16" i="3" s="1"/>
  <c r="EW84" i="3" s="1"/>
  <c r="EV11" i="3"/>
  <c r="EV16" i="3" s="1"/>
  <c r="EV84" i="3" s="1"/>
  <c r="EU11" i="3"/>
  <c r="EU16" i="3" s="1"/>
  <c r="EU84" i="3" s="1"/>
  <c r="ET11" i="3"/>
  <c r="ET16" i="3" s="1"/>
  <c r="ET84" i="3" s="1"/>
  <c r="ES11" i="3"/>
  <c r="ES16" i="3" s="1"/>
  <c r="ES84" i="3" s="1"/>
  <c r="ER11" i="3"/>
  <c r="ER16" i="3" s="1"/>
  <c r="ER84" i="3" s="1"/>
  <c r="EQ11" i="3"/>
  <c r="EQ16" i="3" s="1"/>
  <c r="EQ84" i="3" s="1"/>
  <c r="EP11" i="3"/>
  <c r="EP16" i="3" s="1"/>
  <c r="EP84" i="3" s="1"/>
  <c r="EO11" i="3"/>
  <c r="EO16" i="3" s="1"/>
  <c r="EO84" i="3" s="1"/>
  <c r="EN11" i="3"/>
  <c r="EN16" i="3" s="1"/>
  <c r="EN84" i="3" s="1"/>
  <c r="EM11" i="3"/>
  <c r="EM16" i="3" s="1"/>
  <c r="EM84" i="3" s="1"/>
  <c r="EL11" i="3"/>
  <c r="EL16" i="3" s="1"/>
  <c r="EL84" i="3" s="1"/>
  <c r="EK11" i="3"/>
  <c r="EK16" i="3" s="1"/>
  <c r="EK84" i="3" s="1"/>
  <c r="EJ11" i="3"/>
  <c r="EJ16" i="3" s="1"/>
  <c r="EJ84" i="3" s="1"/>
  <c r="EI11" i="3"/>
  <c r="EI16" i="3" s="1"/>
  <c r="EI84" i="3" s="1"/>
  <c r="EH11" i="3"/>
  <c r="EH16" i="3" s="1"/>
  <c r="EH84" i="3" s="1"/>
  <c r="EG11" i="3"/>
  <c r="EG16" i="3" s="1"/>
  <c r="EG84" i="3" s="1"/>
  <c r="EF11" i="3"/>
  <c r="EF16" i="3" s="1"/>
  <c r="EF84" i="3" s="1"/>
  <c r="EE11" i="3"/>
  <c r="EE16" i="3" s="1"/>
  <c r="EE84" i="3" s="1"/>
  <c r="ED11" i="3"/>
  <c r="ED16" i="3" s="1"/>
  <c r="ED84" i="3" s="1"/>
  <c r="EC11" i="3"/>
  <c r="EC16" i="3" s="1"/>
  <c r="EC84" i="3" s="1"/>
  <c r="EB11" i="3"/>
  <c r="EB16" i="3" s="1"/>
  <c r="EB84" i="3" s="1"/>
  <c r="EA11" i="3"/>
  <c r="EA16" i="3" s="1"/>
  <c r="EA84" i="3" s="1"/>
  <c r="DZ11" i="3"/>
  <c r="DZ16" i="3" s="1"/>
  <c r="DZ84" i="3" s="1"/>
  <c r="DY11" i="3"/>
  <c r="DY16" i="3" s="1"/>
  <c r="DY84" i="3" s="1"/>
  <c r="DX11" i="3"/>
  <c r="DX16" i="3" s="1"/>
  <c r="DX84" i="3" s="1"/>
  <c r="DW11" i="3"/>
  <c r="DW16" i="3" s="1"/>
  <c r="DW84" i="3" s="1"/>
  <c r="DV11" i="3"/>
  <c r="DV16" i="3" s="1"/>
  <c r="DV84" i="3" s="1"/>
  <c r="DU11" i="3"/>
  <c r="DU16" i="3" s="1"/>
  <c r="DU84" i="3" s="1"/>
  <c r="DT11" i="3"/>
  <c r="DT16" i="3" s="1"/>
  <c r="DT84" i="3" s="1"/>
  <c r="DS11" i="3"/>
  <c r="DS16" i="3" s="1"/>
  <c r="DS84" i="3" s="1"/>
  <c r="DR11" i="3"/>
  <c r="DR16" i="3" s="1"/>
  <c r="DR84" i="3" s="1"/>
  <c r="DQ11" i="3"/>
  <c r="DQ16" i="3" s="1"/>
  <c r="DQ84" i="3" s="1"/>
  <c r="DP11" i="3"/>
  <c r="DP16" i="3" s="1"/>
  <c r="DP84" i="3" s="1"/>
  <c r="DO11" i="3"/>
  <c r="DO16" i="3" s="1"/>
  <c r="DO84" i="3" s="1"/>
  <c r="DN11" i="3"/>
  <c r="DN16" i="3" s="1"/>
  <c r="DN84" i="3" s="1"/>
  <c r="DM11" i="3"/>
  <c r="DM16" i="3" s="1"/>
  <c r="DM84" i="3" s="1"/>
  <c r="DL11" i="3"/>
  <c r="DL16" i="3" s="1"/>
  <c r="DL84" i="3" s="1"/>
  <c r="DK11" i="3"/>
  <c r="DK16" i="3" s="1"/>
  <c r="DK84" i="3" s="1"/>
  <c r="DJ11" i="3"/>
  <c r="DJ16" i="3" s="1"/>
  <c r="DJ84" i="3" s="1"/>
  <c r="DI11" i="3"/>
  <c r="DI16" i="3" s="1"/>
  <c r="DI84" i="3" s="1"/>
  <c r="DH11" i="3"/>
  <c r="DH16" i="3" s="1"/>
  <c r="DH84" i="3" s="1"/>
  <c r="DG11" i="3"/>
  <c r="DG16" i="3" s="1"/>
  <c r="DG84" i="3" s="1"/>
  <c r="DF11" i="3"/>
  <c r="DF16" i="3" s="1"/>
  <c r="DF84" i="3" s="1"/>
  <c r="DE11" i="3"/>
  <c r="DE16" i="3" s="1"/>
  <c r="DE84" i="3" s="1"/>
  <c r="DD11" i="3"/>
  <c r="DD16" i="3" s="1"/>
  <c r="DD84" i="3" s="1"/>
  <c r="DC11" i="3"/>
  <c r="DC16" i="3" s="1"/>
  <c r="DC84" i="3" s="1"/>
  <c r="DB11" i="3"/>
  <c r="DB16" i="3" s="1"/>
  <c r="DB84" i="3" s="1"/>
  <c r="DA11" i="3"/>
  <c r="DA16" i="3" s="1"/>
  <c r="DA84" i="3" s="1"/>
  <c r="CZ11" i="3"/>
  <c r="CZ16" i="3" s="1"/>
  <c r="CZ84" i="3" s="1"/>
  <c r="CY11" i="3"/>
  <c r="CY16" i="3" s="1"/>
  <c r="CY84" i="3" s="1"/>
  <c r="CX11" i="3"/>
  <c r="CX16" i="3" s="1"/>
  <c r="CX84" i="3" s="1"/>
  <c r="CW11" i="3"/>
  <c r="CW16" i="3" s="1"/>
  <c r="CW84" i="3" s="1"/>
  <c r="CV11" i="3"/>
  <c r="CV16" i="3" s="1"/>
  <c r="CV84" i="3" s="1"/>
  <c r="CU11" i="3"/>
  <c r="CU16" i="3" s="1"/>
  <c r="CU84" i="3" s="1"/>
  <c r="CT11" i="3"/>
  <c r="CT16" i="3" s="1"/>
  <c r="CT84" i="3" s="1"/>
  <c r="CS11" i="3"/>
  <c r="CS16" i="3" s="1"/>
  <c r="CS84" i="3" s="1"/>
  <c r="CR11" i="3"/>
  <c r="CR16" i="3" s="1"/>
  <c r="CR84" i="3" s="1"/>
  <c r="CQ11" i="3"/>
  <c r="CQ16" i="3" s="1"/>
  <c r="CQ84" i="3" s="1"/>
  <c r="CP11" i="3"/>
  <c r="CP16" i="3" s="1"/>
  <c r="CP84" i="3" s="1"/>
  <c r="CO11" i="3"/>
  <c r="CO16" i="3" s="1"/>
  <c r="CO84" i="3" s="1"/>
  <c r="CN11" i="3"/>
  <c r="CN16" i="3" s="1"/>
  <c r="CN84" i="3" s="1"/>
  <c r="CM11" i="3"/>
  <c r="CM16" i="3" s="1"/>
  <c r="CM84" i="3" s="1"/>
  <c r="CL11" i="3"/>
  <c r="CL16" i="3" s="1"/>
  <c r="CL84" i="3" s="1"/>
  <c r="CK11" i="3"/>
  <c r="CK16" i="3" s="1"/>
  <c r="CK84" i="3" s="1"/>
  <c r="CJ11" i="3"/>
  <c r="CJ16" i="3" s="1"/>
  <c r="CJ84" i="3" s="1"/>
  <c r="CI11" i="3"/>
  <c r="CI16" i="3" s="1"/>
  <c r="CI84" i="3" s="1"/>
  <c r="CH11" i="3"/>
  <c r="CH16" i="3" s="1"/>
  <c r="CH84" i="3" s="1"/>
  <c r="CG11" i="3"/>
  <c r="CG16" i="3" s="1"/>
  <c r="CG84" i="3" s="1"/>
  <c r="CF11" i="3"/>
  <c r="CF16" i="3" s="1"/>
  <c r="CF84" i="3" s="1"/>
  <c r="CE11" i="3"/>
  <c r="CE16" i="3" s="1"/>
  <c r="CE84" i="3" s="1"/>
  <c r="CD11" i="3"/>
  <c r="CD16" i="3" s="1"/>
  <c r="CD84" i="3" s="1"/>
  <c r="CC11" i="3"/>
  <c r="CC16" i="3" s="1"/>
  <c r="CC84" i="3" s="1"/>
  <c r="CB11" i="3"/>
  <c r="CB16" i="3" s="1"/>
  <c r="CB84" i="3" s="1"/>
  <c r="CA11" i="3"/>
  <c r="CA16" i="3" s="1"/>
  <c r="CA84" i="3" s="1"/>
  <c r="BZ11" i="3"/>
  <c r="BY11" i="3"/>
  <c r="BY16" i="3" s="1"/>
  <c r="BY84" i="3" s="1"/>
  <c r="BX11" i="3"/>
  <c r="BX16" i="3" s="1"/>
  <c r="BX84" i="3" s="1"/>
  <c r="BW11" i="3"/>
  <c r="BW16" i="3" s="1"/>
  <c r="BW84" i="3" s="1"/>
  <c r="BV11" i="3"/>
  <c r="BV16" i="3" s="1"/>
  <c r="BV84" i="3" s="1"/>
  <c r="BU11" i="3"/>
  <c r="BU16" i="3" s="1"/>
  <c r="BU84" i="3" s="1"/>
  <c r="BT11" i="3"/>
  <c r="BT16" i="3" s="1"/>
  <c r="BT84" i="3" s="1"/>
  <c r="BS11" i="3"/>
  <c r="BS16" i="3" s="1"/>
  <c r="BS84" i="3" s="1"/>
  <c r="BR11" i="3"/>
  <c r="BR16" i="3" s="1"/>
  <c r="BR84" i="3" s="1"/>
  <c r="BQ11" i="3"/>
  <c r="BQ16" i="3" s="1"/>
  <c r="BQ84" i="3" s="1"/>
  <c r="BP11" i="3"/>
  <c r="BP16" i="3" s="1"/>
  <c r="BP84" i="3" s="1"/>
  <c r="BO11" i="3"/>
  <c r="BO16" i="3" s="1"/>
  <c r="BO84" i="3" s="1"/>
  <c r="BN11" i="3"/>
  <c r="BN16" i="3" s="1"/>
  <c r="BN84" i="3" s="1"/>
  <c r="BM11" i="3"/>
  <c r="BM16" i="3" s="1"/>
  <c r="BM84" i="3" s="1"/>
  <c r="BL11" i="3"/>
  <c r="BL16" i="3" s="1"/>
  <c r="BL84" i="3" s="1"/>
  <c r="BK11" i="3"/>
  <c r="BK16" i="3" s="1"/>
  <c r="BK84" i="3" s="1"/>
  <c r="BJ11" i="3"/>
  <c r="BJ16" i="3" s="1"/>
  <c r="BJ84" i="3" s="1"/>
  <c r="BI11" i="3"/>
  <c r="BI16" i="3" s="1"/>
  <c r="BI84" i="3" s="1"/>
  <c r="BH11" i="3"/>
  <c r="BH16" i="3" s="1"/>
  <c r="BH84" i="3" s="1"/>
  <c r="BG11" i="3"/>
  <c r="BG16" i="3" s="1"/>
  <c r="BG84" i="3" s="1"/>
  <c r="BF11" i="3"/>
  <c r="BF16" i="3" s="1"/>
  <c r="BF84" i="3" s="1"/>
  <c r="BE11" i="3"/>
  <c r="BE16" i="3" s="1"/>
  <c r="BE84" i="3" s="1"/>
  <c r="BD11" i="3"/>
  <c r="BD16" i="3" s="1"/>
  <c r="BD84" i="3" s="1"/>
  <c r="BC11" i="3"/>
  <c r="BC16" i="3" s="1"/>
  <c r="BC84" i="3" s="1"/>
  <c r="BB11" i="3"/>
  <c r="BB16" i="3" s="1"/>
  <c r="BB84" i="3" s="1"/>
  <c r="BA11" i="3"/>
  <c r="BA16" i="3" s="1"/>
  <c r="BA84" i="3" s="1"/>
  <c r="AZ11" i="3"/>
  <c r="AZ16" i="3" s="1"/>
  <c r="AZ84" i="3" s="1"/>
  <c r="AY11" i="3"/>
  <c r="AY16" i="3" s="1"/>
  <c r="AY84" i="3" s="1"/>
  <c r="AX11" i="3"/>
  <c r="AX16" i="3" s="1"/>
  <c r="AX84" i="3" s="1"/>
  <c r="AW11" i="3"/>
  <c r="AW16" i="3" s="1"/>
  <c r="AW84" i="3" s="1"/>
  <c r="AV11" i="3"/>
  <c r="AV16" i="3" s="1"/>
  <c r="AV84" i="3" s="1"/>
  <c r="AU11" i="3"/>
  <c r="AU16" i="3" s="1"/>
  <c r="AU84" i="3" s="1"/>
  <c r="AT11" i="3"/>
  <c r="AT16" i="3" s="1"/>
  <c r="AT84" i="3" s="1"/>
  <c r="AS11" i="3"/>
  <c r="AS16" i="3" s="1"/>
  <c r="AS84" i="3" s="1"/>
  <c r="AR11" i="3"/>
  <c r="AR16" i="3" s="1"/>
  <c r="AR84" i="3" s="1"/>
  <c r="AQ11" i="3"/>
  <c r="AQ16" i="3" s="1"/>
  <c r="AQ84" i="3" s="1"/>
  <c r="AP11" i="3"/>
  <c r="AP16" i="3" s="1"/>
  <c r="AP84" i="3" s="1"/>
  <c r="AO11" i="3"/>
  <c r="AO16" i="3" s="1"/>
  <c r="AO84" i="3" s="1"/>
  <c r="AN11" i="3"/>
  <c r="AN16" i="3" s="1"/>
  <c r="AN84" i="3" s="1"/>
  <c r="AM11" i="3"/>
  <c r="AM16" i="3" s="1"/>
  <c r="AM84" i="3" s="1"/>
  <c r="AL11" i="3"/>
  <c r="AL16" i="3" s="1"/>
  <c r="AL84" i="3" s="1"/>
  <c r="AK11" i="3"/>
  <c r="AK16" i="3" s="1"/>
  <c r="AK84" i="3" s="1"/>
  <c r="AJ11" i="3"/>
  <c r="AJ16" i="3" s="1"/>
  <c r="AJ84" i="3" s="1"/>
  <c r="AI11" i="3"/>
  <c r="AI16" i="3" s="1"/>
  <c r="AI84" i="3" s="1"/>
  <c r="AH11" i="3"/>
  <c r="AH16" i="3" s="1"/>
  <c r="AH84" i="3" s="1"/>
  <c r="AG11" i="3"/>
  <c r="AG16" i="3" s="1"/>
  <c r="AG84" i="3" s="1"/>
  <c r="AF11" i="3"/>
  <c r="AF16" i="3" s="1"/>
  <c r="AF84" i="3" s="1"/>
  <c r="AE11" i="3"/>
  <c r="AE16" i="3" s="1"/>
  <c r="AE84" i="3" s="1"/>
  <c r="AD11" i="3"/>
  <c r="AD16" i="3" s="1"/>
  <c r="AD84" i="3" s="1"/>
  <c r="AC11" i="3"/>
  <c r="AC16" i="3" s="1"/>
  <c r="AC84" i="3" s="1"/>
  <c r="AB11" i="3"/>
  <c r="AB16" i="3" s="1"/>
  <c r="AB84" i="3" s="1"/>
  <c r="AA11" i="3"/>
  <c r="AA16" i="3" s="1"/>
  <c r="AA84" i="3" s="1"/>
  <c r="Z11" i="3"/>
  <c r="Z16" i="3" s="1"/>
  <c r="Z84" i="3" s="1"/>
  <c r="Y11" i="3"/>
  <c r="Y16" i="3" s="1"/>
  <c r="Y84" i="3" s="1"/>
  <c r="X11" i="3"/>
  <c r="X16" i="3" s="1"/>
  <c r="X84" i="3" s="1"/>
  <c r="W11" i="3"/>
  <c r="W16" i="3" s="1"/>
  <c r="W84" i="3" s="1"/>
  <c r="V11" i="3"/>
  <c r="V16" i="3" s="1"/>
  <c r="V84" i="3" s="1"/>
  <c r="U11" i="3"/>
  <c r="U16" i="3" s="1"/>
  <c r="U84" i="3" s="1"/>
  <c r="T11" i="3"/>
  <c r="T16" i="3" s="1"/>
  <c r="T84" i="3" s="1"/>
  <c r="S11" i="3"/>
  <c r="S16" i="3" s="1"/>
  <c r="S84" i="3" s="1"/>
  <c r="R11" i="3"/>
  <c r="R16" i="3" s="1"/>
  <c r="R84" i="3" s="1"/>
  <c r="Q11" i="3"/>
  <c r="Q16" i="3" s="1"/>
  <c r="Q84" i="3" s="1"/>
  <c r="P11" i="3"/>
  <c r="P16" i="3" s="1"/>
  <c r="P84" i="3" s="1"/>
  <c r="O11" i="3"/>
  <c r="O16" i="3" s="1"/>
  <c r="O84" i="3" s="1"/>
  <c r="N11" i="3"/>
  <c r="N16" i="3" s="1"/>
  <c r="N84" i="3" s="1"/>
  <c r="M11" i="3"/>
  <c r="M16" i="3" s="1"/>
  <c r="M84" i="3" s="1"/>
  <c r="L11" i="3"/>
  <c r="L16" i="3" s="1"/>
  <c r="L84" i="3" s="1"/>
  <c r="K11" i="3"/>
  <c r="K16" i="3" s="1"/>
  <c r="K84" i="3" s="1"/>
  <c r="J11" i="3"/>
  <c r="J16" i="3" s="1"/>
  <c r="J84" i="3" s="1"/>
  <c r="I11" i="3"/>
  <c r="I16" i="3" s="1"/>
  <c r="I84" i="3" s="1"/>
  <c r="H11" i="3"/>
  <c r="H16" i="3" s="1"/>
  <c r="H84" i="3" s="1"/>
  <c r="G11" i="3"/>
  <c r="G16" i="3" s="1"/>
  <c r="G84" i="3" s="1"/>
  <c r="F11" i="3"/>
  <c r="F16" i="3" s="1"/>
  <c r="F84" i="3" s="1"/>
  <c r="E11" i="3"/>
  <c r="E16" i="3" s="1"/>
  <c r="E84" i="3" s="1"/>
  <c r="D11" i="3"/>
  <c r="D16" i="3" s="1"/>
  <c r="D84" i="3" s="1"/>
  <c r="C11" i="3"/>
  <c r="C16" i="3" s="1"/>
  <c r="FZ10" i="3"/>
  <c r="FZ9" i="3"/>
  <c r="FZ8" i="3"/>
  <c r="B5" i="3"/>
  <c r="C40" i="3" s="1"/>
  <c r="FX40" i="3" s="1"/>
  <c r="B4" i="3"/>
  <c r="C38" i="3" l="1"/>
  <c r="DM38" i="3" s="1"/>
  <c r="B2" i="1"/>
  <c r="L135" i="3"/>
  <c r="L137" i="3" s="1"/>
  <c r="X135" i="3"/>
  <c r="X137" i="3" s="1"/>
  <c r="M135" i="3"/>
  <c r="M137" i="3" s="1"/>
  <c r="M190" i="3" s="1"/>
  <c r="Y135" i="3"/>
  <c r="Y137" i="3" s="1"/>
  <c r="Y190" i="3" s="1"/>
  <c r="AK135" i="3"/>
  <c r="AK137" i="3" s="1"/>
  <c r="AW135" i="3"/>
  <c r="AW137" i="3" s="1"/>
  <c r="BI135" i="3"/>
  <c r="BI137" i="3" s="1"/>
  <c r="BU135" i="3"/>
  <c r="BU137" i="3" s="1"/>
  <c r="BU190" i="3" s="1"/>
  <c r="CG135" i="3"/>
  <c r="CG137" i="3" s="1"/>
  <c r="CS135" i="3"/>
  <c r="CS137" i="3" s="1"/>
  <c r="CS140" i="3" s="1"/>
  <c r="DE135" i="3"/>
  <c r="DE137" i="3" s="1"/>
  <c r="DE190" i="3" s="1"/>
  <c r="DQ135" i="3"/>
  <c r="DQ137" i="3" s="1"/>
  <c r="DQ140" i="3" s="1"/>
  <c r="EC135" i="3"/>
  <c r="EC137" i="3" s="1"/>
  <c r="EO135" i="3"/>
  <c r="EO137" i="3" s="1"/>
  <c r="FA135" i="3"/>
  <c r="FA137" i="3" s="1"/>
  <c r="FA190" i="3" s="1"/>
  <c r="FM135" i="3"/>
  <c r="FM137" i="3" s="1"/>
  <c r="AC132" i="3"/>
  <c r="AC133" i="3" s="1"/>
  <c r="BA132" i="3"/>
  <c r="BA133" i="3" s="1"/>
  <c r="DI132" i="3"/>
  <c r="DI133" i="3" s="1"/>
  <c r="DI135" i="3" s="1"/>
  <c r="DI137" i="3" s="1"/>
  <c r="DI190" i="3" s="1"/>
  <c r="DU132" i="3"/>
  <c r="DU133" i="3" s="1"/>
  <c r="EG132" i="3"/>
  <c r="EG133" i="3" s="1"/>
  <c r="ES132" i="3"/>
  <c r="ES133" i="3" s="1"/>
  <c r="ES135" i="3" s="1"/>
  <c r="ES137" i="3" s="1"/>
  <c r="ES190" i="3" s="1"/>
  <c r="FE132" i="3"/>
  <c r="FE133" i="3" s="1"/>
  <c r="FE135" i="3" s="1"/>
  <c r="FE137" i="3" s="1"/>
  <c r="FE190" i="3" s="1"/>
  <c r="E103" i="3"/>
  <c r="Q103" i="3"/>
  <c r="AC103" i="3"/>
  <c r="AO103" i="3"/>
  <c r="BA103" i="3"/>
  <c r="BM103" i="3"/>
  <c r="BY103" i="3"/>
  <c r="CK103" i="3"/>
  <c r="CW103" i="3"/>
  <c r="DI103" i="3"/>
  <c r="DU103" i="3"/>
  <c r="EG103" i="3"/>
  <c r="ES103" i="3"/>
  <c r="FE103" i="3"/>
  <c r="FQ103" i="3"/>
  <c r="J132" i="3"/>
  <c r="J133" i="3" s="1"/>
  <c r="J135" i="3" s="1"/>
  <c r="J137" i="3" s="1"/>
  <c r="J190" i="3" s="1"/>
  <c r="V132" i="3"/>
  <c r="V133" i="3" s="1"/>
  <c r="V135" i="3" s="1"/>
  <c r="V137" i="3" s="1"/>
  <c r="V190" i="3" s="1"/>
  <c r="AH132" i="3"/>
  <c r="AH133" i="3" s="1"/>
  <c r="AH135" i="3" s="1"/>
  <c r="AH137" i="3" s="1"/>
  <c r="AH190" i="3" s="1"/>
  <c r="AT132" i="3"/>
  <c r="AT133" i="3" s="1"/>
  <c r="AT135" i="3" s="1"/>
  <c r="AT137" i="3" s="1"/>
  <c r="AT190" i="3" s="1"/>
  <c r="BF132" i="3"/>
  <c r="BF133" i="3" s="1"/>
  <c r="BF135" i="3" s="1"/>
  <c r="BF137" i="3" s="1"/>
  <c r="BF190" i="3" s="1"/>
  <c r="BR132" i="3"/>
  <c r="BR133" i="3" s="1"/>
  <c r="BR135" i="3" s="1"/>
  <c r="BR137" i="3" s="1"/>
  <c r="BR190" i="3" s="1"/>
  <c r="CD132" i="3"/>
  <c r="CD133" i="3" s="1"/>
  <c r="CD135" i="3" s="1"/>
  <c r="CD137" i="3" s="1"/>
  <c r="CD190" i="3" s="1"/>
  <c r="CP132" i="3"/>
  <c r="CP133" i="3" s="1"/>
  <c r="CP135" i="3" s="1"/>
  <c r="CP137" i="3" s="1"/>
  <c r="CP190" i="3" s="1"/>
  <c r="DB132" i="3"/>
  <c r="DB133" i="3" s="1"/>
  <c r="DB135" i="3" s="1"/>
  <c r="DB137" i="3" s="1"/>
  <c r="DB190" i="3" s="1"/>
  <c r="DN132" i="3"/>
  <c r="DN133" i="3" s="1"/>
  <c r="DN135" i="3" s="1"/>
  <c r="DN137" i="3" s="1"/>
  <c r="DN190" i="3" s="1"/>
  <c r="DZ132" i="3"/>
  <c r="DZ133" i="3" s="1"/>
  <c r="DZ135" i="3" s="1"/>
  <c r="DZ137" i="3" s="1"/>
  <c r="DZ190" i="3" s="1"/>
  <c r="EL132" i="3"/>
  <c r="EL133" i="3" s="1"/>
  <c r="EL135" i="3" s="1"/>
  <c r="EL137" i="3" s="1"/>
  <c r="EL190" i="3" s="1"/>
  <c r="EX132" i="3"/>
  <c r="EX133" i="3" s="1"/>
  <c r="EX135" i="3" s="1"/>
  <c r="EX137" i="3" s="1"/>
  <c r="EX190" i="3" s="1"/>
  <c r="FJ132" i="3"/>
  <c r="FJ133" i="3" s="1"/>
  <c r="FJ135" i="3" s="1"/>
  <c r="FJ137" i="3" s="1"/>
  <c r="FJ190" i="3" s="1"/>
  <c r="FV132" i="3"/>
  <c r="FV133" i="3" s="1"/>
  <c r="FV135" i="3" s="1"/>
  <c r="FV137" i="3" s="1"/>
  <c r="FV190" i="3" s="1"/>
  <c r="AJ135" i="3"/>
  <c r="AJ137" i="3" s="1"/>
  <c r="AJ190" i="3" s="1"/>
  <c r="CO103" i="3"/>
  <c r="DA103" i="3"/>
  <c r="DM103" i="3"/>
  <c r="DY103" i="3"/>
  <c r="EK103" i="3"/>
  <c r="EW103" i="3"/>
  <c r="FI103" i="3"/>
  <c r="FU103" i="3"/>
  <c r="J103" i="3"/>
  <c r="V103" i="3"/>
  <c r="AH103" i="3"/>
  <c r="AT103" i="3"/>
  <c r="BF103" i="3"/>
  <c r="BR103" i="3"/>
  <c r="CD103" i="3"/>
  <c r="CP103" i="3"/>
  <c r="DB103" i="3"/>
  <c r="DN103" i="3"/>
  <c r="DZ103" i="3"/>
  <c r="EL103" i="3"/>
  <c r="EX103" i="3"/>
  <c r="FJ103" i="3"/>
  <c r="FV103" i="3"/>
  <c r="C132" i="3"/>
  <c r="C133" i="3" s="1"/>
  <c r="C135" i="3" s="1"/>
  <c r="C137" i="3" s="1"/>
  <c r="O132" i="3"/>
  <c r="O133" i="3" s="1"/>
  <c r="O135" i="3" s="1"/>
  <c r="O137" i="3" s="1"/>
  <c r="O190" i="3" s="1"/>
  <c r="AA132" i="3"/>
  <c r="AA133" i="3" s="1"/>
  <c r="AA135" i="3" s="1"/>
  <c r="AA137" i="3" s="1"/>
  <c r="AA190" i="3" s="1"/>
  <c r="AM132" i="3"/>
  <c r="AM133" i="3" s="1"/>
  <c r="AM135" i="3" s="1"/>
  <c r="AM137" i="3" s="1"/>
  <c r="AM190" i="3" s="1"/>
  <c r="AY132" i="3"/>
  <c r="AY133" i="3" s="1"/>
  <c r="AY135" i="3" s="1"/>
  <c r="AY137" i="3" s="1"/>
  <c r="AY190" i="3" s="1"/>
  <c r="BK132" i="3"/>
  <c r="BK133" i="3" s="1"/>
  <c r="BK135" i="3" s="1"/>
  <c r="BK137" i="3" s="1"/>
  <c r="BK190" i="3" s="1"/>
  <c r="BW132" i="3"/>
  <c r="BW133" i="3" s="1"/>
  <c r="BW135" i="3" s="1"/>
  <c r="BW137" i="3" s="1"/>
  <c r="BW190" i="3" s="1"/>
  <c r="CI132" i="3"/>
  <c r="CI133" i="3" s="1"/>
  <c r="CI135" i="3" s="1"/>
  <c r="CI137" i="3" s="1"/>
  <c r="CI190" i="3" s="1"/>
  <c r="CU132" i="3"/>
  <c r="CU133" i="3" s="1"/>
  <c r="CU135" i="3" s="1"/>
  <c r="CU137" i="3" s="1"/>
  <c r="CU190" i="3" s="1"/>
  <c r="DG132" i="3"/>
  <c r="DG133" i="3" s="1"/>
  <c r="DG135" i="3" s="1"/>
  <c r="DG137" i="3" s="1"/>
  <c r="DG190" i="3" s="1"/>
  <c r="DS132" i="3"/>
  <c r="DS133" i="3" s="1"/>
  <c r="DS135" i="3" s="1"/>
  <c r="DS137" i="3" s="1"/>
  <c r="DS190" i="3" s="1"/>
  <c r="EE132" i="3"/>
  <c r="EE133" i="3" s="1"/>
  <c r="EE135" i="3" s="1"/>
  <c r="EE137" i="3" s="1"/>
  <c r="EE190" i="3" s="1"/>
  <c r="EQ132" i="3"/>
  <c r="EQ133" i="3" s="1"/>
  <c r="EQ135" i="3" s="1"/>
  <c r="EQ137" i="3" s="1"/>
  <c r="EQ190" i="3" s="1"/>
  <c r="FC132" i="3"/>
  <c r="FC133" i="3" s="1"/>
  <c r="FC135" i="3" s="1"/>
  <c r="FC137" i="3" s="1"/>
  <c r="FC190" i="3" s="1"/>
  <c r="FO132" i="3"/>
  <c r="FO133" i="3" s="1"/>
  <c r="FO135" i="3" s="1"/>
  <c r="FO137" i="3" s="1"/>
  <c r="FO190" i="3" s="1"/>
  <c r="AC135" i="3"/>
  <c r="AC137" i="3" s="1"/>
  <c r="AC190" i="3" s="1"/>
  <c r="BA135" i="3"/>
  <c r="BA137" i="3" s="1"/>
  <c r="BA190" i="3" s="1"/>
  <c r="DU135" i="3"/>
  <c r="DU137" i="3" s="1"/>
  <c r="DU190" i="3" s="1"/>
  <c r="EG135" i="3"/>
  <c r="EG137" i="3" s="1"/>
  <c r="EG190" i="3" s="1"/>
  <c r="FG135" i="3"/>
  <c r="FG137" i="3" s="1"/>
  <c r="FG190" i="3" s="1"/>
  <c r="FS135" i="3"/>
  <c r="FS137" i="3" s="1"/>
  <c r="FS190" i="3" s="1"/>
  <c r="CN132" i="3"/>
  <c r="CN133" i="3" s="1"/>
  <c r="CN135" i="3" s="1"/>
  <c r="CN137" i="3" s="1"/>
  <c r="CN190" i="3" s="1"/>
  <c r="K103" i="3"/>
  <c r="W103" i="3"/>
  <c r="AI103" i="3"/>
  <c r="AU103" i="3"/>
  <c r="BG103" i="3"/>
  <c r="BS103" i="3"/>
  <c r="CE103" i="3"/>
  <c r="CQ103" i="3"/>
  <c r="DC103" i="3"/>
  <c r="DO103" i="3"/>
  <c r="EA103" i="3"/>
  <c r="EM103" i="3"/>
  <c r="EY103" i="3"/>
  <c r="FK103" i="3"/>
  <c r="FW103" i="3"/>
  <c r="E132" i="3"/>
  <c r="E133" i="3" s="1"/>
  <c r="E135" i="3" s="1"/>
  <c r="E137" i="3" s="1"/>
  <c r="E190" i="3" s="1"/>
  <c r="FQ132" i="3"/>
  <c r="FQ133" i="3" s="1"/>
  <c r="FQ135" i="3" s="1"/>
  <c r="FQ137" i="3" s="1"/>
  <c r="FQ190" i="3" s="1"/>
  <c r="O103" i="3"/>
  <c r="AA103" i="3"/>
  <c r="AM103" i="3"/>
  <c r="AY103" i="3"/>
  <c r="BK103" i="3"/>
  <c r="BW103" i="3"/>
  <c r="CI103" i="3"/>
  <c r="CU103" i="3"/>
  <c r="DG103" i="3"/>
  <c r="DS103" i="3"/>
  <c r="EE103" i="3"/>
  <c r="EQ103" i="3"/>
  <c r="FC103" i="3"/>
  <c r="FO103" i="3"/>
  <c r="H132" i="3"/>
  <c r="H133" i="3" s="1"/>
  <c r="H135" i="3" s="1"/>
  <c r="H137" i="3" s="1"/>
  <c r="H190" i="3" s="1"/>
  <c r="T132" i="3"/>
  <c r="T133" i="3" s="1"/>
  <c r="T135" i="3" s="1"/>
  <c r="T137" i="3" s="1"/>
  <c r="T190" i="3" s="1"/>
  <c r="AF132" i="3"/>
  <c r="AF133" i="3" s="1"/>
  <c r="AF135" i="3" s="1"/>
  <c r="AF137" i="3" s="1"/>
  <c r="AF190" i="3" s="1"/>
  <c r="AR132" i="3"/>
  <c r="AR133" i="3" s="1"/>
  <c r="AR135" i="3" s="1"/>
  <c r="AR137" i="3" s="1"/>
  <c r="AR142" i="3" s="1"/>
  <c r="BD132" i="3"/>
  <c r="BD133" i="3" s="1"/>
  <c r="BD135" i="3" s="1"/>
  <c r="BD137" i="3" s="1"/>
  <c r="BD140" i="3" s="1"/>
  <c r="BP132" i="3"/>
  <c r="BP133" i="3" s="1"/>
  <c r="BP135" i="3" s="1"/>
  <c r="BP137" i="3" s="1"/>
  <c r="CB132" i="3"/>
  <c r="CB133" i="3" s="1"/>
  <c r="CB135" i="3" s="1"/>
  <c r="CB137" i="3" s="1"/>
  <c r="CB140" i="3" s="1"/>
  <c r="CZ132" i="3"/>
  <c r="CZ133" i="3" s="1"/>
  <c r="CZ135" i="3" s="1"/>
  <c r="CZ137" i="3" s="1"/>
  <c r="CZ190" i="3" s="1"/>
  <c r="DL132" i="3"/>
  <c r="DL133" i="3" s="1"/>
  <c r="DL135" i="3" s="1"/>
  <c r="DL137" i="3" s="1"/>
  <c r="DL190" i="3" s="1"/>
  <c r="DX132" i="3"/>
  <c r="DX133" i="3" s="1"/>
  <c r="DX135" i="3" s="1"/>
  <c r="DX137" i="3" s="1"/>
  <c r="DX190" i="3" s="1"/>
  <c r="EJ132" i="3"/>
  <c r="EJ133" i="3" s="1"/>
  <c r="EJ135" i="3" s="1"/>
  <c r="EJ137" i="3" s="1"/>
  <c r="EJ190" i="3" s="1"/>
  <c r="EV132" i="3"/>
  <c r="EV133" i="3" s="1"/>
  <c r="EV135" i="3" s="1"/>
  <c r="EV137" i="3" s="1"/>
  <c r="EV190" i="3" s="1"/>
  <c r="FH132" i="3"/>
  <c r="FH133" i="3" s="1"/>
  <c r="FH135" i="3" s="1"/>
  <c r="FH137" i="3" s="1"/>
  <c r="FH190" i="3" s="1"/>
  <c r="FT132" i="3"/>
  <c r="FT133" i="3" s="1"/>
  <c r="FT135" i="3" s="1"/>
  <c r="FT137" i="3" s="1"/>
  <c r="FT190" i="3" s="1"/>
  <c r="D103" i="3"/>
  <c r="P103" i="3"/>
  <c r="AB103" i="3"/>
  <c r="AN103" i="3"/>
  <c r="AZ103" i="3"/>
  <c r="BL103" i="3"/>
  <c r="BX103" i="3"/>
  <c r="CJ103" i="3"/>
  <c r="CV103" i="3"/>
  <c r="DH103" i="3"/>
  <c r="DT103" i="3"/>
  <c r="EF103" i="3"/>
  <c r="ER103" i="3"/>
  <c r="FD103" i="3"/>
  <c r="FP103" i="3"/>
  <c r="I132" i="3"/>
  <c r="I133" i="3" s="1"/>
  <c r="I135" i="3" s="1"/>
  <c r="I137" i="3" s="1"/>
  <c r="I190" i="3" s="1"/>
  <c r="U132" i="3"/>
  <c r="U133" i="3" s="1"/>
  <c r="U135" i="3" s="1"/>
  <c r="U137" i="3" s="1"/>
  <c r="U190" i="3" s="1"/>
  <c r="AG132" i="3"/>
  <c r="AG133" i="3" s="1"/>
  <c r="AG135" i="3" s="1"/>
  <c r="AG137" i="3" s="1"/>
  <c r="AG190" i="3" s="1"/>
  <c r="AS132" i="3"/>
  <c r="AS133" i="3" s="1"/>
  <c r="AS135" i="3" s="1"/>
  <c r="AS137" i="3" s="1"/>
  <c r="AS190" i="3" s="1"/>
  <c r="BE132" i="3"/>
  <c r="BE133" i="3" s="1"/>
  <c r="BE135" i="3" s="1"/>
  <c r="BE137" i="3" s="1"/>
  <c r="BE190" i="3" s="1"/>
  <c r="BQ132" i="3"/>
  <c r="BQ133" i="3" s="1"/>
  <c r="BQ135" i="3" s="1"/>
  <c r="BQ137" i="3" s="1"/>
  <c r="BQ190" i="3" s="1"/>
  <c r="CC132" i="3"/>
  <c r="CC133" i="3" s="1"/>
  <c r="CC135" i="3" s="1"/>
  <c r="CC137" i="3" s="1"/>
  <c r="CC190" i="3" s="1"/>
  <c r="CO132" i="3"/>
  <c r="CO133" i="3" s="1"/>
  <c r="CO135" i="3" s="1"/>
  <c r="CO137" i="3" s="1"/>
  <c r="CO190" i="3" s="1"/>
  <c r="DA132" i="3"/>
  <c r="DA133" i="3" s="1"/>
  <c r="DA135" i="3" s="1"/>
  <c r="DA137" i="3" s="1"/>
  <c r="DA190" i="3" s="1"/>
  <c r="DM132" i="3"/>
  <c r="DM133" i="3" s="1"/>
  <c r="DM135" i="3" s="1"/>
  <c r="DM137" i="3" s="1"/>
  <c r="DM190" i="3" s="1"/>
  <c r="DY132" i="3"/>
  <c r="DY133" i="3" s="1"/>
  <c r="DY135" i="3" s="1"/>
  <c r="DY137" i="3" s="1"/>
  <c r="DY190" i="3" s="1"/>
  <c r="EK132" i="3"/>
  <c r="EK133" i="3" s="1"/>
  <c r="EK135" i="3" s="1"/>
  <c r="EK137" i="3" s="1"/>
  <c r="EK190" i="3" s="1"/>
  <c r="EW132" i="3"/>
  <c r="EW133" i="3" s="1"/>
  <c r="EW135" i="3" s="1"/>
  <c r="EW137" i="3" s="1"/>
  <c r="EW190" i="3" s="1"/>
  <c r="FI132" i="3"/>
  <c r="FI133" i="3" s="1"/>
  <c r="FI135" i="3" s="1"/>
  <c r="FI137" i="3" s="1"/>
  <c r="FI190" i="3" s="1"/>
  <c r="FU132" i="3"/>
  <c r="FU133" i="3" s="1"/>
  <c r="FU135" i="3" s="1"/>
  <c r="FU137" i="3" s="1"/>
  <c r="FU190" i="3" s="1"/>
  <c r="CG40" i="3"/>
  <c r="C214" i="3"/>
  <c r="BU40" i="3"/>
  <c r="BU214" i="3" s="1"/>
  <c r="N40" i="3"/>
  <c r="N214" i="3" s="1"/>
  <c r="Z40" i="3"/>
  <c r="Z214" i="3" s="1"/>
  <c r="AL40" i="3"/>
  <c r="AL214" i="3" s="1"/>
  <c r="AX40" i="3"/>
  <c r="AX214" i="3" s="1"/>
  <c r="BJ40" i="3"/>
  <c r="BJ171" i="3" s="1"/>
  <c r="BJ312" i="3" s="1"/>
  <c r="BV40" i="3"/>
  <c r="BV214" i="3" s="1"/>
  <c r="CH40" i="3"/>
  <c r="CT40" i="3"/>
  <c r="CT214" i="3" s="1"/>
  <c r="DF40" i="3"/>
  <c r="DR40" i="3"/>
  <c r="ED40" i="3"/>
  <c r="EP40" i="3"/>
  <c r="EP214" i="3" s="1"/>
  <c r="FB40" i="3"/>
  <c r="FB214" i="3" s="1"/>
  <c r="FN40" i="3"/>
  <c r="FN214" i="3" s="1"/>
  <c r="L103" i="3"/>
  <c r="X103" i="3"/>
  <c r="AJ103" i="3"/>
  <c r="AV103" i="3"/>
  <c r="FZ100" i="3"/>
  <c r="D132" i="3"/>
  <c r="D133" i="3" s="1"/>
  <c r="D135" i="3" s="1"/>
  <c r="D137" i="3" s="1"/>
  <c r="D190" i="3" s="1"/>
  <c r="P132" i="3"/>
  <c r="P133" i="3" s="1"/>
  <c r="P135" i="3" s="1"/>
  <c r="P137" i="3" s="1"/>
  <c r="P190" i="3" s="1"/>
  <c r="AB132" i="3"/>
  <c r="AB133" i="3" s="1"/>
  <c r="AB135" i="3" s="1"/>
  <c r="AB137" i="3" s="1"/>
  <c r="AB190" i="3" s="1"/>
  <c r="AN132" i="3"/>
  <c r="AN133" i="3" s="1"/>
  <c r="AN135" i="3" s="1"/>
  <c r="AN137" i="3" s="1"/>
  <c r="AN190" i="3" s="1"/>
  <c r="AZ132" i="3"/>
  <c r="AZ133" i="3" s="1"/>
  <c r="AZ135" i="3" s="1"/>
  <c r="AZ137" i="3" s="1"/>
  <c r="AZ190" i="3" s="1"/>
  <c r="BL132" i="3"/>
  <c r="BL133" i="3" s="1"/>
  <c r="BL135" i="3" s="1"/>
  <c r="BL137" i="3" s="1"/>
  <c r="BL190" i="3" s="1"/>
  <c r="BX132" i="3"/>
  <c r="BX133" i="3" s="1"/>
  <c r="BX135" i="3" s="1"/>
  <c r="BX137" i="3" s="1"/>
  <c r="BX190" i="3" s="1"/>
  <c r="CJ132" i="3"/>
  <c r="CJ133" i="3" s="1"/>
  <c r="CJ135" i="3" s="1"/>
  <c r="CJ137" i="3" s="1"/>
  <c r="CJ190" i="3" s="1"/>
  <c r="CV132" i="3"/>
  <c r="CV133" i="3" s="1"/>
  <c r="CV135" i="3" s="1"/>
  <c r="CV137" i="3" s="1"/>
  <c r="CV190" i="3" s="1"/>
  <c r="DH132" i="3"/>
  <c r="DH133" i="3" s="1"/>
  <c r="DH135" i="3" s="1"/>
  <c r="DH137" i="3" s="1"/>
  <c r="DH190" i="3" s="1"/>
  <c r="DT132" i="3"/>
  <c r="DT133" i="3" s="1"/>
  <c r="DT135" i="3" s="1"/>
  <c r="DT137" i="3" s="1"/>
  <c r="DT190" i="3" s="1"/>
  <c r="EF132" i="3"/>
  <c r="EF133" i="3" s="1"/>
  <c r="EF135" i="3" s="1"/>
  <c r="EF137" i="3" s="1"/>
  <c r="EF190" i="3" s="1"/>
  <c r="ER132" i="3"/>
  <c r="ER133" i="3" s="1"/>
  <c r="ER135" i="3" s="1"/>
  <c r="ER137" i="3" s="1"/>
  <c r="ER190" i="3" s="1"/>
  <c r="FD132" i="3"/>
  <c r="FD133" i="3" s="1"/>
  <c r="FD135" i="3" s="1"/>
  <c r="FD137" i="3" s="1"/>
  <c r="FD190" i="3" s="1"/>
  <c r="FP132" i="3"/>
  <c r="FP133" i="3" s="1"/>
  <c r="FP135" i="3" s="1"/>
  <c r="FP137" i="3" s="1"/>
  <c r="FP190" i="3" s="1"/>
  <c r="BN132" i="3"/>
  <c r="BN133" i="3" s="1"/>
  <c r="BN135" i="3" s="1"/>
  <c r="BN137" i="3" s="1"/>
  <c r="BN190" i="3" s="1"/>
  <c r="CX132" i="3"/>
  <c r="CX133" i="3" s="1"/>
  <c r="CX135" i="3" s="1"/>
  <c r="CX137" i="3" s="1"/>
  <c r="CX190" i="3" s="1"/>
  <c r="AK40" i="3"/>
  <c r="AK171" i="3" s="1"/>
  <c r="AW40" i="3"/>
  <c r="AW171" i="3" s="1"/>
  <c r="DE40" i="3"/>
  <c r="DE171" i="3" s="1"/>
  <c r="FM40" i="3"/>
  <c r="FM214" i="3" s="1"/>
  <c r="O40" i="3"/>
  <c r="O214" i="3" s="1"/>
  <c r="AA40" i="3"/>
  <c r="AA214" i="3" s="1"/>
  <c r="AM40" i="3"/>
  <c r="AY40" i="3"/>
  <c r="AY214" i="3" s="1"/>
  <c r="BK40" i="3"/>
  <c r="BW40" i="3"/>
  <c r="CI40" i="3"/>
  <c r="CU40" i="3"/>
  <c r="CU214" i="3" s="1"/>
  <c r="DG40" i="3"/>
  <c r="DG214" i="3" s="1"/>
  <c r="DS40" i="3"/>
  <c r="DS214" i="3" s="1"/>
  <c r="EE40" i="3"/>
  <c r="EE171" i="3" s="1"/>
  <c r="EQ40" i="3"/>
  <c r="EQ214" i="3" s="1"/>
  <c r="FC40" i="3"/>
  <c r="FC171" i="3" s="1"/>
  <c r="FC312" i="3" s="1"/>
  <c r="FO40" i="3"/>
  <c r="FO214" i="3" s="1"/>
  <c r="FZ94" i="3"/>
  <c r="K216" i="3"/>
  <c r="W216" i="3"/>
  <c r="AI216" i="3"/>
  <c r="AU216" i="3"/>
  <c r="BG216" i="3"/>
  <c r="BS216" i="3"/>
  <c r="CE216" i="3"/>
  <c r="CQ216" i="3"/>
  <c r="DC216" i="3"/>
  <c r="DO216" i="3"/>
  <c r="EA216" i="3"/>
  <c r="EM216" i="3"/>
  <c r="EY216" i="3"/>
  <c r="FK216" i="3"/>
  <c r="FW216" i="3"/>
  <c r="Q132" i="3"/>
  <c r="Q133" i="3" s="1"/>
  <c r="Q135" i="3" s="1"/>
  <c r="Q137" i="3" s="1"/>
  <c r="Q190" i="3" s="1"/>
  <c r="AO132" i="3"/>
  <c r="AO133" i="3" s="1"/>
  <c r="AO135" i="3" s="1"/>
  <c r="AO137" i="3" s="1"/>
  <c r="AO190" i="3" s="1"/>
  <c r="BM132" i="3"/>
  <c r="BM133" i="3" s="1"/>
  <c r="BM135" i="3" s="1"/>
  <c r="BM137" i="3" s="1"/>
  <c r="BM190" i="3" s="1"/>
  <c r="BY132" i="3"/>
  <c r="BY133" i="3" s="1"/>
  <c r="BY135" i="3" s="1"/>
  <c r="BY137" i="3" s="1"/>
  <c r="BY190" i="3" s="1"/>
  <c r="CK132" i="3"/>
  <c r="CK133" i="3" s="1"/>
  <c r="CK135" i="3" s="1"/>
  <c r="CK137" i="3" s="1"/>
  <c r="CK190" i="3" s="1"/>
  <c r="CW132" i="3"/>
  <c r="CW133" i="3" s="1"/>
  <c r="CW135" i="3" s="1"/>
  <c r="CW137" i="3" s="1"/>
  <c r="FZ217" i="3"/>
  <c r="Y40" i="3"/>
  <c r="Y214" i="3" s="1"/>
  <c r="D40" i="3"/>
  <c r="P40" i="3"/>
  <c r="P214" i="3" s="1"/>
  <c r="AB40" i="3"/>
  <c r="AN40" i="3"/>
  <c r="AZ40" i="3"/>
  <c r="BL40" i="3"/>
  <c r="BX40" i="3"/>
  <c r="BX214" i="3" s="1"/>
  <c r="CJ40" i="3"/>
  <c r="CJ214" i="3" s="1"/>
  <c r="CV40" i="3"/>
  <c r="CV214" i="3" s="1"/>
  <c r="DH40" i="3"/>
  <c r="DH214" i="3" s="1"/>
  <c r="DT40" i="3"/>
  <c r="EF40" i="3"/>
  <c r="EF214" i="3" s="1"/>
  <c r="ER40" i="3"/>
  <c r="FD40" i="3"/>
  <c r="FD214" i="3" s="1"/>
  <c r="FP40" i="3"/>
  <c r="FZ98" i="3"/>
  <c r="M40" i="3"/>
  <c r="BI40" i="3"/>
  <c r="BI214" i="3" s="1"/>
  <c r="FA40" i="3"/>
  <c r="FA214" i="3" s="1"/>
  <c r="E40" i="3"/>
  <c r="Q40" i="3"/>
  <c r="AC40" i="3"/>
  <c r="AC214" i="3" s="1"/>
  <c r="AO40" i="3"/>
  <c r="BA40" i="3"/>
  <c r="BA214" i="3" s="1"/>
  <c r="BM40" i="3"/>
  <c r="BY40" i="3"/>
  <c r="BY171" i="3" s="1"/>
  <c r="CK40" i="3"/>
  <c r="CW40" i="3"/>
  <c r="DI40" i="3"/>
  <c r="DU40" i="3"/>
  <c r="DU214" i="3" s="1"/>
  <c r="EG40" i="3"/>
  <c r="EG171" i="3" s="1"/>
  <c r="ES40" i="3"/>
  <c r="ES214" i="3" s="1"/>
  <c r="FE40" i="3"/>
  <c r="FE171" i="3" s="1"/>
  <c r="FQ40" i="3"/>
  <c r="FQ214" i="3" s="1"/>
  <c r="FZ53" i="3"/>
  <c r="FZ93" i="3"/>
  <c r="EC40" i="3"/>
  <c r="AD40" i="3"/>
  <c r="AP40" i="3"/>
  <c r="BB40" i="3"/>
  <c r="BN40" i="3"/>
  <c r="BZ40" i="3"/>
  <c r="BZ214" i="3" s="1"/>
  <c r="CL40" i="3"/>
  <c r="CL171" i="3" s="1"/>
  <c r="CX40" i="3"/>
  <c r="DJ40" i="3"/>
  <c r="DJ214" i="3" s="1"/>
  <c r="DV40" i="3"/>
  <c r="DV214" i="3" s="1"/>
  <c r="ET40" i="3"/>
  <c r="ET214" i="3" s="1"/>
  <c r="FR40" i="3"/>
  <c r="FR214" i="3" s="1"/>
  <c r="N216" i="3"/>
  <c r="Z216" i="3"/>
  <c r="AL216" i="3"/>
  <c r="AX216" i="3"/>
  <c r="BJ216" i="3"/>
  <c r="BV216" i="3"/>
  <c r="CH216" i="3"/>
  <c r="CT216" i="3"/>
  <c r="DF216" i="3"/>
  <c r="DR216" i="3"/>
  <c r="ED216" i="3"/>
  <c r="EP216" i="3"/>
  <c r="FB216" i="3"/>
  <c r="FN216" i="3"/>
  <c r="DQ40" i="3"/>
  <c r="F40" i="3"/>
  <c r="FF40" i="3"/>
  <c r="G40" i="3"/>
  <c r="G171" i="3" s="1"/>
  <c r="G312" i="3" s="1"/>
  <c r="S40" i="3"/>
  <c r="S214" i="3" s="1"/>
  <c r="AE40" i="3"/>
  <c r="AE214" i="3" s="1"/>
  <c r="AQ40" i="3"/>
  <c r="AQ214" i="3" s="1"/>
  <c r="BC40" i="3"/>
  <c r="BC214" i="3" s="1"/>
  <c r="BO40" i="3"/>
  <c r="BO214" i="3" s="1"/>
  <c r="CA40" i="3"/>
  <c r="CA214" i="3" s="1"/>
  <c r="CM40" i="3"/>
  <c r="CY40" i="3"/>
  <c r="CY214" i="3" s="1"/>
  <c r="DK40" i="3"/>
  <c r="DW40" i="3"/>
  <c r="EI40" i="3"/>
  <c r="EU40" i="3"/>
  <c r="EU214" i="3" s="1"/>
  <c r="FG40" i="3"/>
  <c r="FG214" i="3" s="1"/>
  <c r="FS40" i="3"/>
  <c r="FS214" i="3" s="1"/>
  <c r="C171" i="3"/>
  <c r="C312" i="3" s="1"/>
  <c r="R40" i="3"/>
  <c r="R214" i="3" s="1"/>
  <c r="EH40" i="3"/>
  <c r="EH214" i="3" s="1"/>
  <c r="H40" i="3"/>
  <c r="H214" i="3" s="1"/>
  <c r="T40" i="3"/>
  <c r="AF40" i="3"/>
  <c r="AF214" i="3" s="1"/>
  <c r="AR40" i="3"/>
  <c r="BD40" i="3"/>
  <c r="BP40" i="3"/>
  <c r="CB40" i="3"/>
  <c r="CB214" i="3" s="1"/>
  <c r="CN40" i="3"/>
  <c r="CN214" i="3" s="1"/>
  <c r="CZ40" i="3"/>
  <c r="CZ214" i="3" s="1"/>
  <c r="DL40" i="3"/>
  <c r="DL171" i="3" s="1"/>
  <c r="DX40" i="3"/>
  <c r="DX214" i="3" s="1"/>
  <c r="EJ40" i="3"/>
  <c r="EJ171" i="3" s="1"/>
  <c r="EJ312" i="3" s="1"/>
  <c r="EV40" i="3"/>
  <c r="EV214" i="3" s="1"/>
  <c r="FH40" i="3"/>
  <c r="FT40" i="3"/>
  <c r="FT214" i="3" s="1"/>
  <c r="FZ92" i="3"/>
  <c r="F103" i="3"/>
  <c r="R103" i="3"/>
  <c r="AD103" i="3"/>
  <c r="AP103" i="3"/>
  <c r="BB103" i="3"/>
  <c r="BN103" i="3"/>
  <c r="BZ103" i="3"/>
  <c r="CL103" i="3"/>
  <c r="CX103" i="3"/>
  <c r="DJ103" i="3"/>
  <c r="DV103" i="3"/>
  <c r="EH103" i="3"/>
  <c r="ET103" i="3"/>
  <c r="FF103" i="3"/>
  <c r="FR103" i="3"/>
  <c r="CS40" i="3"/>
  <c r="CS214" i="3" s="1"/>
  <c r="I40" i="3"/>
  <c r="I214" i="3" s="1"/>
  <c r="U40" i="3"/>
  <c r="U214" i="3" s="1"/>
  <c r="AG40" i="3"/>
  <c r="AG214" i="3" s="1"/>
  <c r="AS40" i="3"/>
  <c r="AS214" i="3" s="1"/>
  <c r="BE40" i="3"/>
  <c r="BE214" i="3" s="1"/>
  <c r="BQ40" i="3"/>
  <c r="CC40" i="3"/>
  <c r="CO40" i="3"/>
  <c r="DA40" i="3"/>
  <c r="DM40" i="3"/>
  <c r="DY40" i="3"/>
  <c r="DY214" i="3" s="1"/>
  <c r="EK40" i="3"/>
  <c r="EK214" i="3" s="1"/>
  <c r="EW40" i="3"/>
  <c r="FI40" i="3"/>
  <c r="FI214" i="3" s="1"/>
  <c r="FU40" i="3"/>
  <c r="FU214" i="3" s="1"/>
  <c r="G103" i="3"/>
  <c r="S103" i="3"/>
  <c r="AE103" i="3"/>
  <c r="AQ103" i="3"/>
  <c r="BC103" i="3"/>
  <c r="BO103" i="3"/>
  <c r="CA103" i="3"/>
  <c r="CM103" i="3"/>
  <c r="CY103" i="3"/>
  <c r="DK103" i="3"/>
  <c r="DW103" i="3"/>
  <c r="EI103" i="3"/>
  <c r="EU103" i="3"/>
  <c r="FG103" i="3"/>
  <c r="FS103" i="3"/>
  <c r="FZ321" i="3"/>
  <c r="EO40" i="3"/>
  <c r="J40" i="3"/>
  <c r="V40" i="3"/>
  <c r="AH40" i="3"/>
  <c r="AH214" i="3" s="1"/>
  <c r="AT40" i="3"/>
  <c r="AT214" i="3" s="1"/>
  <c r="BF40" i="3"/>
  <c r="BF171" i="3" s="1"/>
  <c r="BR40" i="3"/>
  <c r="BR214" i="3" s="1"/>
  <c r="CD40" i="3"/>
  <c r="CD214" i="3" s="1"/>
  <c r="CP40" i="3"/>
  <c r="CP214" i="3" s="1"/>
  <c r="DB40" i="3"/>
  <c r="DB214" i="3" s="1"/>
  <c r="DN40" i="3"/>
  <c r="DZ40" i="3"/>
  <c r="DZ214" i="3" s="1"/>
  <c r="EL40" i="3"/>
  <c r="EX40" i="3"/>
  <c r="FJ40" i="3"/>
  <c r="FV40" i="3"/>
  <c r="FV171" i="3" s="1"/>
  <c r="AV135" i="3"/>
  <c r="AV137" i="3" s="1"/>
  <c r="BH135" i="3"/>
  <c r="BH137" i="3" s="1"/>
  <c r="BH190" i="3" s="1"/>
  <c r="BT135" i="3"/>
  <c r="BT137" i="3" s="1"/>
  <c r="BT140" i="3" s="1"/>
  <c r="CF135" i="3"/>
  <c r="CF137" i="3" s="1"/>
  <c r="CF190" i="3" s="1"/>
  <c r="CR135" i="3"/>
  <c r="CR137" i="3" s="1"/>
  <c r="DD135" i="3"/>
  <c r="DD137" i="3" s="1"/>
  <c r="DD190" i="3" s="1"/>
  <c r="DP135" i="3"/>
  <c r="DP137" i="3" s="1"/>
  <c r="DP190" i="3" s="1"/>
  <c r="EB135" i="3"/>
  <c r="EB137" i="3" s="1"/>
  <c r="EB190" i="3" s="1"/>
  <c r="EN135" i="3"/>
  <c r="EN137" i="3" s="1"/>
  <c r="EN190" i="3" s="1"/>
  <c r="EZ135" i="3"/>
  <c r="EZ137" i="3" s="1"/>
  <c r="EZ190" i="3" s="1"/>
  <c r="FL135" i="3"/>
  <c r="FL137" i="3" s="1"/>
  <c r="FL190" i="3" s="1"/>
  <c r="FX135" i="3"/>
  <c r="FX137" i="3" s="1"/>
  <c r="FX190" i="3" s="1"/>
  <c r="BJ132" i="3"/>
  <c r="BJ133" i="3" s="1"/>
  <c r="BJ135" i="3" s="1"/>
  <c r="BJ137" i="3" s="1"/>
  <c r="BJ190" i="3" s="1"/>
  <c r="BV132" i="3"/>
  <c r="BV133" i="3" s="1"/>
  <c r="BV135" i="3" s="1"/>
  <c r="BV137" i="3" s="1"/>
  <c r="BV190" i="3" s="1"/>
  <c r="DF132" i="3"/>
  <c r="DF133" i="3" s="1"/>
  <c r="DF135" i="3" s="1"/>
  <c r="DF137" i="3" s="1"/>
  <c r="DF190" i="3" s="1"/>
  <c r="K40" i="3"/>
  <c r="K214" i="3" s="1"/>
  <c r="W40" i="3"/>
  <c r="W214" i="3" s="1"/>
  <c r="AI40" i="3"/>
  <c r="AI171" i="3" s="1"/>
  <c r="AI312" i="3" s="1"/>
  <c r="AU40" i="3"/>
  <c r="BG40" i="3"/>
  <c r="BG214" i="3" s="1"/>
  <c r="BS40" i="3"/>
  <c r="CE40" i="3"/>
  <c r="CQ40" i="3"/>
  <c r="DC40" i="3"/>
  <c r="DC214" i="3" s="1"/>
  <c r="DO40" i="3"/>
  <c r="DO214" i="3" s="1"/>
  <c r="EA40" i="3"/>
  <c r="EA214" i="3" s="1"/>
  <c r="EM40" i="3"/>
  <c r="EM171" i="3" s="1"/>
  <c r="EY40" i="3"/>
  <c r="EY214" i="3" s="1"/>
  <c r="FK40" i="3"/>
  <c r="FW40" i="3"/>
  <c r="FW171" i="3" s="1"/>
  <c r="FW312" i="3" s="1"/>
  <c r="FZ170" i="3"/>
  <c r="L40" i="3"/>
  <c r="L214" i="3" s="1"/>
  <c r="X40" i="3"/>
  <c r="AJ40" i="3"/>
  <c r="AV40" i="3"/>
  <c r="BH40" i="3"/>
  <c r="BH171" i="3" s="1"/>
  <c r="BH312" i="3" s="1"/>
  <c r="BT40" i="3"/>
  <c r="BT214" i="3" s="1"/>
  <c r="CF40" i="3"/>
  <c r="CF214" i="3" s="1"/>
  <c r="CR40" i="3"/>
  <c r="CR171" i="3" s="1"/>
  <c r="DD40" i="3"/>
  <c r="DD214" i="3" s="1"/>
  <c r="DP40" i="3"/>
  <c r="DP171" i="3" s="1"/>
  <c r="EB40" i="3"/>
  <c r="EB214" i="3" s="1"/>
  <c r="EN40" i="3"/>
  <c r="EZ40" i="3"/>
  <c r="FL40" i="3"/>
  <c r="BW89" i="3"/>
  <c r="FO89" i="3"/>
  <c r="AY89" i="3"/>
  <c r="FC89" i="3"/>
  <c r="AM89" i="3"/>
  <c r="EQ89" i="3"/>
  <c r="BK89" i="3"/>
  <c r="EE89" i="3"/>
  <c r="O89" i="3"/>
  <c r="CI89" i="3"/>
  <c r="DS89" i="3"/>
  <c r="AA89" i="3"/>
  <c r="CU89" i="3"/>
  <c r="DG89" i="3"/>
  <c r="BN89" i="3"/>
  <c r="EH89" i="3"/>
  <c r="BO89" i="3"/>
  <c r="EI89" i="3"/>
  <c r="N89" i="3"/>
  <c r="Z89" i="3"/>
  <c r="AL89" i="3"/>
  <c r="AX89" i="3"/>
  <c r="BJ89" i="3"/>
  <c r="BV89" i="3"/>
  <c r="CH89" i="3"/>
  <c r="CT89" i="3"/>
  <c r="DF89" i="3"/>
  <c r="DR89" i="3"/>
  <c r="ED89" i="3"/>
  <c r="EP89" i="3"/>
  <c r="FB89" i="3"/>
  <c r="FN89" i="3"/>
  <c r="L89" i="3"/>
  <c r="AJ89" i="3"/>
  <c r="BH89" i="3"/>
  <c r="CF89" i="3"/>
  <c r="DD89" i="3"/>
  <c r="DP89" i="3"/>
  <c r="EN89" i="3"/>
  <c r="FX89" i="3"/>
  <c r="X89" i="3"/>
  <c r="AV89" i="3"/>
  <c r="BT89" i="3"/>
  <c r="CR89" i="3"/>
  <c r="EB89" i="3"/>
  <c r="EZ89" i="3"/>
  <c r="FL89" i="3"/>
  <c r="K89" i="3"/>
  <c r="W89" i="3"/>
  <c r="AI89" i="3"/>
  <c r="AU89" i="3"/>
  <c r="BG89" i="3"/>
  <c r="BS89" i="3"/>
  <c r="CE89" i="3"/>
  <c r="CQ89" i="3"/>
  <c r="DC89" i="3"/>
  <c r="DO89" i="3"/>
  <c r="EA89" i="3"/>
  <c r="EM89" i="3"/>
  <c r="EY89" i="3"/>
  <c r="FK89" i="3"/>
  <c r="FW89" i="3"/>
  <c r="M89" i="3"/>
  <c r="Y89" i="3"/>
  <c r="AK89" i="3"/>
  <c r="AW89" i="3"/>
  <c r="BI89" i="3"/>
  <c r="BU89" i="3"/>
  <c r="CG89" i="3"/>
  <c r="CS89" i="3"/>
  <c r="DE89" i="3"/>
  <c r="DQ89" i="3"/>
  <c r="EC89" i="3"/>
  <c r="EO89" i="3"/>
  <c r="FA89" i="3"/>
  <c r="FM89" i="3"/>
  <c r="I89" i="3"/>
  <c r="AG89" i="3"/>
  <c r="BE89" i="3"/>
  <c r="CC89" i="3"/>
  <c r="DA89" i="3"/>
  <c r="DY89" i="3"/>
  <c r="FU89" i="3"/>
  <c r="U89" i="3"/>
  <c r="AS89" i="3"/>
  <c r="BQ89" i="3"/>
  <c r="CO89" i="3"/>
  <c r="DM89" i="3"/>
  <c r="EK89" i="3"/>
  <c r="EW89" i="3"/>
  <c r="FI89" i="3"/>
  <c r="G89" i="3"/>
  <c r="CA89" i="3"/>
  <c r="EU89" i="3"/>
  <c r="S89" i="3"/>
  <c r="CM89" i="3"/>
  <c r="FG89" i="3"/>
  <c r="AE89" i="3"/>
  <c r="CY89" i="3"/>
  <c r="FS89" i="3"/>
  <c r="AQ89" i="3"/>
  <c r="DK89" i="3"/>
  <c r="BC89" i="3"/>
  <c r="DW89" i="3"/>
  <c r="AO89" i="3"/>
  <c r="BY89" i="3"/>
  <c r="DI89" i="3"/>
  <c r="FE89" i="3"/>
  <c r="Q89" i="3"/>
  <c r="BA89" i="3"/>
  <c r="CK89" i="3"/>
  <c r="ES89" i="3"/>
  <c r="E89" i="3"/>
  <c r="AC89" i="3"/>
  <c r="BM89" i="3"/>
  <c r="CW89" i="3"/>
  <c r="FQ89" i="3"/>
  <c r="DU89" i="3"/>
  <c r="EG89" i="3"/>
  <c r="D89" i="3"/>
  <c r="P89" i="3"/>
  <c r="AB89" i="3"/>
  <c r="AN89" i="3"/>
  <c r="AZ89" i="3"/>
  <c r="BL89" i="3"/>
  <c r="BX89" i="3"/>
  <c r="CJ89" i="3"/>
  <c r="CV89" i="3"/>
  <c r="DH89" i="3"/>
  <c r="DT89" i="3"/>
  <c r="EF89" i="3"/>
  <c r="ER89" i="3"/>
  <c r="FD89" i="3"/>
  <c r="FP89" i="3"/>
  <c r="F89" i="3"/>
  <c r="BZ89" i="3"/>
  <c r="ET89" i="3"/>
  <c r="R89" i="3"/>
  <c r="CL89" i="3"/>
  <c r="FF89" i="3"/>
  <c r="H89" i="3"/>
  <c r="T89" i="3"/>
  <c r="AF89" i="3"/>
  <c r="AR89" i="3"/>
  <c r="BD89" i="3"/>
  <c r="BP89" i="3"/>
  <c r="CB89" i="3"/>
  <c r="CN89" i="3"/>
  <c r="CZ89" i="3"/>
  <c r="DL89" i="3"/>
  <c r="DX89" i="3"/>
  <c r="EJ89" i="3"/>
  <c r="EV89" i="3"/>
  <c r="FH89" i="3"/>
  <c r="FT89" i="3"/>
  <c r="FZ88" i="3"/>
  <c r="AD89" i="3"/>
  <c r="CX89" i="3"/>
  <c r="FR89" i="3"/>
  <c r="J89" i="3"/>
  <c r="V89" i="3"/>
  <c r="AH89" i="3"/>
  <c r="AT89" i="3"/>
  <c r="BF89" i="3"/>
  <c r="BR89" i="3"/>
  <c r="CD89" i="3"/>
  <c r="CP89" i="3"/>
  <c r="DB89" i="3"/>
  <c r="DN89" i="3"/>
  <c r="DZ89" i="3"/>
  <c r="EL89" i="3"/>
  <c r="EX89" i="3"/>
  <c r="FJ89" i="3"/>
  <c r="FV89" i="3"/>
  <c r="FZ87" i="3"/>
  <c r="AP89" i="3"/>
  <c r="DJ89" i="3"/>
  <c r="FZ86" i="3"/>
  <c r="BB89" i="3"/>
  <c r="DV89" i="3"/>
  <c r="FZ85" i="3"/>
  <c r="N140" i="3"/>
  <c r="Z140" i="3"/>
  <c r="EP140" i="3"/>
  <c r="AD142" i="3"/>
  <c r="ER142" i="3"/>
  <c r="AT142" i="3"/>
  <c r="BR142" i="3"/>
  <c r="CL142" i="3"/>
  <c r="ED140" i="3"/>
  <c r="CV142" i="3"/>
  <c r="DZ142" i="3"/>
  <c r="O140" i="3"/>
  <c r="AA140" i="3"/>
  <c r="C119" i="3"/>
  <c r="C116" i="3"/>
  <c r="FU38" i="3"/>
  <c r="FI38" i="3"/>
  <c r="EW38" i="3"/>
  <c r="EK38" i="3"/>
  <c r="DY38" i="3"/>
  <c r="CC38" i="3"/>
  <c r="BE38" i="3"/>
  <c r="AS38" i="3"/>
  <c r="AG38" i="3"/>
  <c r="U38" i="3"/>
  <c r="I38" i="3"/>
  <c r="DN38" i="3"/>
  <c r="FT38" i="3"/>
  <c r="FH38" i="3"/>
  <c r="EV38" i="3"/>
  <c r="EJ38" i="3"/>
  <c r="DX38" i="3"/>
  <c r="DL38" i="3"/>
  <c r="CZ38" i="3"/>
  <c r="CN38" i="3"/>
  <c r="CB38" i="3"/>
  <c r="BP38" i="3"/>
  <c r="BD38" i="3"/>
  <c r="AR38" i="3"/>
  <c r="AF38" i="3"/>
  <c r="T38" i="3"/>
  <c r="H38" i="3"/>
  <c r="AH38" i="3"/>
  <c r="FS38" i="3"/>
  <c r="FG38" i="3"/>
  <c r="EU38" i="3"/>
  <c r="EI38" i="3"/>
  <c r="DW38" i="3"/>
  <c r="DK38" i="3"/>
  <c r="CY38" i="3"/>
  <c r="CM38" i="3"/>
  <c r="CA38" i="3"/>
  <c r="BO38" i="3"/>
  <c r="BC38" i="3"/>
  <c r="AQ38" i="3"/>
  <c r="AE38" i="3"/>
  <c r="S38" i="3"/>
  <c r="G38" i="3"/>
  <c r="CP38" i="3"/>
  <c r="FR38" i="3"/>
  <c r="FF38" i="3"/>
  <c r="ET38" i="3"/>
  <c r="EH38" i="3"/>
  <c r="DV38" i="3"/>
  <c r="DJ38" i="3"/>
  <c r="CX38" i="3"/>
  <c r="CL38" i="3"/>
  <c r="BZ38" i="3"/>
  <c r="BN38" i="3"/>
  <c r="BB38" i="3"/>
  <c r="AP38" i="3"/>
  <c r="AD38" i="3"/>
  <c r="R38" i="3"/>
  <c r="F38" i="3"/>
  <c r="FV38" i="3"/>
  <c r="BR38" i="3"/>
  <c r="FQ38" i="3"/>
  <c r="FE38" i="3"/>
  <c r="ES38" i="3"/>
  <c r="EG38" i="3"/>
  <c r="DU38" i="3"/>
  <c r="DI38" i="3"/>
  <c r="CW38" i="3"/>
  <c r="CK38" i="3"/>
  <c r="BY38" i="3"/>
  <c r="BM38" i="3"/>
  <c r="BA38" i="3"/>
  <c r="AO38" i="3"/>
  <c r="AC38" i="3"/>
  <c r="Q38" i="3"/>
  <c r="E38" i="3"/>
  <c r="FJ38" i="3"/>
  <c r="CD38" i="3"/>
  <c r="V38" i="3"/>
  <c r="FP38" i="3"/>
  <c r="FD38" i="3"/>
  <c r="ER38" i="3"/>
  <c r="EF38" i="3"/>
  <c r="DT38" i="3"/>
  <c r="DH38" i="3"/>
  <c r="CV38" i="3"/>
  <c r="CJ38" i="3"/>
  <c r="BX38" i="3"/>
  <c r="BL38" i="3"/>
  <c r="AZ38" i="3"/>
  <c r="AN38" i="3"/>
  <c r="AB38" i="3"/>
  <c r="P38" i="3"/>
  <c r="D38" i="3"/>
  <c r="DB38" i="3"/>
  <c r="FO38" i="3"/>
  <c r="FC38" i="3"/>
  <c r="EQ38" i="3"/>
  <c r="EE38" i="3"/>
  <c r="DS38" i="3"/>
  <c r="DG38" i="3"/>
  <c r="CU38" i="3"/>
  <c r="CI38" i="3"/>
  <c r="BW38" i="3"/>
  <c r="BK38" i="3"/>
  <c r="AY38" i="3"/>
  <c r="AM38" i="3"/>
  <c r="AA38" i="3"/>
  <c r="O38" i="3"/>
  <c r="J38" i="3"/>
  <c r="FN38" i="3"/>
  <c r="FB38" i="3"/>
  <c r="EP38" i="3"/>
  <c r="ED38" i="3"/>
  <c r="DR38" i="3"/>
  <c r="DF38" i="3"/>
  <c r="CT38" i="3"/>
  <c r="CH38" i="3"/>
  <c r="BV38" i="3"/>
  <c r="BJ38" i="3"/>
  <c r="AX38" i="3"/>
  <c r="AL38" i="3"/>
  <c r="Z38" i="3"/>
  <c r="N38" i="3"/>
  <c r="EX38" i="3"/>
  <c r="BF38" i="3"/>
  <c r="FM38" i="3"/>
  <c r="FA38" i="3"/>
  <c r="EO38" i="3"/>
  <c r="EC38" i="3"/>
  <c r="DQ38" i="3"/>
  <c r="DE38" i="3"/>
  <c r="CS38" i="3"/>
  <c r="CG38" i="3"/>
  <c r="BU38" i="3"/>
  <c r="BI38" i="3"/>
  <c r="AW38" i="3"/>
  <c r="AK38" i="3"/>
  <c r="Y38" i="3"/>
  <c r="M38" i="3"/>
  <c r="DZ38" i="3"/>
  <c r="FX38" i="3"/>
  <c r="FL38" i="3"/>
  <c r="EZ38" i="3"/>
  <c r="EN38" i="3"/>
  <c r="EB38" i="3"/>
  <c r="DP38" i="3"/>
  <c r="DD38" i="3"/>
  <c r="CR38" i="3"/>
  <c r="CF38" i="3"/>
  <c r="BT38" i="3"/>
  <c r="BH38" i="3"/>
  <c r="AV38" i="3"/>
  <c r="AJ38" i="3"/>
  <c r="X38" i="3"/>
  <c r="L38" i="3"/>
  <c r="FW38" i="3"/>
  <c r="FK38" i="3"/>
  <c r="EY38" i="3"/>
  <c r="EM38" i="3"/>
  <c r="EA38" i="3"/>
  <c r="DO38" i="3"/>
  <c r="DC38" i="3"/>
  <c r="CQ38" i="3"/>
  <c r="CE38" i="3"/>
  <c r="BS38" i="3"/>
  <c r="BG38" i="3"/>
  <c r="AU38" i="3"/>
  <c r="AI38" i="3"/>
  <c r="W38" i="3"/>
  <c r="K38" i="3"/>
  <c r="EL38" i="3"/>
  <c r="AT38" i="3"/>
  <c r="FZ16" i="3"/>
  <c r="GB16" i="3" s="1"/>
  <c r="C84" i="3"/>
  <c r="BK214" i="3"/>
  <c r="BK171" i="3"/>
  <c r="D214" i="3"/>
  <c r="D171" i="3"/>
  <c r="P171" i="3"/>
  <c r="AB214" i="3"/>
  <c r="AB171" i="3"/>
  <c r="AN214" i="3"/>
  <c r="AN171" i="3"/>
  <c r="AN312" i="3" s="1"/>
  <c r="AZ214" i="3"/>
  <c r="AZ171" i="3"/>
  <c r="BL214" i="3"/>
  <c r="BL171" i="3"/>
  <c r="BL312" i="3" s="1"/>
  <c r="CJ171" i="3"/>
  <c r="CJ312" i="3" s="1"/>
  <c r="DT214" i="3"/>
  <c r="DT171" i="3"/>
  <c r="DT312" i="3" s="1"/>
  <c r="EF171" i="3"/>
  <c r="EF312" i="3" s="1"/>
  <c r="ER214" i="3"/>
  <c r="ER171" i="3"/>
  <c r="FP214" i="3"/>
  <c r="FP171" i="3"/>
  <c r="FP312" i="3" s="1"/>
  <c r="H103" i="3"/>
  <c r="T103" i="3"/>
  <c r="AF103" i="3"/>
  <c r="AR103" i="3"/>
  <c r="BD103" i="3"/>
  <c r="BP103" i="3"/>
  <c r="CB103" i="3"/>
  <c r="CN103" i="3"/>
  <c r="CZ103" i="3"/>
  <c r="DL103" i="3"/>
  <c r="DX103" i="3"/>
  <c r="EJ103" i="3"/>
  <c r="EV103" i="3"/>
  <c r="FH103" i="3"/>
  <c r="FT103" i="3"/>
  <c r="E214" i="3"/>
  <c r="E171" i="3"/>
  <c r="E312" i="3" s="1"/>
  <c r="AC171" i="3"/>
  <c r="AC312" i="3" s="1"/>
  <c r="AO214" i="3"/>
  <c r="AO171" i="3"/>
  <c r="AO312" i="3" s="1"/>
  <c r="BM171" i="3"/>
  <c r="BM312" i="3" s="1"/>
  <c r="BM214" i="3"/>
  <c r="BY214" i="3"/>
  <c r="CK214" i="3"/>
  <c r="CK171" i="3"/>
  <c r="CW214" i="3"/>
  <c r="CW171" i="3"/>
  <c r="DI214" i="3"/>
  <c r="DI171" i="3"/>
  <c r="ES171" i="3"/>
  <c r="FE214" i="3"/>
  <c r="EQ171" i="3"/>
  <c r="FZ11" i="3"/>
  <c r="F214" i="3"/>
  <c r="F171" i="3"/>
  <c r="AD214" i="3"/>
  <c r="AD171" i="3"/>
  <c r="AP214" i="3"/>
  <c r="AP171" i="3"/>
  <c r="AP312" i="3" s="1"/>
  <c r="BB214" i="3"/>
  <c r="BB171" i="3"/>
  <c r="BB312" i="3" s="1"/>
  <c r="BN214" i="3"/>
  <c r="BN171" i="3"/>
  <c r="BN312" i="3" s="1"/>
  <c r="CX214" i="3"/>
  <c r="CX171" i="3"/>
  <c r="ET171" i="3"/>
  <c r="FF214" i="3"/>
  <c r="FF171" i="3"/>
  <c r="FF312" i="3" s="1"/>
  <c r="FZ99" i="3"/>
  <c r="G214" i="3"/>
  <c r="AE171" i="3"/>
  <c r="AE312" i="3" s="1"/>
  <c r="CM214" i="3"/>
  <c r="CM171" i="3"/>
  <c r="DK214" i="3"/>
  <c r="DK171" i="3"/>
  <c r="DK312" i="3" s="1"/>
  <c r="DW214" i="3"/>
  <c r="DW171" i="3"/>
  <c r="EI214" i="3"/>
  <c r="EI171" i="3"/>
  <c r="EI312" i="3" s="1"/>
  <c r="C103" i="3"/>
  <c r="FZ39" i="3"/>
  <c r="T214" i="3"/>
  <c r="T171" i="3"/>
  <c r="T312" i="3" s="1"/>
  <c r="AF171" i="3"/>
  <c r="AF312" i="3" s="1"/>
  <c r="AR214" i="3"/>
  <c r="AR171" i="3"/>
  <c r="AR312" i="3" s="1"/>
  <c r="BD214" i="3"/>
  <c r="BD171" i="3"/>
  <c r="BD312" i="3" s="1"/>
  <c r="BP214" i="3"/>
  <c r="BP171" i="3"/>
  <c r="CZ171" i="3"/>
  <c r="CZ312" i="3" s="1"/>
  <c r="DL214" i="3"/>
  <c r="EJ214" i="3"/>
  <c r="FH214" i="3"/>
  <c r="FH171" i="3"/>
  <c r="FH312" i="3" s="1"/>
  <c r="BH103" i="3"/>
  <c r="BT103" i="3"/>
  <c r="CF103" i="3"/>
  <c r="CR103" i="3"/>
  <c r="DD103" i="3"/>
  <c r="DP103" i="3"/>
  <c r="EB103" i="3"/>
  <c r="EN103" i="3"/>
  <c r="EZ103" i="3"/>
  <c r="FL103" i="3"/>
  <c r="FX103" i="3"/>
  <c r="BW214" i="3"/>
  <c r="BW171" i="3"/>
  <c r="BW312" i="3" s="1"/>
  <c r="FO171" i="3"/>
  <c r="AS171" i="3"/>
  <c r="AS312" i="3" s="1"/>
  <c r="BQ214" i="3"/>
  <c r="BQ171" i="3"/>
  <c r="CC214" i="3"/>
  <c r="CC171" i="3"/>
  <c r="CO214" i="3"/>
  <c r="CO171" i="3"/>
  <c r="DA214" i="3"/>
  <c r="DA171" i="3"/>
  <c r="DM214" i="3"/>
  <c r="DM171" i="3"/>
  <c r="DM312" i="3" s="1"/>
  <c r="EW214" i="3"/>
  <c r="EW171" i="3"/>
  <c r="FU171" i="3"/>
  <c r="M103" i="3"/>
  <c r="Y103" i="3"/>
  <c r="AK103" i="3"/>
  <c r="AW103" i="3"/>
  <c r="BI103" i="3"/>
  <c r="BU103" i="3"/>
  <c r="CG103" i="3"/>
  <c r="CS103" i="3"/>
  <c r="DE103" i="3"/>
  <c r="DQ103" i="3"/>
  <c r="EC103" i="3"/>
  <c r="EO103" i="3"/>
  <c r="FA103" i="3"/>
  <c r="FM103" i="3"/>
  <c r="FZ118" i="3"/>
  <c r="J214" i="3"/>
  <c r="J171" i="3"/>
  <c r="V214" i="3"/>
  <c r="V171" i="3"/>
  <c r="BF214" i="3"/>
  <c r="CP171" i="3"/>
  <c r="CP312" i="3" s="1"/>
  <c r="DN214" i="3"/>
  <c r="DN171" i="3"/>
  <c r="DN312" i="3" s="1"/>
  <c r="EL214" i="3"/>
  <c r="EL171" i="3"/>
  <c r="EL312" i="3" s="1"/>
  <c r="EX214" i="3"/>
  <c r="EX171" i="3"/>
  <c r="FJ214" i="3"/>
  <c r="FJ171" i="3"/>
  <c r="FV214" i="3"/>
  <c r="W171" i="3"/>
  <c r="W312" i="3" s="1"/>
  <c r="AI214" i="3"/>
  <c r="AU214" i="3"/>
  <c r="AU171" i="3"/>
  <c r="AU312" i="3" s="1"/>
  <c r="BG171" i="3"/>
  <c r="BS214" i="3"/>
  <c r="BS171" i="3"/>
  <c r="BS312" i="3" s="1"/>
  <c r="CE214" i="3"/>
  <c r="CE171" i="3"/>
  <c r="CE312" i="3" s="1"/>
  <c r="CQ214" i="3"/>
  <c r="CQ171" i="3"/>
  <c r="CQ312" i="3" s="1"/>
  <c r="EA171" i="3"/>
  <c r="EA312" i="3" s="1"/>
  <c r="FK214" i="3"/>
  <c r="FK171" i="3"/>
  <c r="FK312" i="3" s="1"/>
  <c r="FW214" i="3"/>
  <c r="FZ96" i="3"/>
  <c r="CI214" i="3"/>
  <c r="CI171" i="3"/>
  <c r="CI312" i="3" s="1"/>
  <c r="FC214" i="3"/>
  <c r="X214" i="3"/>
  <c r="X171" i="3"/>
  <c r="AJ214" i="3"/>
  <c r="AJ171" i="3"/>
  <c r="AV214" i="3"/>
  <c r="AV171" i="3"/>
  <c r="AV312" i="3" s="1"/>
  <c r="BH214" i="3"/>
  <c r="DP214" i="3"/>
  <c r="EN214" i="3"/>
  <c r="EN171" i="3"/>
  <c r="EZ214" i="3"/>
  <c r="EZ171" i="3"/>
  <c r="FL214" i="3"/>
  <c r="FL171" i="3"/>
  <c r="FX214" i="3"/>
  <c r="FX171" i="3"/>
  <c r="FZ62" i="3"/>
  <c r="AM214" i="3"/>
  <c r="AM171" i="3"/>
  <c r="AM312" i="3" s="1"/>
  <c r="M214" i="3"/>
  <c r="M171" i="3"/>
  <c r="CG214" i="3"/>
  <c r="CG171" i="3"/>
  <c r="CG312" i="3" s="1"/>
  <c r="DQ214" i="3"/>
  <c r="DQ171" i="3"/>
  <c r="EC214" i="3"/>
  <c r="EC171" i="3"/>
  <c r="EO214" i="3"/>
  <c r="EO171" i="3"/>
  <c r="EO312" i="3" s="1"/>
  <c r="Z171" i="3"/>
  <c r="Z312" i="3" s="1"/>
  <c r="BJ214" i="3"/>
  <c r="BV171" i="3"/>
  <c r="CH214" i="3"/>
  <c r="CH171" i="3"/>
  <c r="CH312" i="3" s="1"/>
  <c r="DF214" i="3"/>
  <c r="DF171" i="3"/>
  <c r="DF312" i="3" s="1"/>
  <c r="DR214" i="3"/>
  <c r="DR171" i="3"/>
  <c r="DR312" i="3" s="1"/>
  <c r="ED214" i="3"/>
  <c r="ED171" i="3"/>
  <c r="ED312" i="3" s="1"/>
  <c r="L216" i="3"/>
  <c r="X216" i="3"/>
  <c r="AJ216" i="3"/>
  <c r="AV216" i="3"/>
  <c r="BH216" i="3"/>
  <c r="BT216" i="3"/>
  <c r="CF216" i="3"/>
  <c r="CR216" i="3"/>
  <c r="DD216" i="3"/>
  <c r="DP216" i="3"/>
  <c r="EB216" i="3"/>
  <c r="EN216" i="3"/>
  <c r="EZ216" i="3"/>
  <c r="FL216" i="3"/>
  <c r="FX216" i="3"/>
  <c r="M216" i="3"/>
  <c r="Y216" i="3"/>
  <c r="AK216" i="3"/>
  <c r="AW216" i="3"/>
  <c r="BI216" i="3"/>
  <c r="BU216" i="3"/>
  <c r="CG216" i="3"/>
  <c r="CS216" i="3"/>
  <c r="DE216" i="3"/>
  <c r="DQ216" i="3"/>
  <c r="EC216" i="3"/>
  <c r="EO216" i="3"/>
  <c r="FA216" i="3"/>
  <c r="FM216" i="3"/>
  <c r="L190" i="3"/>
  <c r="X190" i="3"/>
  <c r="AV190" i="3"/>
  <c r="CR190" i="3"/>
  <c r="DP142" i="3"/>
  <c r="C216" i="3"/>
  <c r="O216" i="3"/>
  <c r="AA216" i="3"/>
  <c r="AM216" i="3"/>
  <c r="AY216" i="3"/>
  <c r="BK216" i="3"/>
  <c r="BW216" i="3"/>
  <c r="CI216" i="3"/>
  <c r="CU216" i="3"/>
  <c r="DG216" i="3"/>
  <c r="DS216" i="3"/>
  <c r="EE216" i="3"/>
  <c r="EQ216" i="3"/>
  <c r="FC216" i="3"/>
  <c r="FO216" i="3"/>
  <c r="AK190" i="3"/>
  <c r="AW140" i="3"/>
  <c r="AW142" i="3"/>
  <c r="AW190" i="3"/>
  <c r="BI190" i="3"/>
  <c r="BU140" i="3"/>
  <c r="BU142" i="3"/>
  <c r="CG190" i="3"/>
  <c r="CS190" i="3"/>
  <c r="EC190" i="3"/>
  <c r="EC140" i="3"/>
  <c r="EC142" i="3"/>
  <c r="EO190" i="3"/>
  <c r="FA140" i="3"/>
  <c r="FM190" i="3"/>
  <c r="FM140" i="3"/>
  <c r="FM142" i="3"/>
  <c r="D216" i="3"/>
  <c r="P216" i="3"/>
  <c r="AB216" i="3"/>
  <c r="AN216" i="3"/>
  <c r="AZ216" i="3"/>
  <c r="BL216" i="3"/>
  <c r="BX216" i="3"/>
  <c r="CJ216" i="3"/>
  <c r="CV216" i="3"/>
  <c r="DH216" i="3"/>
  <c r="DT216" i="3"/>
  <c r="EF216" i="3"/>
  <c r="ER216" i="3"/>
  <c r="FD216" i="3"/>
  <c r="FP216" i="3"/>
  <c r="E216" i="3"/>
  <c r="Q216" i="3"/>
  <c r="AC216" i="3"/>
  <c r="AO216" i="3"/>
  <c r="BA216" i="3"/>
  <c r="BM216" i="3"/>
  <c r="BY216" i="3"/>
  <c r="CK216" i="3"/>
  <c r="CW216" i="3"/>
  <c r="DI216" i="3"/>
  <c r="DU216" i="3"/>
  <c r="EG216" i="3"/>
  <c r="ES216" i="3"/>
  <c r="FE216" i="3"/>
  <c r="FQ216" i="3"/>
  <c r="ET132" i="3"/>
  <c r="ET133" i="3" s="1"/>
  <c r="ET135" i="3" s="1"/>
  <c r="ET137" i="3" s="1"/>
  <c r="ET190" i="3" s="1"/>
  <c r="FF132" i="3"/>
  <c r="FF133" i="3" s="1"/>
  <c r="FF135" i="3" s="1"/>
  <c r="FF137" i="3" s="1"/>
  <c r="FF190" i="3" s="1"/>
  <c r="FR132" i="3"/>
  <c r="FR133" i="3" s="1"/>
  <c r="FR135" i="3" s="1"/>
  <c r="FR137" i="3" s="1"/>
  <c r="FR190" i="3" s="1"/>
  <c r="F216" i="3"/>
  <c r="R216" i="3"/>
  <c r="AD216" i="3"/>
  <c r="AP216" i="3"/>
  <c r="BB216" i="3"/>
  <c r="BN216" i="3"/>
  <c r="BZ216" i="3"/>
  <c r="CL216" i="3"/>
  <c r="CX216" i="3"/>
  <c r="DJ216" i="3"/>
  <c r="DV216" i="3"/>
  <c r="EH216" i="3"/>
  <c r="ET216" i="3"/>
  <c r="FF216" i="3"/>
  <c r="FR216" i="3"/>
  <c r="G216" i="3"/>
  <c r="S216" i="3"/>
  <c r="AE216" i="3"/>
  <c r="AQ216" i="3"/>
  <c r="BC216" i="3"/>
  <c r="BO216" i="3"/>
  <c r="CA216" i="3"/>
  <c r="CM216" i="3"/>
  <c r="CY216" i="3"/>
  <c r="DK216" i="3"/>
  <c r="DW216" i="3"/>
  <c r="EI216" i="3"/>
  <c r="EU216" i="3"/>
  <c r="FG216" i="3"/>
  <c r="FS216" i="3"/>
  <c r="AC140" i="3"/>
  <c r="CW190" i="3"/>
  <c r="H216" i="3"/>
  <c r="T216" i="3"/>
  <c r="AF216" i="3"/>
  <c r="AR216" i="3"/>
  <c r="BD216" i="3"/>
  <c r="BP216" i="3"/>
  <c r="CB216" i="3"/>
  <c r="CN216" i="3"/>
  <c r="CZ216" i="3"/>
  <c r="DL216" i="3"/>
  <c r="DX216" i="3"/>
  <c r="EJ216" i="3"/>
  <c r="EV216" i="3"/>
  <c r="FH216" i="3"/>
  <c r="FT216" i="3"/>
  <c r="I216" i="3"/>
  <c r="U216" i="3"/>
  <c r="AG216" i="3"/>
  <c r="AS216" i="3"/>
  <c r="BE216" i="3"/>
  <c r="BQ216" i="3"/>
  <c r="CC216" i="3"/>
  <c r="CO216" i="3"/>
  <c r="DA216" i="3"/>
  <c r="DM216" i="3"/>
  <c r="DY216" i="3"/>
  <c r="EK216" i="3"/>
  <c r="EW216" i="3"/>
  <c r="FI216" i="3"/>
  <c r="FU216" i="3"/>
  <c r="J216" i="3"/>
  <c r="V216" i="3"/>
  <c r="AH216" i="3"/>
  <c r="AT216" i="3"/>
  <c r="BF216" i="3"/>
  <c r="BR216" i="3"/>
  <c r="CD216" i="3"/>
  <c r="CP216" i="3"/>
  <c r="DB216" i="3"/>
  <c r="DN216" i="3"/>
  <c r="DZ216" i="3"/>
  <c r="EL216" i="3"/>
  <c r="EX216" i="3"/>
  <c r="FJ216" i="3"/>
  <c r="FV216" i="3"/>
  <c r="K132" i="3"/>
  <c r="K133" i="3" s="1"/>
  <c r="K135" i="3" s="1"/>
  <c r="K137" i="3" s="1"/>
  <c r="K190" i="3" s="1"/>
  <c r="W132" i="3"/>
  <c r="W133" i="3" s="1"/>
  <c r="W135" i="3" s="1"/>
  <c r="W137" i="3" s="1"/>
  <c r="W140" i="3" s="1"/>
  <c r="AI132" i="3"/>
  <c r="AI133" i="3" s="1"/>
  <c r="AI135" i="3" s="1"/>
  <c r="AI137" i="3" s="1"/>
  <c r="AI190" i="3" s="1"/>
  <c r="AU132" i="3"/>
  <c r="AU133" i="3" s="1"/>
  <c r="AU135" i="3" s="1"/>
  <c r="AU137" i="3" s="1"/>
  <c r="AU190" i="3" s="1"/>
  <c r="BG132" i="3"/>
  <c r="BG133" i="3" s="1"/>
  <c r="BG135" i="3" s="1"/>
  <c r="BG137" i="3" s="1"/>
  <c r="BG190" i="3" s="1"/>
  <c r="BS132" i="3"/>
  <c r="BS133" i="3" s="1"/>
  <c r="BS135" i="3" s="1"/>
  <c r="BS137" i="3" s="1"/>
  <c r="BS190" i="3" s="1"/>
  <c r="CE132" i="3"/>
  <c r="CE133" i="3" s="1"/>
  <c r="CE135" i="3" s="1"/>
  <c r="CE137" i="3" s="1"/>
  <c r="CE190" i="3" s="1"/>
  <c r="CQ132" i="3"/>
  <c r="CQ133" i="3" s="1"/>
  <c r="CQ135" i="3" s="1"/>
  <c r="CQ137" i="3" s="1"/>
  <c r="CQ190" i="3" s="1"/>
  <c r="DC132" i="3"/>
  <c r="DC133" i="3" s="1"/>
  <c r="DC135" i="3" s="1"/>
  <c r="DC137" i="3" s="1"/>
  <c r="DC142" i="3" s="1"/>
  <c r="DO132" i="3"/>
  <c r="DO133" i="3" s="1"/>
  <c r="DO135" i="3" s="1"/>
  <c r="DO137" i="3" s="1"/>
  <c r="DO190" i="3" s="1"/>
  <c r="EA132" i="3"/>
  <c r="EA133" i="3" s="1"/>
  <c r="EA135" i="3" s="1"/>
  <c r="EA137" i="3" s="1"/>
  <c r="EA190" i="3" s="1"/>
  <c r="EM132" i="3"/>
  <c r="EM133" i="3" s="1"/>
  <c r="EM135" i="3" s="1"/>
  <c r="EM137" i="3" s="1"/>
  <c r="EM190" i="3" s="1"/>
  <c r="EY132" i="3"/>
  <c r="EY133" i="3" s="1"/>
  <c r="EY135" i="3" s="1"/>
  <c r="EY137" i="3" s="1"/>
  <c r="EY190" i="3" s="1"/>
  <c r="FK132" i="3"/>
  <c r="FK133" i="3" s="1"/>
  <c r="FK135" i="3" s="1"/>
  <c r="FK137" i="3" s="1"/>
  <c r="FK190" i="3" s="1"/>
  <c r="FW132" i="3"/>
  <c r="FW133" i="3" s="1"/>
  <c r="FW135" i="3" s="1"/>
  <c r="FW137" i="3" s="1"/>
  <c r="FW190" i="3" s="1"/>
  <c r="H142" i="3"/>
  <c r="AR190" i="3"/>
  <c r="AR140" i="3"/>
  <c r="BP190" i="3"/>
  <c r="CB190" i="3"/>
  <c r="CN140" i="3"/>
  <c r="G142" i="3"/>
  <c r="CA142" i="3"/>
  <c r="FS142" i="3"/>
  <c r="EL175" i="3"/>
  <c r="AD140" i="3"/>
  <c r="CL140" i="3"/>
  <c r="AU175" i="3"/>
  <c r="G140" i="3"/>
  <c r="CA140" i="3"/>
  <c r="CO142" i="3"/>
  <c r="EW142" i="3"/>
  <c r="AS140" i="3"/>
  <c r="BE140" i="3"/>
  <c r="CO140" i="3"/>
  <c r="DY140" i="3"/>
  <c r="EW140" i="3"/>
  <c r="AT140" i="3"/>
  <c r="BF140" i="3"/>
  <c r="BR140" i="3"/>
  <c r="CD140" i="3"/>
  <c r="DZ140" i="3"/>
  <c r="FL142" i="3"/>
  <c r="FZ164" i="3"/>
  <c r="DT175" i="3"/>
  <c r="FP175" i="3"/>
  <c r="N142" i="3"/>
  <c r="Z142" i="3"/>
  <c r="ED142" i="3"/>
  <c r="EP142" i="3"/>
  <c r="O142" i="3"/>
  <c r="AA142" i="3"/>
  <c r="CU142" i="3"/>
  <c r="FC142" i="3"/>
  <c r="FZ178" i="3"/>
  <c r="DR175" i="3"/>
  <c r="ED175" i="3"/>
  <c r="AP175" i="3"/>
  <c r="BB175" i="3"/>
  <c r="FF175" i="3"/>
  <c r="EI175" i="3"/>
  <c r="T175" i="3"/>
  <c r="FH175" i="3"/>
  <c r="FZ212" i="3"/>
  <c r="FZ177" i="3"/>
  <c r="FZ174" i="3"/>
  <c r="FZ290" i="3"/>
  <c r="GB290" i="3" s="1"/>
  <c r="C304" i="3"/>
  <c r="DP312" i="3" l="1"/>
  <c r="DP175" i="3"/>
  <c r="BM175" i="3"/>
  <c r="W175" i="3"/>
  <c r="BQ38" i="3"/>
  <c r="AO175" i="3"/>
  <c r="BI171" i="3"/>
  <c r="BI312" i="3" s="1"/>
  <c r="O171" i="3"/>
  <c r="EH171" i="3"/>
  <c r="AT171" i="3"/>
  <c r="AT312" i="3" s="1"/>
  <c r="AM175" i="3"/>
  <c r="CO38" i="3"/>
  <c r="BD175" i="3"/>
  <c r="DM175" i="3"/>
  <c r="FM171" i="3"/>
  <c r="FM175" i="3" s="1"/>
  <c r="BO171" i="3"/>
  <c r="BO312" i="3" s="1"/>
  <c r="DA38" i="3"/>
  <c r="DA119" i="3" s="1"/>
  <c r="DN175" i="3"/>
  <c r="AS175" i="3"/>
  <c r="CL214" i="3"/>
  <c r="DK175" i="3"/>
  <c r="CG175" i="3"/>
  <c r="BZ171" i="3"/>
  <c r="BN175" i="3"/>
  <c r="EM214" i="3"/>
  <c r="BI175" i="3"/>
  <c r="AT175" i="3"/>
  <c r="FB171" i="3"/>
  <c r="FB175" i="3" s="1"/>
  <c r="AK214" i="3"/>
  <c r="AH171" i="3"/>
  <c r="AH175" i="3" s="1"/>
  <c r="EK171" i="3"/>
  <c r="AV175" i="3"/>
  <c r="EP171" i="3"/>
  <c r="EP175" i="3" s="1"/>
  <c r="DY171" i="3"/>
  <c r="CN171" i="3"/>
  <c r="CN312" i="3" s="1"/>
  <c r="EJ175" i="3"/>
  <c r="DO171" i="3"/>
  <c r="DO175" i="3" s="1"/>
  <c r="EG214" i="3"/>
  <c r="N171" i="3"/>
  <c r="N312" i="3" s="1"/>
  <c r="CS171" i="3"/>
  <c r="CS312" i="3" s="1"/>
  <c r="DG171" i="3"/>
  <c r="DG175" i="3" s="1"/>
  <c r="CB171" i="3"/>
  <c r="CB172" i="3" s="1"/>
  <c r="DC171" i="3"/>
  <c r="FG171" i="3"/>
  <c r="FG312" i="3" s="1"/>
  <c r="DU171" i="3"/>
  <c r="CH175" i="3"/>
  <c r="BT171" i="3"/>
  <c r="BT312" i="3" s="1"/>
  <c r="CU171" i="3"/>
  <c r="CU172" i="3" s="1"/>
  <c r="EU171" i="3"/>
  <c r="EU312" i="3" s="1"/>
  <c r="FA171" i="3"/>
  <c r="BU171" i="3"/>
  <c r="S171" i="3"/>
  <c r="S172" i="3" s="1"/>
  <c r="BX171" i="3"/>
  <c r="BX175" i="3" s="1"/>
  <c r="FZ40" i="3"/>
  <c r="EO175" i="3"/>
  <c r="EE312" i="3"/>
  <c r="EE175" i="3"/>
  <c r="DE175" i="3"/>
  <c r="DE312" i="3"/>
  <c r="BF312" i="3"/>
  <c r="BF175" i="3"/>
  <c r="AW175" i="3"/>
  <c r="AW312" i="3"/>
  <c r="CR175" i="3"/>
  <c r="CR312" i="3"/>
  <c r="DL312" i="3"/>
  <c r="DL175" i="3"/>
  <c r="BY175" i="3"/>
  <c r="BY312" i="3"/>
  <c r="EM175" i="3"/>
  <c r="EM312" i="3"/>
  <c r="FE312" i="3"/>
  <c r="FE175" i="3"/>
  <c r="BV175" i="3"/>
  <c r="BV312" i="3"/>
  <c r="BG175" i="3"/>
  <c r="BG312" i="3"/>
  <c r="BQ175" i="3"/>
  <c r="BQ312" i="3"/>
  <c r="ES175" i="3"/>
  <c r="ES312" i="3"/>
  <c r="CZ175" i="3"/>
  <c r="FK175" i="3"/>
  <c r="CP175" i="3"/>
  <c r="FJ175" i="3"/>
  <c r="FJ312" i="3"/>
  <c r="CD171" i="3"/>
  <c r="J175" i="3"/>
  <c r="J312" i="3"/>
  <c r="CL175" i="3"/>
  <c r="CL312" i="3"/>
  <c r="R171" i="3"/>
  <c r="EE214" i="3"/>
  <c r="M175" i="3"/>
  <c r="M312" i="3"/>
  <c r="EN175" i="3"/>
  <c r="EN312" i="3"/>
  <c r="AX171" i="3"/>
  <c r="AY171" i="3"/>
  <c r="FT171" i="3"/>
  <c r="BC171" i="3"/>
  <c r="DH171" i="3"/>
  <c r="DH172" i="3" s="1"/>
  <c r="V175" i="3"/>
  <c r="V312" i="3"/>
  <c r="AE175" i="3"/>
  <c r="CQ175" i="3"/>
  <c r="EX175" i="3"/>
  <c r="EX312" i="3"/>
  <c r="BR171" i="3"/>
  <c r="BR172" i="3" s="1"/>
  <c r="ET175" i="3"/>
  <c r="ET312" i="3"/>
  <c r="BZ175" i="3"/>
  <c r="BZ312" i="3"/>
  <c r="F175" i="3"/>
  <c r="F312" i="3"/>
  <c r="EG175" i="3"/>
  <c r="EG312" i="3"/>
  <c r="C175" i="3"/>
  <c r="AR175" i="3"/>
  <c r="BH175" i="3"/>
  <c r="BS175" i="3"/>
  <c r="AL171" i="3"/>
  <c r="AL172" i="3" s="1"/>
  <c r="DD171" i="3"/>
  <c r="AJ175" i="3"/>
  <c r="AJ312" i="3"/>
  <c r="DC175" i="3"/>
  <c r="DC312" i="3"/>
  <c r="AG171" i="3"/>
  <c r="DS171" i="3"/>
  <c r="DW175" i="3"/>
  <c r="DW312" i="3"/>
  <c r="AQ171" i="3"/>
  <c r="CV171" i="3"/>
  <c r="AB175" i="3"/>
  <c r="AB312" i="3"/>
  <c r="C172" i="3"/>
  <c r="FV175" i="3"/>
  <c r="FV312" i="3"/>
  <c r="AD175" i="3"/>
  <c r="AD312" i="3"/>
  <c r="EK175" i="3"/>
  <c r="EK312" i="3"/>
  <c r="AZ175" i="3"/>
  <c r="AZ312" i="3"/>
  <c r="AF175" i="3"/>
  <c r="G175" i="3"/>
  <c r="E175" i="3"/>
  <c r="BJ175" i="3"/>
  <c r="EC175" i="3"/>
  <c r="EC312" i="3"/>
  <c r="DA175" i="3"/>
  <c r="DA312" i="3"/>
  <c r="P175" i="3"/>
  <c r="P312" i="3"/>
  <c r="FX175" i="3"/>
  <c r="FX312" i="3"/>
  <c r="X175" i="3"/>
  <c r="X312" i="3"/>
  <c r="U171" i="3"/>
  <c r="Z175" i="3"/>
  <c r="FN171" i="3"/>
  <c r="CT171" i="3"/>
  <c r="DQ175" i="3"/>
  <c r="DQ312" i="3"/>
  <c r="AW214" i="3"/>
  <c r="CR214" i="3"/>
  <c r="K171" i="3"/>
  <c r="DZ171" i="3"/>
  <c r="DV171" i="3"/>
  <c r="FD171" i="3"/>
  <c r="FD172" i="3" s="1"/>
  <c r="EQ175" i="3"/>
  <c r="EQ312" i="3"/>
  <c r="FG175" i="3"/>
  <c r="N175" i="3"/>
  <c r="FL175" i="3"/>
  <c r="FL312" i="3"/>
  <c r="CF171" i="3"/>
  <c r="CF172" i="3" s="1"/>
  <c r="L171" i="3"/>
  <c r="L172" i="3" s="1"/>
  <c r="EY171" i="3"/>
  <c r="EY172" i="3" s="1"/>
  <c r="FI171" i="3"/>
  <c r="CO175" i="3"/>
  <c r="CO312" i="3"/>
  <c r="I171" i="3"/>
  <c r="DX171" i="3"/>
  <c r="FS171" i="3"/>
  <c r="FS172" i="3" s="1"/>
  <c r="CY171" i="3"/>
  <c r="FQ171" i="3"/>
  <c r="FQ312" i="3" s="1"/>
  <c r="CW175" i="3"/>
  <c r="CW312" i="3"/>
  <c r="Q171" i="3"/>
  <c r="Q172" i="3" s="1"/>
  <c r="D175" i="3"/>
  <c r="D312" i="3"/>
  <c r="CX175" i="3"/>
  <c r="CX312" i="3"/>
  <c r="FC175" i="3"/>
  <c r="FU175" i="3"/>
  <c r="FU312" i="3"/>
  <c r="BP175" i="3"/>
  <c r="BP312" i="3"/>
  <c r="DI175" i="3"/>
  <c r="DI312" i="3"/>
  <c r="CI175" i="3"/>
  <c r="DE214" i="3"/>
  <c r="AH312" i="3"/>
  <c r="DJ171" i="3"/>
  <c r="Q214" i="3"/>
  <c r="ER175" i="3"/>
  <c r="ER312" i="3"/>
  <c r="BW175" i="3"/>
  <c r="AK175" i="3"/>
  <c r="AK312" i="3"/>
  <c r="EZ175" i="3"/>
  <c r="EZ312" i="3"/>
  <c r="EW175" i="3"/>
  <c r="EW312" i="3"/>
  <c r="CC175" i="3"/>
  <c r="CC312" i="3"/>
  <c r="FO175" i="3"/>
  <c r="FO312" i="3"/>
  <c r="CM175" i="3"/>
  <c r="CM312" i="3"/>
  <c r="CK175" i="3"/>
  <c r="CK312" i="3"/>
  <c r="BK175" i="3"/>
  <c r="BK312" i="3"/>
  <c r="AC142" i="3"/>
  <c r="AC144" i="3" s="1"/>
  <c r="AC146" i="3" s="1"/>
  <c r="CN142" i="3"/>
  <c r="CN144" i="3" s="1"/>
  <c r="CN146" i="3" s="1"/>
  <c r="CB142" i="3"/>
  <c r="CB144" i="3" s="1"/>
  <c r="CB146" i="3" s="1"/>
  <c r="FR140" i="3"/>
  <c r="ER140" i="3"/>
  <c r="BJ142" i="3"/>
  <c r="CK140" i="3"/>
  <c r="CK142" i="3"/>
  <c r="DP140" i="3"/>
  <c r="DP144" i="3" s="1"/>
  <c r="DP146" i="3" s="1"/>
  <c r="CD142" i="3"/>
  <c r="CD144" i="3" s="1"/>
  <c r="CD146" i="3" s="1"/>
  <c r="DA140" i="3"/>
  <c r="DA144" i="3" s="1"/>
  <c r="DA146" i="3" s="1"/>
  <c r="DQ142" i="3"/>
  <c r="DQ144" i="3" s="1"/>
  <c r="DQ146" i="3" s="1"/>
  <c r="BT142" i="3"/>
  <c r="BT144" i="3" s="1"/>
  <c r="BT146" i="3" s="1"/>
  <c r="BW140" i="3"/>
  <c r="BT190" i="3"/>
  <c r="DA142" i="3"/>
  <c r="FJ140" i="3"/>
  <c r="AG140" i="3"/>
  <c r="FA142" i="3"/>
  <c r="FA144" i="3" s="1"/>
  <c r="FA146" i="3" s="1"/>
  <c r="CV140" i="3"/>
  <c r="CV144" i="3" s="1"/>
  <c r="CV146" i="3" s="1"/>
  <c r="BV142" i="3"/>
  <c r="DY142" i="3"/>
  <c r="DY144" i="3" s="1"/>
  <c r="DY146" i="3" s="1"/>
  <c r="CU140" i="3"/>
  <c r="CU144" i="3" s="1"/>
  <c r="CU146" i="3" s="1"/>
  <c r="FJ142" i="3"/>
  <c r="BF142" i="3"/>
  <c r="BF144" i="3" s="1"/>
  <c r="BF146" i="3" s="1"/>
  <c r="AG142" i="3"/>
  <c r="FS140" i="3"/>
  <c r="FS144" i="3" s="1"/>
  <c r="FS146" i="3" s="1"/>
  <c r="FC140" i="3"/>
  <c r="FC144" i="3" s="1"/>
  <c r="FC146" i="3" s="1"/>
  <c r="FX140" i="3"/>
  <c r="EQ142" i="3"/>
  <c r="FL140" i="3"/>
  <c r="FL144" i="3" s="1"/>
  <c r="FL146" i="3" s="1"/>
  <c r="H140" i="3"/>
  <c r="H144" i="3" s="1"/>
  <c r="H146" i="3" s="1"/>
  <c r="DE142" i="3"/>
  <c r="BH142" i="3"/>
  <c r="EQ140" i="3"/>
  <c r="BJ140" i="3"/>
  <c r="BJ144" i="3" s="1"/>
  <c r="BJ146" i="3" s="1"/>
  <c r="DX140" i="3"/>
  <c r="DE140" i="3"/>
  <c r="BH140" i="3"/>
  <c r="DB142" i="3"/>
  <c r="DQ190" i="3"/>
  <c r="BW142" i="3"/>
  <c r="BE142" i="3"/>
  <c r="BE144" i="3" s="1"/>
  <c r="BE146" i="3" s="1"/>
  <c r="CS142" i="3"/>
  <c r="CS144" i="3" s="1"/>
  <c r="CS146" i="3" s="1"/>
  <c r="DB140" i="3"/>
  <c r="AS142" i="3"/>
  <c r="AS144" i="3" s="1"/>
  <c r="AS146" i="3" s="1"/>
  <c r="DX142" i="3"/>
  <c r="BD190" i="3"/>
  <c r="BV140" i="3"/>
  <c r="AB142" i="3"/>
  <c r="AB140" i="3"/>
  <c r="FX142" i="3"/>
  <c r="Y171" i="3"/>
  <c r="AA171" i="3"/>
  <c r="BE171" i="3"/>
  <c r="BE172" i="3" s="1"/>
  <c r="BA171" i="3"/>
  <c r="EK142" i="3"/>
  <c r="EB171" i="3"/>
  <c r="EK140" i="3"/>
  <c r="DB171" i="3"/>
  <c r="CA171" i="3"/>
  <c r="EV171" i="3"/>
  <c r="H171" i="3"/>
  <c r="BD142" i="3"/>
  <c r="BD144" i="3" s="1"/>
  <c r="BD146" i="3" s="1"/>
  <c r="FR171" i="3"/>
  <c r="FR172" i="3" s="1"/>
  <c r="DC140" i="3"/>
  <c r="DC144" i="3" s="1"/>
  <c r="DC146" i="3" s="1"/>
  <c r="W190" i="3"/>
  <c r="DC190" i="3"/>
  <c r="FR142" i="3"/>
  <c r="AU142" i="3"/>
  <c r="EA142" i="3"/>
  <c r="AU140" i="3"/>
  <c r="EA140" i="3"/>
  <c r="FZ135" i="3"/>
  <c r="W142" i="3"/>
  <c r="W144" i="3" s="1"/>
  <c r="W146" i="3" s="1"/>
  <c r="BP95" i="3"/>
  <c r="BP101" i="3" s="1"/>
  <c r="BP90" i="3"/>
  <c r="BA95" i="3"/>
  <c r="BA213" i="3" s="1"/>
  <c r="BA218" i="3" s="1"/>
  <c r="BA227" i="3" s="1"/>
  <c r="BA90" i="3"/>
  <c r="DV95" i="3"/>
  <c r="DV101" i="3" s="1"/>
  <c r="DV206" i="3" s="1"/>
  <c r="DV90" i="3"/>
  <c r="DB95" i="3"/>
  <c r="DB101" i="3" s="1"/>
  <c r="DB102" i="3" s="1"/>
  <c r="DB90" i="3"/>
  <c r="AR95" i="3"/>
  <c r="AR213" i="3" s="1"/>
  <c r="AR218" i="3" s="1"/>
  <c r="AR227" i="3" s="1"/>
  <c r="AR90" i="3"/>
  <c r="ER95" i="3"/>
  <c r="ER125" i="3" s="1"/>
  <c r="ER90" i="3"/>
  <c r="D95" i="3"/>
  <c r="D213" i="3" s="1"/>
  <c r="D218" i="3" s="1"/>
  <c r="D227" i="3" s="1"/>
  <c r="D90" i="3"/>
  <c r="FE95" i="3"/>
  <c r="FE101" i="3" s="1"/>
  <c r="FE90" i="3"/>
  <c r="CM95" i="3"/>
  <c r="CM213" i="3" s="1"/>
  <c r="CM218" i="3" s="1"/>
  <c r="CM227" i="3" s="1"/>
  <c r="CM90" i="3"/>
  <c r="U95" i="3"/>
  <c r="U125" i="3" s="1"/>
  <c r="U90" i="3"/>
  <c r="DQ95" i="3"/>
  <c r="DQ213" i="3" s="1"/>
  <c r="DQ218" i="3" s="1"/>
  <c r="DQ227" i="3" s="1"/>
  <c r="DQ90" i="3"/>
  <c r="EY95" i="3"/>
  <c r="EY213" i="3" s="1"/>
  <c r="EY218" i="3" s="1"/>
  <c r="EY227" i="3" s="1"/>
  <c r="EY90" i="3"/>
  <c r="K95" i="3"/>
  <c r="K101" i="3" s="1"/>
  <c r="K90" i="3"/>
  <c r="CF95" i="3"/>
  <c r="CF125" i="3" s="1"/>
  <c r="CF90" i="3"/>
  <c r="BV95" i="3"/>
  <c r="BV125" i="3" s="1"/>
  <c r="BV90" i="3"/>
  <c r="AA95" i="3"/>
  <c r="AA213" i="3" s="1"/>
  <c r="AA218" i="3" s="1"/>
  <c r="AA227" i="3" s="1"/>
  <c r="AA90" i="3"/>
  <c r="DZ95" i="3"/>
  <c r="DZ125" i="3" s="1"/>
  <c r="DZ90" i="3"/>
  <c r="BB95" i="3"/>
  <c r="BB213" i="3" s="1"/>
  <c r="BB218" i="3" s="1"/>
  <c r="BB227" i="3" s="1"/>
  <c r="BB90" i="3"/>
  <c r="CP95" i="3"/>
  <c r="CP213" i="3" s="1"/>
  <c r="CP218" i="3" s="1"/>
  <c r="CP227" i="3" s="1"/>
  <c r="CP90" i="3"/>
  <c r="FT95" i="3"/>
  <c r="FT101" i="3" s="1"/>
  <c r="FT90" i="3"/>
  <c r="AF95" i="3"/>
  <c r="AF101" i="3" s="1"/>
  <c r="AF113" i="3" s="1"/>
  <c r="AF90" i="3"/>
  <c r="EF95" i="3"/>
  <c r="EF213" i="3" s="1"/>
  <c r="EF218" i="3" s="1"/>
  <c r="EF227" i="3" s="1"/>
  <c r="EF90" i="3"/>
  <c r="EG95" i="3"/>
  <c r="EG213" i="3" s="1"/>
  <c r="EG218" i="3" s="1"/>
  <c r="EG227" i="3" s="1"/>
  <c r="EG90" i="3"/>
  <c r="DI95" i="3"/>
  <c r="DI213" i="3" s="1"/>
  <c r="DI218" i="3" s="1"/>
  <c r="DI227" i="3" s="1"/>
  <c r="DI90" i="3"/>
  <c r="S95" i="3"/>
  <c r="S213" i="3" s="1"/>
  <c r="S218" i="3" s="1"/>
  <c r="S227" i="3" s="1"/>
  <c r="S90" i="3"/>
  <c r="FU95" i="3"/>
  <c r="FU213" i="3" s="1"/>
  <c r="FU218" i="3" s="1"/>
  <c r="FU227" i="3" s="1"/>
  <c r="FU90" i="3"/>
  <c r="DE95" i="3"/>
  <c r="DE213" i="3" s="1"/>
  <c r="DE90" i="3"/>
  <c r="EM95" i="3"/>
  <c r="EM213" i="3" s="1"/>
  <c r="EM90" i="3"/>
  <c r="FL95" i="3"/>
  <c r="FL125" i="3" s="1"/>
  <c r="FL90" i="3"/>
  <c r="BH95" i="3"/>
  <c r="BH213" i="3" s="1"/>
  <c r="BH218" i="3" s="1"/>
  <c r="BH227" i="3" s="1"/>
  <c r="BH90" i="3"/>
  <c r="BJ95" i="3"/>
  <c r="BJ125" i="3" s="1"/>
  <c r="BJ90" i="3"/>
  <c r="DS95" i="3"/>
  <c r="DS213" i="3" s="1"/>
  <c r="DS218" i="3" s="1"/>
  <c r="DS227" i="3" s="1"/>
  <c r="DS90" i="3"/>
  <c r="CD95" i="3"/>
  <c r="CD213" i="3" s="1"/>
  <c r="CD218" i="3" s="1"/>
  <c r="CD227" i="3" s="1"/>
  <c r="CD90" i="3"/>
  <c r="FH95" i="3"/>
  <c r="FH213" i="3" s="1"/>
  <c r="FH218" i="3" s="1"/>
  <c r="FH227" i="3" s="1"/>
  <c r="FH90" i="3"/>
  <c r="T95" i="3"/>
  <c r="T213" i="3" s="1"/>
  <c r="T218" i="3" s="1"/>
  <c r="T227" i="3" s="1"/>
  <c r="T90" i="3"/>
  <c r="DT95" i="3"/>
  <c r="DT213" i="3" s="1"/>
  <c r="DT218" i="3" s="1"/>
  <c r="DT227" i="3" s="1"/>
  <c r="DT90" i="3"/>
  <c r="DU95" i="3"/>
  <c r="DU101" i="3" s="1"/>
  <c r="DU90" i="3"/>
  <c r="BY95" i="3"/>
  <c r="BY213" i="3" s="1"/>
  <c r="BY218" i="3" s="1"/>
  <c r="BY227" i="3" s="1"/>
  <c r="BY90" i="3"/>
  <c r="EU95" i="3"/>
  <c r="EU125" i="3" s="1"/>
  <c r="EU90" i="3"/>
  <c r="DY95" i="3"/>
  <c r="DY213" i="3" s="1"/>
  <c r="DY218" i="3" s="1"/>
  <c r="DY227" i="3" s="1"/>
  <c r="DY90" i="3"/>
  <c r="CS95" i="3"/>
  <c r="CS101" i="3" s="1"/>
  <c r="CS156" i="3" s="1"/>
  <c r="CS90" i="3"/>
  <c r="EA95" i="3"/>
  <c r="EA213" i="3" s="1"/>
  <c r="EA218" i="3" s="1"/>
  <c r="EA227" i="3" s="1"/>
  <c r="EA90" i="3"/>
  <c r="EZ95" i="3"/>
  <c r="EZ213" i="3" s="1"/>
  <c r="EZ218" i="3" s="1"/>
  <c r="EZ227" i="3" s="1"/>
  <c r="EZ90" i="3"/>
  <c r="AJ95" i="3"/>
  <c r="AJ213" i="3" s="1"/>
  <c r="AJ218" i="3" s="1"/>
  <c r="AJ227" i="3" s="1"/>
  <c r="AJ90" i="3"/>
  <c r="AX95" i="3"/>
  <c r="AX101" i="3" s="1"/>
  <c r="AX90" i="3"/>
  <c r="CI95" i="3"/>
  <c r="CI101" i="3" s="1"/>
  <c r="CI90" i="3"/>
  <c r="DA95" i="3"/>
  <c r="DA213" i="3" s="1"/>
  <c r="DA218" i="3" s="1"/>
  <c r="DA227" i="3" s="1"/>
  <c r="DA90" i="3"/>
  <c r="CG95" i="3"/>
  <c r="CG213" i="3" s="1"/>
  <c r="CG218" i="3" s="1"/>
  <c r="CG227" i="3" s="1"/>
  <c r="CG90" i="3"/>
  <c r="DO95" i="3"/>
  <c r="DO213" i="3" s="1"/>
  <c r="DO218" i="3" s="1"/>
  <c r="DO227" i="3" s="1"/>
  <c r="DO90" i="3"/>
  <c r="EB95" i="3"/>
  <c r="EB101" i="3" s="1"/>
  <c r="EB90" i="3"/>
  <c r="L95" i="3"/>
  <c r="L125" i="3" s="1"/>
  <c r="L90" i="3"/>
  <c r="AL95" i="3"/>
  <c r="AL90" i="3"/>
  <c r="O95" i="3"/>
  <c r="O213" i="3" s="1"/>
  <c r="O218" i="3" s="1"/>
  <c r="O227" i="3" s="1"/>
  <c r="O90" i="3"/>
  <c r="EV95" i="3"/>
  <c r="EV213" i="3" s="1"/>
  <c r="EV218" i="3" s="1"/>
  <c r="EV227" i="3" s="1"/>
  <c r="EV90" i="3"/>
  <c r="FQ95" i="3"/>
  <c r="FQ125" i="3" s="1"/>
  <c r="FQ90" i="3"/>
  <c r="EJ95" i="3"/>
  <c r="EJ213" i="3" s="1"/>
  <c r="EJ218" i="3" s="1"/>
  <c r="EJ227" i="3" s="1"/>
  <c r="EJ90" i="3"/>
  <c r="CV95" i="3"/>
  <c r="CV213" i="3" s="1"/>
  <c r="CV218" i="3" s="1"/>
  <c r="CV227" i="3" s="1"/>
  <c r="CV90" i="3"/>
  <c r="CW95" i="3"/>
  <c r="CW101" i="3" s="1"/>
  <c r="CW90" i="3"/>
  <c r="CC95" i="3"/>
  <c r="CC101" i="3" s="1"/>
  <c r="CC90" i="3"/>
  <c r="BU95" i="3"/>
  <c r="BU125" i="3" s="1"/>
  <c r="BU90" i="3"/>
  <c r="DC95" i="3"/>
  <c r="DC213" i="3" s="1"/>
  <c r="DC218" i="3" s="1"/>
  <c r="DC227" i="3" s="1"/>
  <c r="DC90" i="3"/>
  <c r="CR95" i="3"/>
  <c r="CR213" i="3" s="1"/>
  <c r="CR90" i="3"/>
  <c r="FN95" i="3"/>
  <c r="FN101" i="3" s="1"/>
  <c r="FN90" i="3"/>
  <c r="Z95" i="3"/>
  <c r="Z213" i="3" s="1"/>
  <c r="Z218" i="3" s="1"/>
  <c r="Z227" i="3" s="1"/>
  <c r="Z90" i="3"/>
  <c r="EE95" i="3"/>
  <c r="EE213" i="3" s="1"/>
  <c r="EE218" i="3" s="1"/>
  <c r="EE227" i="3" s="1"/>
  <c r="EE90" i="3"/>
  <c r="BR95" i="3"/>
  <c r="BR213" i="3" s="1"/>
  <c r="BR218" i="3" s="1"/>
  <c r="BR227" i="3" s="1"/>
  <c r="BR90" i="3"/>
  <c r="DH95" i="3"/>
  <c r="DH101" i="3" s="1"/>
  <c r="DH90" i="3"/>
  <c r="CA95" i="3"/>
  <c r="CA125" i="3" s="1"/>
  <c r="CA90" i="3"/>
  <c r="AP95" i="3"/>
  <c r="AP125" i="3" s="1"/>
  <c r="AP90" i="3"/>
  <c r="FF95" i="3"/>
  <c r="FF125" i="3" s="1"/>
  <c r="FF90" i="3"/>
  <c r="G95" i="3"/>
  <c r="G125" i="3" s="1"/>
  <c r="G90" i="3"/>
  <c r="AT95" i="3"/>
  <c r="AT125" i="3" s="1"/>
  <c r="AT90" i="3"/>
  <c r="DX95" i="3"/>
  <c r="DX213" i="3" s="1"/>
  <c r="DX218" i="3" s="1"/>
  <c r="DX227" i="3" s="1"/>
  <c r="DX90" i="3"/>
  <c r="CL95" i="3"/>
  <c r="CL213" i="3" s="1"/>
  <c r="CL218" i="3" s="1"/>
  <c r="CL227" i="3" s="1"/>
  <c r="CL90" i="3"/>
  <c r="CJ95" i="3"/>
  <c r="CJ213" i="3" s="1"/>
  <c r="CJ218" i="3" s="1"/>
  <c r="CJ227" i="3" s="1"/>
  <c r="CJ90" i="3"/>
  <c r="BM95" i="3"/>
  <c r="BM101" i="3" s="1"/>
  <c r="BM90" i="3"/>
  <c r="BC95" i="3"/>
  <c r="BC213" i="3" s="1"/>
  <c r="BC218" i="3" s="1"/>
  <c r="BC227" i="3" s="1"/>
  <c r="BC90" i="3"/>
  <c r="FI95" i="3"/>
  <c r="FI101" i="3" s="1"/>
  <c r="FI90" i="3"/>
  <c r="BE95" i="3"/>
  <c r="BE125" i="3" s="1"/>
  <c r="BE90" i="3"/>
  <c r="BI95" i="3"/>
  <c r="BI101" i="3" s="1"/>
  <c r="BI90" i="3"/>
  <c r="CQ95" i="3"/>
  <c r="CQ101" i="3" s="1"/>
  <c r="CQ90" i="3"/>
  <c r="BT95" i="3"/>
  <c r="BT213" i="3" s="1"/>
  <c r="BT218" i="3" s="1"/>
  <c r="BT227" i="3" s="1"/>
  <c r="BT90" i="3"/>
  <c r="FB95" i="3"/>
  <c r="FB125" i="3" s="1"/>
  <c r="FB90" i="3"/>
  <c r="N95" i="3"/>
  <c r="N90" i="3"/>
  <c r="BK95" i="3"/>
  <c r="BK90" i="3"/>
  <c r="DJ95" i="3"/>
  <c r="DJ213" i="3" s="1"/>
  <c r="DJ218" i="3" s="1"/>
  <c r="DJ227" i="3" s="1"/>
  <c r="DJ90" i="3"/>
  <c r="H95" i="3"/>
  <c r="H101" i="3" s="1"/>
  <c r="H90" i="3"/>
  <c r="AO95" i="3"/>
  <c r="AO125" i="3" s="1"/>
  <c r="AO90" i="3"/>
  <c r="BF95" i="3"/>
  <c r="BF101" i="3" s="1"/>
  <c r="BF105" i="3" s="1"/>
  <c r="BF90" i="3"/>
  <c r="DW95" i="3"/>
  <c r="DW213" i="3" s="1"/>
  <c r="DW218" i="3" s="1"/>
  <c r="DW227" i="3" s="1"/>
  <c r="DW90" i="3"/>
  <c r="FV95" i="3"/>
  <c r="FV125" i="3" s="1"/>
  <c r="FV90" i="3"/>
  <c r="AH95" i="3"/>
  <c r="AH125" i="3" s="1"/>
  <c r="AH90" i="3"/>
  <c r="DL95" i="3"/>
  <c r="DL213" i="3" s="1"/>
  <c r="DL218" i="3" s="1"/>
  <c r="DL227" i="3" s="1"/>
  <c r="DL90" i="3"/>
  <c r="R95" i="3"/>
  <c r="R213" i="3" s="1"/>
  <c r="R218" i="3" s="1"/>
  <c r="R227" i="3" s="1"/>
  <c r="R90" i="3"/>
  <c r="BX95" i="3"/>
  <c r="BX213" i="3" s="1"/>
  <c r="BX218" i="3" s="1"/>
  <c r="BX227" i="3" s="1"/>
  <c r="BX90" i="3"/>
  <c r="AC95" i="3"/>
  <c r="AC213" i="3" s="1"/>
  <c r="AC218" i="3" s="1"/>
  <c r="AC227" i="3" s="1"/>
  <c r="AC90" i="3"/>
  <c r="DK95" i="3"/>
  <c r="DK213" i="3" s="1"/>
  <c r="DK218" i="3" s="1"/>
  <c r="DK227" i="3" s="1"/>
  <c r="DK90" i="3"/>
  <c r="EW95" i="3"/>
  <c r="EW213" i="3" s="1"/>
  <c r="EW218" i="3" s="1"/>
  <c r="EW227" i="3" s="1"/>
  <c r="EW90" i="3"/>
  <c r="AG95" i="3"/>
  <c r="AG213" i="3" s="1"/>
  <c r="AG218" i="3" s="1"/>
  <c r="AG227" i="3" s="1"/>
  <c r="AG90" i="3"/>
  <c r="AW95" i="3"/>
  <c r="AW213" i="3" s="1"/>
  <c r="AW90" i="3"/>
  <c r="CE95" i="3"/>
  <c r="CE213" i="3" s="1"/>
  <c r="CE218" i="3" s="1"/>
  <c r="CE227" i="3" s="1"/>
  <c r="CE90" i="3"/>
  <c r="AV95" i="3"/>
  <c r="AV213" i="3" s="1"/>
  <c r="AV218" i="3" s="1"/>
  <c r="AV227" i="3" s="1"/>
  <c r="AV90" i="3"/>
  <c r="EP95" i="3"/>
  <c r="EP101" i="3" s="1"/>
  <c r="EP90" i="3"/>
  <c r="EI95" i="3"/>
  <c r="EI90" i="3"/>
  <c r="EQ95" i="3"/>
  <c r="EQ90" i="3"/>
  <c r="FJ95" i="3"/>
  <c r="FJ213" i="3" s="1"/>
  <c r="FJ218" i="3" s="1"/>
  <c r="FJ227" i="3" s="1"/>
  <c r="FJ90" i="3"/>
  <c r="V95" i="3"/>
  <c r="V213" i="3" s="1"/>
  <c r="V218" i="3" s="1"/>
  <c r="V227" i="3" s="1"/>
  <c r="V90" i="3"/>
  <c r="CZ95" i="3"/>
  <c r="CZ213" i="3" s="1"/>
  <c r="CZ218" i="3" s="1"/>
  <c r="CZ227" i="3" s="1"/>
  <c r="CZ90" i="3"/>
  <c r="ET95" i="3"/>
  <c r="ET125" i="3" s="1"/>
  <c r="ET90" i="3"/>
  <c r="BL95" i="3"/>
  <c r="BL213" i="3" s="1"/>
  <c r="BL218" i="3" s="1"/>
  <c r="BL227" i="3" s="1"/>
  <c r="BL90" i="3"/>
  <c r="E95" i="3"/>
  <c r="E101" i="3" s="1"/>
  <c r="E90" i="3"/>
  <c r="AQ95" i="3"/>
  <c r="AQ213" i="3" s="1"/>
  <c r="AQ218" i="3" s="1"/>
  <c r="AQ227" i="3" s="1"/>
  <c r="AQ90" i="3"/>
  <c r="EK95" i="3"/>
  <c r="EK213" i="3" s="1"/>
  <c r="EK218" i="3" s="1"/>
  <c r="EK227" i="3" s="1"/>
  <c r="EK90" i="3"/>
  <c r="I95" i="3"/>
  <c r="I101" i="3" s="1"/>
  <c r="I90" i="3"/>
  <c r="AK95" i="3"/>
  <c r="AK213" i="3" s="1"/>
  <c r="AK90" i="3"/>
  <c r="BS95" i="3"/>
  <c r="BS213" i="3" s="1"/>
  <c r="BS218" i="3" s="1"/>
  <c r="BS227" i="3" s="1"/>
  <c r="BS90" i="3"/>
  <c r="X95" i="3"/>
  <c r="X213" i="3" s="1"/>
  <c r="X218" i="3" s="1"/>
  <c r="X227" i="3" s="1"/>
  <c r="X90" i="3"/>
  <c r="ED95" i="3"/>
  <c r="ED213" i="3" s="1"/>
  <c r="ED218" i="3" s="1"/>
  <c r="ED227" i="3" s="1"/>
  <c r="ED90" i="3"/>
  <c r="BO95" i="3"/>
  <c r="BO90" i="3"/>
  <c r="AM95" i="3"/>
  <c r="AM90" i="3"/>
  <c r="EX95" i="3"/>
  <c r="EX101" i="3" s="1"/>
  <c r="EX90" i="3"/>
  <c r="J95" i="3"/>
  <c r="J125" i="3" s="1"/>
  <c r="J90" i="3"/>
  <c r="CN95" i="3"/>
  <c r="CN213" i="3" s="1"/>
  <c r="CN218" i="3" s="1"/>
  <c r="CN227" i="3" s="1"/>
  <c r="CN90" i="3"/>
  <c r="BZ95" i="3"/>
  <c r="BZ125" i="3" s="1"/>
  <c r="BZ90" i="3"/>
  <c r="AZ95" i="3"/>
  <c r="AZ213" i="3" s="1"/>
  <c r="AZ218" i="3" s="1"/>
  <c r="AZ227" i="3" s="1"/>
  <c r="AZ90" i="3"/>
  <c r="ES95" i="3"/>
  <c r="ES213" i="3" s="1"/>
  <c r="ES218" i="3" s="1"/>
  <c r="ES227" i="3" s="1"/>
  <c r="ES90" i="3"/>
  <c r="FS95" i="3"/>
  <c r="FS213" i="3" s="1"/>
  <c r="FS218" i="3" s="1"/>
  <c r="FS227" i="3" s="1"/>
  <c r="FS90" i="3"/>
  <c r="DM95" i="3"/>
  <c r="DM213" i="3" s="1"/>
  <c r="DM218" i="3" s="1"/>
  <c r="DM227" i="3" s="1"/>
  <c r="DM90" i="3"/>
  <c r="FM95" i="3"/>
  <c r="FM213" i="3" s="1"/>
  <c r="FM218" i="3" s="1"/>
  <c r="FM227" i="3" s="1"/>
  <c r="FM90" i="3"/>
  <c r="Y95" i="3"/>
  <c r="Y213" i="3" s="1"/>
  <c r="Y218" i="3" s="1"/>
  <c r="Y227" i="3" s="1"/>
  <c r="Y90" i="3"/>
  <c r="BG95" i="3"/>
  <c r="BG213" i="3" s="1"/>
  <c r="BG218" i="3" s="1"/>
  <c r="BG227" i="3" s="1"/>
  <c r="BG90" i="3"/>
  <c r="FX95" i="3"/>
  <c r="FX125" i="3" s="1"/>
  <c r="FX90" i="3"/>
  <c r="DR95" i="3"/>
  <c r="DR213" i="3" s="1"/>
  <c r="DR218" i="3" s="1"/>
  <c r="DR227" i="3" s="1"/>
  <c r="DR90" i="3"/>
  <c r="EH95" i="3"/>
  <c r="EH90" i="3"/>
  <c r="FC95" i="3"/>
  <c r="FC90" i="3"/>
  <c r="EL95" i="3"/>
  <c r="EL213" i="3" s="1"/>
  <c r="EL218" i="3" s="1"/>
  <c r="EL227" i="3" s="1"/>
  <c r="EL90" i="3"/>
  <c r="FR95" i="3"/>
  <c r="FR213" i="3" s="1"/>
  <c r="FR218" i="3" s="1"/>
  <c r="FR227" i="3" s="1"/>
  <c r="FR90" i="3"/>
  <c r="CB95" i="3"/>
  <c r="CB213" i="3" s="1"/>
  <c r="CB218" i="3" s="1"/>
  <c r="CB227" i="3" s="1"/>
  <c r="CB90" i="3"/>
  <c r="F95" i="3"/>
  <c r="F213" i="3" s="1"/>
  <c r="F218" i="3" s="1"/>
  <c r="F227" i="3" s="1"/>
  <c r="F90" i="3"/>
  <c r="AN95" i="3"/>
  <c r="AN213" i="3" s="1"/>
  <c r="AN218" i="3" s="1"/>
  <c r="AN227" i="3" s="1"/>
  <c r="AN90" i="3"/>
  <c r="CK95" i="3"/>
  <c r="CK125" i="3" s="1"/>
  <c r="CK90" i="3"/>
  <c r="CY95" i="3"/>
  <c r="CY213" i="3" s="1"/>
  <c r="CY218" i="3" s="1"/>
  <c r="CY227" i="3" s="1"/>
  <c r="CY90" i="3"/>
  <c r="CO95" i="3"/>
  <c r="CO213" i="3" s="1"/>
  <c r="CO218" i="3" s="1"/>
  <c r="CO227" i="3" s="1"/>
  <c r="CO90" i="3"/>
  <c r="FA95" i="3"/>
  <c r="FA125" i="3" s="1"/>
  <c r="FA90" i="3"/>
  <c r="M95" i="3"/>
  <c r="M101" i="3" s="1"/>
  <c r="M90" i="3"/>
  <c r="AU95" i="3"/>
  <c r="AU213" i="3" s="1"/>
  <c r="AU218" i="3" s="1"/>
  <c r="AU227" i="3" s="1"/>
  <c r="AU90" i="3"/>
  <c r="EN95" i="3"/>
  <c r="EN101" i="3" s="1"/>
  <c r="EN90" i="3"/>
  <c r="DF95" i="3"/>
  <c r="DF90" i="3"/>
  <c r="BN95" i="3"/>
  <c r="BN90" i="3"/>
  <c r="AY95" i="3"/>
  <c r="AY90" i="3"/>
  <c r="CX95" i="3"/>
  <c r="CX213" i="3" s="1"/>
  <c r="CX218" i="3" s="1"/>
  <c r="CX227" i="3" s="1"/>
  <c r="CX90" i="3"/>
  <c r="FP95" i="3"/>
  <c r="FP101" i="3" s="1"/>
  <c r="FP90" i="3"/>
  <c r="AB95" i="3"/>
  <c r="AB101" i="3" s="1"/>
  <c r="AB90" i="3"/>
  <c r="BQ95" i="3"/>
  <c r="BQ213" i="3" s="1"/>
  <c r="BQ218" i="3" s="1"/>
  <c r="BQ227" i="3" s="1"/>
  <c r="BQ90" i="3"/>
  <c r="EO95" i="3"/>
  <c r="EO101" i="3" s="1"/>
  <c r="EO90" i="3"/>
  <c r="FW95" i="3"/>
  <c r="FW213" i="3" s="1"/>
  <c r="FW218" i="3" s="1"/>
  <c r="FW227" i="3" s="1"/>
  <c r="FW90" i="3"/>
  <c r="AI95" i="3"/>
  <c r="AI213" i="3" s="1"/>
  <c r="AI218" i="3" s="1"/>
  <c r="AI227" i="3" s="1"/>
  <c r="AI90" i="3"/>
  <c r="DP95" i="3"/>
  <c r="DP213" i="3" s="1"/>
  <c r="DP218" i="3" s="1"/>
  <c r="DP227" i="3" s="1"/>
  <c r="DP90" i="3"/>
  <c r="CT95" i="3"/>
  <c r="CT101" i="3" s="1"/>
  <c r="CT90" i="3"/>
  <c r="DG95" i="3"/>
  <c r="DG90" i="3"/>
  <c r="FO95" i="3"/>
  <c r="FO90" i="3"/>
  <c r="AE95" i="3"/>
  <c r="AE101" i="3" s="1"/>
  <c r="AE90" i="3"/>
  <c r="DN95" i="3"/>
  <c r="DN213" i="3" s="1"/>
  <c r="DN218" i="3" s="1"/>
  <c r="DN227" i="3" s="1"/>
  <c r="DN90" i="3"/>
  <c r="AD95" i="3"/>
  <c r="AD125" i="3" s="1"/>
  <c r="AD90" i="3"/>
  <c r="BD95" i="3"/>
  <c r="BD213" i="3" s="1"/>
  <c r="BD218" i="3" s="1"/>
  <c r="BD227" i="3" s="1"/>
  <c r="BD90" i="3"/>
  <c r="FD95" i="3"/>
  <c r="FD213" i="3" s="1"/>
  <c r="FD218" i="3" s="1"/>
  <c r="FD227" i="3" s="1"/>
  <c r="FD90" i="3"/>
  <c r="P95" i="3"/>
  <c r="P125" i="3" s="1"/>
  <c r="P90" i="3"/>
  <c r="Q95" i="3"/>
  <c r="Q101" i="3" s="1"/>
  <c r="Q90" i="3"/>
  <c r="FG95" i="3"/>
  <c r="FG101" i="3" s="1"/>
  <c r="FG90" i="3"/>
  <c r="AS95" i="3"/>
  <c r="AS101" i="3" s="1"/>
  <c r="AS90" i="3"/>
  <c r="EC95" i="3"/>
  <c r="EC101" i="3" s="1"/>
  <c r="EC90" i="3"/>
  <c r="FK95" i="3"/>
  <c r="FK213" i="3" s="1"/>
  <c r="FK218" i="3" s="1"/>
  <c r="FK227" i="3" s="1"/>
  <c r="FK90" i="3"/>
  <c r="W95" i="3"/>
  <c r="W213" i="3" s="1"/>
  <c r="W218" i="3" s="1"/>
  <c r="W227" i="3" s="1"/>
  <c r="W90" i="3"/>
  <c r="DD95" i="3"/>
  <c r="DD213" i="3" s="1"/>
  <c r="DD218" i="3" s="1"/>
  <c r="DD227" i="3" s="1"/>
  <c r="DD90" i="3"/>
  <c r="CH95" i="3"/>
  <c r="CH213" i="3" s="1"/>
  <c r="CH218" i="3" s="1"/>
  <c r="CH227" i="3" s="1"/>
  <c r="CH90" i="3"/>
  <c r="CU95" i="3"/>
  <c r="CU90" i="3"/>
  <c r="BW95" i="3"/>
  <c r="BW90" i="3"/>
  <c r="Z101" i="3"/>
  <c r="N144" i="3"/>
  <c r="N146" i="3" s="1"/>
  <c r="Z144" i="3"/>
  <c r="Z146" i="3" s="1"/>
  <c r="EP144" i="3"/>
  <c r="EP146" i="3" s="1"/>
  <c r="CL144" i="3"/>
  <c r="CL146" i="3" s="1"/>
  <c r="AD144" i="3"/>
  <c r="AD146" i="3" s="1"/>
  <c r="ED144" i="3"/>
  <c r="ED146" i="3" s="1"/>
  <c r="DZ144" i="3"/>
  <c r="DZ146" i="3" s="1"/>
  <c r="AA144" i="3"/>
  <c r="AA146" i="3" s="1"/>
  <c r="CA144" i="3"/>
  <c r="CA146" i="3" s="1"/>
  <c r="ER144" i="3"/>
  <c r="ER146" i="3" s="1"/>
  <c r="AT144" i="3"/>
  <c r="AT146" i="3" s="1"/>
  <c r="O144" i="3"/>
  <c r="O146" i="3" s="1"/>
  <c r="FZ133" i="3"/>
  <c r="EW144" i="3"/>
  <c r="EW146" i="3" s="1"/>
  <c r="BR144" i="3"/>
  <c r="BR146" i="3" s="1"/>
  <c r="G144" i="3"/>
  <c r="G146" i="3" s="1"/>
  <c r="EC144" i="3"/>
  <c r="EC146" i="3" s="1"/>
  <c r="FM144" i="3"/>
  <c r="FM146" i="3" s="1"/>
  <c r="BU144" i="3"/>
  <c r="BU146" i="3" s="1"/>
  <c r="CO144" i="3"/>
  <c r="CO146" i="3" s="1"/>
  <c r="BL172" i="3"/>
  <c r="DT119" i="3"/>
  <c r="DT116" i="3"/>
  <c r="EV172" i="3"/>
  <c r="BG116" i="3"/>
  <c r="BG119" i="3"/>
  <c r="X116" i="3"/>
  <c r="X119" i="3"/>
  <c r="FL116" i="3"/>
  <c r="FL119" i="3"/>
  <c r="DQ116" i="3"/>
  <c r="DQ119" i="3"/>
  <c r="BV119" i="3"/>
  <c r="BV116" i="3"/>
  <c r="AM119" i="3"/>
  <c r="AM116" i="3"/>
  <c r="DB116" i="3"/>
  <c r="DB119" i="3"/>
  <c r="EF119" i="3"/>
  <c r="EF116" i="3"/>
  <c r="BM119" i="3"/>
  <c r="BM116" i="3"/>
  <c r="F116" i="3"/>
  <c r="F119" i="3"/>
  <c r="ET116" i="3"/>
  <c r="ET119" i="3"/>
  <c r="CY116" i="3"/>
  <c r="CY119" i="3"/>
  <c r="BD116" i="3"/>
  <c r="BD119" i="3"/>
  <c r="I116" i="3"/>
  <c r="I119" i="3"/>
  <c r="EW116" i="3"/>
  <c r="EW119" i="3"/>
  <c r="BQ172" i="3"/>
  <c r="BQ180" i="3" s="1"/>
  <c r="BQ225" i="3" s="1"/>
  <c r="BC172" i="3"/>
  <c r="FQ172" i="3"/>
  <c r="AA119" i="3"/>
  <c r="AA116" i="3"/>
  <c r="DN116" i="3"/>
  <c r="DN119" i="3"/>
  <c r="FN172" i="3"/>
  <c r="Z172" i="3"/>
  <c r="DE172" i="3"/>
  <c r="DE180" i="3" s="1"/>
  <c r="DE225" i="3" s="1"/>
  <c r="AK172" i="3"/>
  <c r="EB172" i="3"/>
  <c r="BH172" i="3"/>
  <c r="BH180" i="3" s="1"/>
  <c r="BH225" i="3" s="1"/>
  <c r="AU172" i="3"/>
  <c r="AU180" i="3" s="1"/>
  <c r="AU225" i="3" s="1"/>
  <c r="EL172" i="3"/>
  <c r="EL180" i="3" s="1"/>
  <c r="EL225" i="3" s="1"/>
  <c r="DY172" i="3"/>
  <c r="DK172" i="3"/>
  <c r="DK180" i="3" s="1"/>
  <c r="DK225" i="3" s="1"/>
  <c r="AQ172" i="3"/>
  <c r="EH172" i="3"/>
  <c r="BN172" i="3"/>
  <c r="BN180" i="3" s="1"/>
  <c r="BN225" i="3" s="1"/>
  <c r="FE172" i="3"/>
  <c r="CK172" i="3"/>
  <c r="CK180" i="3" s="1"/>
  <c r="CK225" i="3" s="1"/>
  <c r="DT172" i="3"/>
  <c r="DT180" i="3" s="1"/>
  <c r="DT225" i="3" s="1"/>
  <c r="AZ172" i="3"/>
  <c r="BS116" i="3"/>
  <c r="BS119" i="3"/>
  <c r="AJ116" i="3"/>
  <c r="AJ119" i="3"/>
  <c r="FX116" i="3"/>
  <c r="FX119" i="3"/>
  <c r="EC116" i="3"/>
  <c r="EC119" i="3"/>
  <c r="CH119" i="3"/>
  <c r="CH116" i="3"/>
  <c r="AY119" i="3"/>
  <c r="AY116" i="3"/>
  <c r="D119" i="3"/>
  <c r="D116" i="3"/>
  <c r="ER119" i="3"/>
  <c r="ER116" i="3"/>
  <c r="BY119" i="3"/>
  <c r="BY116" i="3"/>
  <c r="R116" i="3"/>
  <c r="R119" i="3"/>
  <c r="FF116" i="3"/>
  <c r="FF119" i="3"/>
  <c r="DK116" i="3"/>
  <c r="DK119" i="3"/>
  <c r="BP116" i="3"/>
  <c r="BP119" i="3"/>
  <c r="U116" i="3"/>
  <c r="U119" i="3"/>
  <c r="FI116" i="3"/>
  <c r="FI119" i="3"/>
  <c r="AU116" i="3"/>
  <c r="AU119" i="3"/>
  <c r="AW144" i="3"/>
  <c r="AW146" i="3" s="1"/>
  <c r="FZ216" i="3"/>
  <c r="Y172" i="3"/>
  <c r="EJ172" i="3"/>
  <c r="BP172" i="3"/>
  <c r="BP180" i="3" s="1"/>
  <c r="BP225" i="3" s="1"/>
  <c r="CE116" i="3"/>
  <c r="CE119" i="3"/>
  <c r="AV116" i="3"/>
  <c r="AV119" i="3"/>
  <c r="DZ116" i="3"/>
  <c r="DZ119" i="3"/>
  <c r="EO116" i="3"/>
  <c r="EO119" i="3"/>
  <c r="CT119" i="3"/>
  <c r="CT116" i="3"/>
  <c r="BK119" i="3"/>
  <c r="BK116" i="3"/>
  <c r="P119" i="3"/>
  <c r="P116" i="3"/>
  <c r="FD119" i="3"/>
  <c r="FD116" i="3"/>
  <c r="CK119" i="3"/>
  <c r="CK116" i="3"/>
  <c r="AD116" i="3"/>
  <c r="AD119" i="3"/>
  <c r="FR116" i="3"/>
  <c r="FR119" i="3"/>
  <c r="DW116" i="3"/>
  <c r="DW119" i="3"/>
  <c r="CB116" i="3"/>
  <c r="CB119" i="3"/>
  <c r="AG116" i="3"/>
  <c r="AG119" i="3"/>
  <c r="FU116" i="3"/>
  <c r="FU119" i="3"/>
  <c r="F172" i="3"/>
  <c r="AC172" i="3"/>
  <c r="EF172" i="3"/>
  <c r="EF175" i="3"/>
  <c r="BA119" i="3"/>
  <c r="BA116" i="3"/>
  <c r="C318" i="3"/>
  <c r="FZ318" i="3" s="1"/>
  <c r="FZ304" i="3"/>
  <c r="GB304" i="3" s="1"/>
  <c r="FB172" i="3"/>
  <c r="CH172" i="3"/>
  <c r="CH180" i="3" s="1"/>
  <c r="CH225" i="3" s="1"/>
  <c r="N172" i="3"/>
  <c r="N180" i="3" s="1"/>
  <c r="N225" i="3" s="1"/>
  <c r="DP172" i="3"/>
  <c r="DP180" i="3" s="1"/>
  <c r="DP225" i="3" s="1"/>
  <c r="AV172" i="3"/>
  <c r="AV180" i="3" s="1"/>
  <c r="AV225" i="3" s="1"/>
  <c r="FW172" i="3"/>
  <c r="FW175" i="3"/>
  <c r="DC172" i="3"/>
  <c r="AI172" i="3"/>
  <c r="AI175" i="3"/>
  <c r="DZ172" i="3"/>
  <c r="BF172" i="3"/>
  <c r="BF180" i="3" s="1"/>
  <c r="BF225" i="3" s="1"/>
  <c r="DM172" i="3"/>
  <c r="DM180" i="3" s="1"/>
  <c r="DM225" i="3" s="1"/>
  <c r="AS172" i="3"/>
  <c r="AS180" i="3" s="1"/>
  <c r="AS225" i="3" s="1"/>
  <c r="CY172" i="3"/>
  <c r="AE172" i="3"/>
  <c r="AE180" i="3" s="1"/>
  <c r="AE225" i="3" s="1"/>
  <c r="DV172" i="3"/>
  <c r="BB172" i="3"/>
  <c r="BB180" i="3" s="1"/>
  <c r="BB225" i="3" s="1"/>
  <c r="ES172" i="3"/>
  <c r="ES180" i="3" s="1"/>
  <c r="ES225" i="3" s="1"/>
  <c r="E172" i="3"/>
  <c r="E180" i="3" s="1"/>
  <c r="E225" i="3" s="1"/>
  <c r="AN172" i="3"/>
  <c r="AN175" i="3"/>
  <c r="CQ116" i="3"/>
  <c r="CQ119" i="3"/>
  <c r="BH116" i="3"/>
  <c r="BH119" i="3"/>
  <c r="M116" i="3"/>
  <c r="M119" i="3"/>
  <c r="FA116" i="3"/>
  <c r="FA119" i="3"/>
  <c r="DF119" i="3"/>
  <c r="DF116" i="3"/>
  <c r="BW119" i="3"/>
  <c r="BW116" i="3"/>
  <c r="AB119" i="3"/>
  <c r="AB116" i="3"/>
  <c r="FP119" i="3"/>
  <c r="FP116" i="3"/>
  <c r="CW119" i="3"/>
  <c r="CW116" i="3"/>
  <c r="AP116" i="3"/>
  <c r="AP119" i="3"/>
  <c r="CP116" i="3"/>
  <c r="CP119" i="3"/>
  <c r="EI116" i="3"/>
  <c r="EI119" i="3"/>
  <c r="CN116" i="3"/>
  <c r="CN119" i="3"/>
  <c r="AS116" i="3"/>
  <c r="AS119" i="3"/>
  <c r="FA172" i="3"/>
  <c r="CG172" i="3"/>
  <c r="M172" i="3"/>
  <c r="FC172" i="3"/>
  <c r="DX172" i="3"/>
  <c r="BD172" i="3"/>
  <c r="BD180" i="3" s="1"/>
  <c r="BD225" i="3" s="1"/>
  <c r="BY172" i="3"/>
  <c r="BY180" i="3" s="1"/>
  <c r="BY225" i="3" s="1"/>
  <c r="BK172" i="3"/>
  <c r="FT189" i="3"/>
  <c r="AF110" i="3"/>
  <c r="DC116" i="3"/>
  <c r="DC119" i="3"/>
  <c r="BT116" i="3"/>
  <c r="BT119" i="3"/>
  <c r="Y116" i="3"/>
  <c r="Y119" i="3"/>
  <c r="FM116" i="3"/>
  <c r="FM119" i="3"/>
  <c r="DR119" i="3"/>
  <c r="DR116" i="3"/>
  <c r="CI119" i="3"/>
  <c r="CI116" i="3"/>
  <c r="AN119" i="3"/>
  <c r="AN116" i="3"/>
  <c r="V116" i="3"/>
  <c r="V119" i="3"/>
  <c r="DI119" i="3"/>
  <c r="DI116" i="3"/>
  <c r="BB116" i="3"/>
  <c r="BB119" i="3"/>
  <c r="G116" i="3"/>
  <c r="G119" i="3"/>
  <c r="EU116" i="3"/>
  <c r="EU119" i="3"/>
  <c r="CZ116" i="3"/>
  <c r="CZ119" i="3"/>
  <c r="BE116" i="3"/>
  <c r="BE119" i="3"/>
  <c r="ET172" i="3"/>
  <c r="L116" i="3"/>
  <c r="L119" i="3"/>
  <c r="CM116" i="3"/>
  <c r="CM119" i="3"/>
  <c r="EP172" i="3"/>
  <c r="BV172" i="3"/>
  <c r="BV180" i="3" s="1"/>
  <c r="BV225" i="3" s="1"/>
  <c r="AM172" i="3"/>
  <c r="AM180" i="3" s="1"/>
  <c r="AM225" i="3" s="1"/>
  <c r="FX172" i="3"/>
  <c r="DD172" i="3"/>
  <c r="AJ172" i="3"/>
  <c r="FK172" i="3"/>
  <c r="FK180" i="3" s="1"/>
  <c r="FK225" i="3" s="1"/>
  <c r="CQ172" i="3"/>
  <c r="DN172" i="3"/>
  <c r="DN180" i="3" s="1"/>
  <c r="DN225" i="3" s="1"/>
  <c r="FU172" i="3"/>
  <c r="FU180" i="3" s="1"/>
  <c r="FU225" i="3" s="1"/>
  <c r="DA172" i="3"/>
  <c r="DA180" i="3" s="1"/>
  <c r="DA225" i="3" s="1"/>
  <c r="AG172" i="3"/>
  <c r="FO172" i="3"/>
  <c r="FO180" i="3" s="1"/>
  <c r="FO225" i="3" s="1"/>
  <c r="FG172" i="3"/>
  <c r="FG180" i="3" s="1"/>
  <c r="FG225" i="3" s="1"/>
  <c r="CM172" i="3"/>
  <c r="AP172" i="3"/>
  <c r="AP180" i="3" s="1"/>
  <c r="AP225" i="3" s="1"/>
  <c r="EQ172" i="3"/>
  <c r="EQ180" i="3" s="1"/>
  <c r="EQ225" i="3" s="1"/>
  <c r="FP172" i="3"/>
  <c r="FP180" i="3" s="1"/>
  <c r="FP225" i="3" s="1"/>
  <c r="CV172" i="3"/>
  <c r="AB172" i="3"/>
  <c r="DO116" i="3"/>
  <c r="DO119" i="3"/>
  <c r="CF116" i="3"/>
  <c r="CF119" i="3"/>
  <c r="AK116" i="3"/>
  <c r="AK119" i="3"/>
  <c r="BF116" i="3"/>
  <c r="BF119" i="3"/>
  <c r="ED119" i="3"/>
  <c r="ED116" i="3"/>
  <c r="CU119" i="3"/>
  <c r="CU116" i="3"/>
  <c r="AZ119" i="3"/>
  <c r="AZ116" i="3"/>
  <c r="CD116" i="3"/>
  <c r="CD119" i="3"/>
  <c r="DU119" i="3"/>
  <c r="DU116" i="3"/>
  <c r="BN116" i="3"/>
  <c r="BN119" i="3"/>
  <c r="S116" i="3"/>
  <c r="S119" i="3"/>
  <c r="FG116" i="3"/>
  <c r="FG119" i="3"/>
  <c r="DL116" i="3"/>
  <c r="DL119" i="3"/>
  <c r="BQ116" i="3"/>
  <c r="BQ119" i="3"/>
  <c r="AW172" i="3"/>
  <c r="AW180" i="3" s="1"/>
  <c r="AW225" i="3" s="1"/>
  <c r="J172" i="3"/>
  <c r="DE116" i="3"/>
  <c r="DE119" i="3"/>
  <c r="AR116" i="3"/>
  <c r="AR119" i="3"/>
  <c r="AC175" i="3"/>
  <c r="EO172" i="3"/>
  <c r="EO180" i="3" s="1"/>
  <c r="EO225" i="3" s="1"/>
  <c r="BU172" i="3"/>
  <c r="CI172" i="3"/>
  <c r="CI180" i="3" s="1"/>
  <c r="CI225" i="3" s="1"/>
  <c r="W172" i="3"/>
  <c r="W180" i="3" s="1"/>
  <c r="W225" i="3" s="1"/>
  <c r="AA172" i="3"/>
  <c r="DL172" i="3"/>
  <c r="AR172" i="3"/>
  <c r="DS172" i="3"/>
  <c r="EG172" i="3"/>
  <c r="BM172" i="3"/>
  <c r="BM180" i="3" s="1"/>
  <c r="BM225" i="3" s="1"/>
  <c r="AT116" i="3"/>
  <c r="AT119" i="3"/>
  <c r="EA116" i="3"/>
  <c r="EA119" i="3"/>
  <c r="CR116" i="3"/>
  <c r="CR119" i="3"/>
  <c r="AW116" i="3"/>
  <c r="AW119" i="3"/>
  <c r="EX116" i="3"/>
  <c r="EX119" i="3"/>
  <c r="EP119" i="3"/>
  <c r="EP116" i="3"/>
  <c r="DG119" i="3"/>
  <c r="DG116" i="3"/>
  <c r="BL119" i="3"/>
  <c r="BL116" i="3"/>
  <c r="FJ116" i="3"/>
  <c r="FJ119" i="3"/>
  <c r="EG119" i="3"/>
  <c r="EG116" i="3"/>
  <c r="BZ116" i="3"/>
  <c r="BZ119" i="3"/>
  <c r="AE116" i="3"/>
  <c r="AE119" i="3"/>
  <c r="FS116" i="3"/>
  <c r="FS119" i="3"/>
  <c r="DX116" i="3"/>
  <c r="DX119" i="3"/>
  <c r="CC116" i="3"/>
  <c r="CC119" i="3"/>
  <c r="BG172" i="3"/>
  <c r="BG180" i="3" s="1"/>
  <c r="BG225" i="3" s="1"/>
  <c r="EX172" i="3"/>
  <c r="EX180" i="3" s="1"/>
  <c r="EX225" i="3" s="1"/>
  <c r="EK172" i="3"/>
  <c r="EK180" i="3" s="1"/>
  <c r="EK225" i="3" s="1"/>
  <c r="DW172" i="3"/>
  <c r="BJ119" i="3"/>
  <c r="BJ116" i="3"/>
  <c r="DV150" i="3"/>
  <c r="DV113" i="3"/>
  <c r="BL175" i="3"/>
  <c r="ED172" i="3"/>
  <c r="ED180" i="3" s="1"/>
  <c r="ED225" i="3" s="1"/>
  <c r="BJ172" i="3"/>
  <c r="FL172" i="3"/>
  <c r="CR172" i="3"/>
  <c r="CR180" i="3" s="1"/>
  <c r="CR225" i="3" s="1"/>
  <c r="X172" i="3"/>
  <c r="CE172" i="3"/>
  <c r="CE175" i="3"/>
  <c r="K172" i="3"/>
  <c r="FV172" i="3"/>
  <c r="FV180" i="3" s="1"/>
  <c r="FV225" i="3" s="1"/>
  <c r="DB172" i="3"/>
  <c r="AH172" i="3"/>
  <c r="FI172" i="3"/>
  <c r="CO172" i="3"/>
  <c r="U172" i="3"/>
  <c r="BW172" i="3"/>
  <c r="CA172" i="3"/>
  <c r="G172" i="3"/>
  <c r="CX172" i="3"/>
  <c r="AD172" i="3"/>
  <c r="AD180" i="3" s="1"/>
  <c r="AD225" i="3" s="1"/>
  <c r="DU172" i="3"/>
  <c r="BA172" i="3"/>
  <c r="EE172" i="3"/>
  <c r="EE180" i="3" s="1"/>
  <c r="EE225" i="3" s="1"/>
  <c r="CJ172" i="3"/>
  <c r="CJ175" i="3"/>
  <c r="P172" i="3"/>
  <c r="P180" i="3" s="1"/>
  <c r="P225" i="3" s="1"/>
  <c r="FE182" i="3"/>
  <c r="FE107" i="3"/>
  <c r="FE109" i="3" s="1"/>
  <c r="FE110" i="3"/>
  <c r="FE105" i="3"/>
  <c r="EL116" i="3"/>
  <c r="EL119" i="3"/>
  <c r="EM116" i="3"/>
  <c r="EM119" i="3"/>
  <c r="DD116" i="3"/>
  <c r="DD119" i="3"/>
  <c r="BI116" i="3"/>
  <c r="BI119" i="3"/>
  <c r="N119" i="3"/>
  <c r="N116" i="3"/>
  <c r="FB119" i="3"/>
  <c r="FB116" i="3"/>
  <c r="DS119" i="3"/>
  <c r="DS116" i="3"/>
  <c r="BX119" i="3"/>
  <c r="BX116" i="3"/>
  <c r="E119" i="3"/>
  <c r="E116" i="3"/>
  <c r="ES119" i="3"/>
  <c r="ES116" i="3"/>
  <c r="CL116" i="3"/>
  <c r="CL119" i="3"/>
  <c r="AQ116" i="3"/>
  <c r="AQ119" i="3"/>
  <c r="AH116" i="3"/>
  <c r="AH119" i="3"/>
  <c r="EJ116" i="3"/>
  <c r="EJ119" i="3"/>
  <c r="CO116" i="3"/>
  <c r="CO119" i="3"/>
  <c r="DF172" i="3"/>
  <c r="EN172" i="3"/>
  <c r="CD172" i="3"/>
  <c r="EZ116" i="3"/>
  <c r="EZ119" i="3"/>
  <c r="EH116" i="3"/>
  <c r="EH119" i="3"/>
  <c r="AR144" i="3"/>
  <c r="AR146" i="3" s="1"/>
  <c r="EC172" i="3"/>
  <c r="EC180" i="3" s="1"/>
  <c r="EC225" i="3" s="1"/>
  <c r="BI172" i="3"/>
  <c r="BI180" i="3" s="1"/>
  <c r="BI225" i="3" s="1"/>
  <c r="AY172" i="3"/>
  <c r="FT172" i="3"/>
  <c r="CZ172" i="3"/>
  <c r="CZ180" i="3" s="1"/>
  <c r="CZ225" i="3" s="1"/>
  <c r="AF172" i="3"/>
  <c r="AF180" i="3" s="1"/>
  <c r="AF225" i="3" s="1"/>
  <c r="K116" i="3"/>
  <c r="K119" i="3"/>
  <c r="EY116" i="3"/>
  <c r="EY119" i="3"/>
  <c r="DP116" i="3"/>
  <c r="DP119" i="3"/>
  <c r="BU116" i="3"/>
  <c r="BU119" i="3"/>
  <c r="Z119" i="3"/>
  <c r="Z116" i="3"/>
  <c r="FN119" i="3"/>
  <c r="FN116" i="3"/>
  <c r="EE119" i="3"/>
  <c r="EE116" i="3"/>
  <c r="CJ119" i="3"/>
  <c r="CJ116" i="3"/>
  <c r="Q119" i="3"/>
  <c r="Q116" i="3"/>
  <c r="FE119" i="3"/>
  <c r="FE116" i="3"/>
  <c r="CX116" i="3"/>
  <c r="CX119" i="3"/>
  <c r="BC116" i="3"/>
  <c r="BC119" i="3"/>
  <c r="H116" i="3"/>
  <c r="H119" i="3"/>
  <c r="EV116" i="3"/>
  <c r="EV119" i="3"/>
  <c r="DA116" i="3"/>
  <c r="BZ172" i="3"/>
  <c r="BZ180" i="3" s="1"/>
  <c r="BZ225" i="3" s="1"/>
  <c r="CW172" i="3"/>
  <c r="CW180" i="3" s="1"/>
  <c r="CW225" i="3" s="1"/>
  <c r="FV116" i="3"/>
  <c r="FV119" i="3"/>
  <c r="DR172" i="3"/>
  <c r="DR180" i="3" s="1"/>
  <c r="DR225" i="3" s="1"/>
  <c r="AX172" i="3"/>
  <c r="EZ172" i="3"/>
  <c r="EM172" i="3"/>
  <c r="EM180" i="3" s="1"/>
  <c r="EM225" i="3" s="1"/>
  <c r="BS172" i="3"/>
  <c r="BS180" i="3" s="1"/>
  <c r="BS225" i="3" s="1"/>
  <c r="FJ172" i="3"/>
  <c r="CP172" i="3"/>
  <c r="V172" i="3"/>
  <c r="V180" i="3" s="1"/>
  <c r="V225" i="3" s="1"/>
  <c r="EW172" i="3"/>
  <c r="EW180" i="3" s="1"/>
  <c r="EW225" i="3" s="1"/>
  <c r="CC172" i="3"/>
  <c r="O172" i="3"/>
  <c r="EI172" i="3"/>
  <c r="EI180" i="3" s="1"/>
  <c r="EI225" i="3" s="1"/>
  <c r="BO172" i="3"/>
  <c r="FF172" i="3"/>
  <c r="FF180" i="3" s="1"/>
  <c r="FF225" i="3" s="1"/>
  <c r="CL172" i="3"/>
  <c r="CL180" i="3" s="1"/>
  <c r="CL225" i="3" s="1"/>
  <c r="R172" i="3"/>
  <c r="DI172" i="3"/>
  <c r="DI180" i="3" s="1"/>
  <c r="DI225" i="3" s="1"/>
  <c r="AO172" i="3"/>
  <c r="AO180" i="3" s="1"/>
  <c r="AO225" i="3" s="1"/>
  <c r="ER172" i="3"/>
  <c r="ER180" i="3" s="1"/>
  <c r="ER225" i="3" s="1"/>
  <c r="BX172" i="3"/>
  <c r="D172" i="3"/>
  <c r="W116" i="3"/>
  <c r="W119" i="3"/>
  <c r="FK116" i="3"/>
  <c r="FK119" i="3"/>
  <c r="EB116" i="3"/>
  <c r="EB119" i="3"/>
  <c r="CG116" i="3"/>
  <c r="CG119" i="3"/>
  <c r="AL119" i="3"/>
  <c r="AL116" i="3"/>
  <c r="J116" i="3"/>
  <c r="J119" i="3"/>
  <c r="EQ119" i="3"/>
  <c r="EQ116" i="3"/>
  <c r="CV119" i="3"/>
  <c r="CV116" i="3"/>
  <c r="AC119" i="3"/>
  <c r="AC116" i="3"/>
  <c r="FQ119" i="3"/>
  <c r="FQ116" i="3"/>
  <c r="DJ116" i="3"/>
  <c r="DJ119" i="3"/>
  <c r="BO116" i="3"/>
  <c r="BO119" i="3"/>
  <c r="T116" i="3"/>
  <c r="T119" i="3"/>
  <c r="FH116" i="3"/>
  <c r="FH119" i="3"/>
  <c r="DM116" i="3"/>
  <c r="DM119" i="3"/>
  <c r="EA172" i="3"/>
  <c r="EA175" i="3"/>
  <c r="FO119" i="3"/>
  <c r="FO116" i="3"/>
  <c r="EK116" i="3"/>
  <c r="EK119" i="3"/>
  <c r="DF175" i="3"/>
  <c r="DQ172" i="3"/>
  <c r="DQ180" i="3" s="1"/>
  <c r="DQ225" i="3" s="1"/>
  <c r="FH172" i="3"/>
  <c r="FH180" i="3" s="1"/>
  <c r="FH225" i="3" s="1"/>
  <c r="T172" i="3"/>
  <c r="T180" i="3" s="1"/>
  <c r="T225" i="3" s="1"/>
  <c r="FZ103" i="3"/>
  <c r="C89" i="3"/>
  <c r="C90" i="3" s="1"/>
  <c r="FZ84" i="3"/>
  <c r="AI116" i="3"/>
  <c r="AI119" i="3"/>
  <c r="FW116" i="3"/>
  <c r="FW119" i="3"/>
  <c r="EN116" i="3"/>
  <c r="EN119" i="3"/>
  <c r="CS116" i="3"/>
  <c r="CS119" i="3"/>
  <c r="AX119" i="3"/>
  <c r="AX116" i="3"/>
  <c r="O119" i="3"/>
  <c r="O116" i="3"/>
  <c r="FC119" i="3"/>
  <c r="FC116" i="3"/>
  <c r="DH119" i="3"/>
  <c r="DH116" i="3"/>
  <c r="AO119" i="3"/>
  <c r="AO116" i="3"/>
  <c r="BR116" i="3"/>
  <c r="BR119" i="3"/>
  <c r="DV116" i="3"/>
  <c r="DV119" i="3"/>
  <c r="CA116" i="3"/>
  <c r="CA119" i="3"/>
  <c r="AF116" i="3"/>
  <c r="AF119" i="3"/>
  <c r="FT116" i="3"/>
  <c r="FT119" i="3"/>
  <c r="DY116" i="3"/>
  <c r="DY119" i="3"/>
  <c r="FJ144" i="3" l="1"/>
  <c r="FJ146" i="3" s="1"/>
  <c r="AF105" i="3"/>
  <c r="FJ180" i="3"/>
  <c r="FJ225" i="3" s="1"/>
  <c r="CQ180" i="3"/>
  <c r="CQ225" i="3" s="1"/>
  <c r="ET180" i="3"/>
  <c r="ET225" i="3" s="1"/>
  <c r="FC180" i="3"/>
  <c r="FC225" i="3" s="1"/>
  <c r="EJ180" i="3"/>
  <c r="EJ225" i="3" s="1"/>
  <c r="BO175" i="3"/>
  <c r="CX180" i="3"/>
  <c r="CX225" i="3" s="1"/>
  <c r="CG180" i="3"/>
  <c r="CG225" i="3" s="1"/>
  <c r="CS172" i="3"/>
  <c r="AZ180" i="3"/>
  <c r="AZ225" i="3" s="1"/>
  <c r="FB312" i="3"/>
  <c r="EH312" i="3"/>
  <c r="EH175" i="3"/>
  <c r="EH180" i="3" s="1"/>
  <c r="EH225" i="3" s="1"/>
  <c r="AW218" i="3"/>
  <c r="AW227" i="3" s="1"/>
  <c r="EM218" i="3"/>
  <c r="EM227" i="3" s="1"/>
  <c r="EP312" i="3"/>
  <c r="O312" i="3"/>
  <c r="O175" i="3"/>
  <c r="FM172" i="3"/>
  <c r="FM180" i="3" s="1"/>
  <c r="FM225" i="3" s="1"/>
  <c r="X180" i="3"/>
  <c r="X225" i="3" s="1"/>
  <c r="AR180" i="3"/>
  <c r="AR225" i="3" s="1"/>
  <c r="FX180" i="3"/>
  <c r="FX225" i="3" s="1"/>
  <c r="DG172" i="3"/>
  <c r="DO172" i="3"/>
  <c r="BX312" i="3"/>
  <c r="DE218" i="3"/>
  <c r="DE227" i="3" s="1"/>
  <c r="CS175" i="3"/>
  <c r="FB180" i="3"/>
  <c r="FB225" i="3" s="1"/>
  <c r="EP180" i="3"/>
  <c r="EP225" i="3" s="1"/>
  <c r="O180" i="3"/>
  <c r="O225" i="3" s="1"/>
  <c r="AK218" i="3"/>
  <c r="AK227" i="3" s="1"/>
  <c r="FM312" i="3"/>
  <c r="DG312" i="3"/>
  <c r="AH180" i="3"/>
  <c r="AH225" i="3" s="1"/>
  <c r="AT172" i="3"/>
  <c r="AT180" i="3" s="1"/>
  <c r="AT225" i="3" s="1"/>
  <c r="FE180" i="3"/>
  <c r="FE225" i="3" s="1"/>
  <c r="EU175" i="3"/>
  <c r="CU312" i="3"/>
  <c r="CU175" i="3"/>
  <c r="CU180" i="3" s="1"/>
  <c r="CU225" i="3" s="1"/>
  <c r="AK180" i="3"/>
  <c r="AK225" i="3" s="1"/>
  <c r="CN175" i="3"/>
  <c r="DY312" i="3"/>
  <c r="DY175" i="3"/>
  <c r="DY180" i="3" s="1"/>
  <c r="DY225" i="3" s="1"/>
  <c r="AB180" i="3"/>
  <c r="AB225" i="3" s="1"/>
  <c r="DU312" i="3"/>
  <c r="DU175" i="3"/>
  <c r="DU180" i="3" s="1"/>
  <c r="DU225" i="3" s="1"/>
  <c r="DO180" i="3"/>
  <c r="DO225" i="3" s="1"/>
  <c r="CN172" i="3"/>
  <c r="Z180" i="3"/>
  <c r="Z225" i="3" s="1"/>
  <c r="DO312" i="3"/>
  <c r="BO180" i="3"/>
  <c r="BO225" i="3" s="1"/>
  <c r="G180" i="3"/>
  <c r="G225" i="3" s="1"/>
  <c r="FZ214" i="3"/>
  <c r="CB312" i="3"/>
  <c r="CB175" i="3"/>
  <c r="CB180" i="3" s="1"/>
  <c r="CB225" i="3" s="1"/>
  <c r="M180" i="3"/>
  <c r="M225" i="3" s="1"/>
  <c r="BT175" i="3"/>
  <c r="EU172" i="3"/>
  <c r="AJ180" i="3"/>
  <c r="AJ225" i="3" s="1"/>
  <c r="BW180" i="3"/>
  <c r="BW225" i="3" s="1"/>
  <c r="BT172" i="3"/>
  <c r="S312" i="3"/>
  <c r="S175" i="3"/>
  <c r="S180" i="3" s="1"/>
  <c r="S225" i="3" s="1"/>
  <c r="BX180" i="3"/>
  <c r="BX225" i="3" s="1"/>
  <c r="CM180" i="3"/>
  <c r="CM225" i="3" s="1"/>
  <c r="BU312" i="3"/>
  <c r="BU175" i="3"/>
  <c r="BU180" i="3" s="1"/>
  <c r="BU225" i="3" s="1"/>
  <c r="CP180" i="3"/>
  <c r="CP225" i="3" s="1"/>
  <c r="CO180" i="3"/>
  <c r="CO225" i="3" s="1"/>
  <c r="BJ180" i="3"/>
  <c r="BJ225" i="3" s="1"/>
  <c r="DG180" i="3"/>
  <c r="DG225" i="3" s="1"/>
  <c r="F180" i="3"/>
  <c r="F225" i="3" s="1"/>
  <c r="FA312" i="3"/>
  <c r="FA175" i="3"/>
  <c r="FA180" i="3" s="1"/>
  <c r="FA225" i="3" s="1"/>
  <c r="H175" i="3"/>
  <c r="H312" i="3"/>
  <c r="H172" i="3"/>
  <c r="EV175" i="3"/>
  <c r="EV180" i="3" s="1"/>
  <c r="EV225" i="3" s="1"/>
  <c r="EV312" i="3"/>
  <c r="CY312" i="3"/>
  <c r="CY175" i="3"/>
  <c r="CY180" i="3" s="1"/>
  <c r="CY225" i="3" s="1"/>
  <c r="DS175" i="3"/>
  <c r="DS312" i="3"/>
  <c r="AY175" i="3"/>
  <c r="AY180" i="3" s="1"/>
  <c r="AY225" i="3" s="1"/>
  <c r="AY312" i="3"/>
  <c r="CD312" i="3"/>
  <c r="CD175" i="3"/>
  <c r="CD180" i="3" s="1"/>
  <c r="CD225" i="3" s="1"/>
  <c r="CA175" i="3"/>
  <c r="CA180" i="3" s="1"/>
  <c r="CA225" i="3" s="1"/>
  <c r="CA312" i="3"/>
  <c r="FS312" i="3"/>
  <c r="FS175" i="3"/>
  <c r="FS180" i="3" s="1"/>
  <c r="FS225" i="3" s="1"/>
  <c r="AG175" i="3"/>
  <c r="AG312" i="3"/>
  <c r="AX312" i="3"/>
  <c r="AX175" i="3"/>
  <c r="AX180" i="3" s="1"/>
  <c r="AX225" i="3" s="1"/>
  <c r="DJ175" i="3"/>
  <c r="DJ312" i="3"/>
  <c r="FZ171" i="3"/>
  <c r="GA174" i="3" s="1"/>
  <c r="DB175" i="3"/>
  <c r="DB180" i="3" s="1"/>
  <c r="DB225" i="3" s="1"/>
  <c r="DB312" i="3"/>
  <c r="DX312" i="3"/>
  <c r="DX175" i="3"/>
  <c r="I175" i="3"/>
  <c r="I312" i="3"/>
  <c r="CT312" i="3"/>
  <c r="CT175" i="3"/>
  <c r="EZ180" i="3"/>
  <c r="EZ225" i="3" s="1"/>
  <c r="FQ175" i="3"/>
  <c r="FQ180" i="3" s="1"/>
  <c r="FQ225" i="3" s="1"/>
  <c r="BK180" i="3"/>
  <c r="BK225" i="3" s="1"/>
  <c r="EB175" i="3"/>
  <c r="EB312" i="3"/>
  <c r="FN175" i="3"/>
  <c r="FN312" i="3"/>
  <c r="EB180" i="3"/>
  <c r="EB225" i="3" s="1"/>
  <c r="C180" i="3"/>
  <c r="C225" i="3" s="1"/>
  <c r="DH312" i="3"/>
  <c r="DH175" i="3"/>
  <c r="DH180" i="3" s="1"/>
  <c r="DH225" i="3" s="1"/>
  <c r="AG180" i="3"/>
  <c r="AG225" i="3" s="1"/>
  <c r="EG180" i="3"/>
  <c r="EG225" i="3" s="1"/>
  <c r="BA175" i="3"/>
  <c r="BA180" i="3" s="1"/>
  <c r="BA225" i="3" s="1"/>
  <c r="BA312" i="3"/>
  <c r="FI312" i="3"/>
  <c r="FI175" i="3"/>
  <c r="FI180" i="3" s="1"/>
  <c r="FI225" i="3" s="1"/>
  <c r="U312" i="3"/>
  <c r="U175" i="3"/>
  <c r="U180" i="3" s="1"/>
  <c r="U225" i="3" s="1"/>
  <c r="DD175" i="3"/>
  <c r="DD180" i="3" s="1"/>
  <c r="DD225" i="3" s="1"/>
  <c r="DD312" i="3"/>
  <c r="BC175" i="3"/>
  <c r="BC180" i="3" s="1"/>
  <c r="BC225" i="3" s="1"/>
  <c r="BC312" i="3"/>
  <c r="I172" i="3"/>
  <c r="I180" i="3" s="1"/>
  <c r="I225" i="3" s="1"/>
  <c r="CC180" i="3"/>
  <c r="CC225" i="3" s="1"/>
  <c r="EN180" i="3"/>
  <c r="EN225" i="3" s="1"/>
  <c r="DW180" i="3"/>
  <c r="DW225" i="3" s="1"/>
  <c r="DS180" i="3"/>
  <c r="DS225" i="3" s="1"/>
  <c r="DX180" i="3"/>
  <c r="DX225" i="3" s="1"/>
  <c r="BE175" i="3"/>
  <c r="BE312" i="3"/>
  <c r="EY312" i="3"/>
  <c r="EY175" i="3"/>
  <c r="EY180" i="3" s="1"/>
  <c r="EY225" i="3" s="1"/>
  <c r="FD312" i="3"/>
  <c r="FD175" i="3"/>
  <c r="FD180" i="3" s="1"/>
  <c r="FD225" i="3" s="1"/>
  <c r="AL175" i="3"/>
  <c r="AL180" i="3" s="1"/>
  <c r="AL225" i="3" s="1"/>
  <c r="AL312" i="3"/>
  <c r="R175" i="3"/>
  <c r="R180" i="3" s="1"/>
  <c r="R225" i="3" s="1"/>
  <c r="R312" i="3"/>
  <c r="DC180" i="3"/>
  <c r="DC225" i="3" s="1"/>
  <c r="CR218" i="3"/>
  <c r="CR227" i="3" s="1"/>
  <c r="AA175" i="3"/>
  <c r="AA180" i="3" s="1"/>
  <c r="AA225" i="3" s="1"/>
  <c r="AA312" i="3"/>
  <c r="Q312" i="3"/>
  <c r="Q175" i="3"/>
  <c r="Q180" i="3" s="1"/>
  <c r="Q225" i="3" s="1"/>
  <c r="L312" i="3"/>
  <c r="L175" i="3"/>
  <c r="L180" i="3" s="1"/>
  <c r="L225" i="3" s="1"/>
  <c r="DV175" i="3"/>
  <c r="DV180" i="3" s="1"/>
  <c r="DV225" i="3" s="1"/>
  <c r="DV312" i="3"/>
  <c r="CV312" i="3"/>
  <c r="CV175" i="3"/>
  <c r="CV180" i="3" s="1"/>
  <c r="CV225" i="3" s="1"/>
  <c r="FL180" i="3"/>
  <c r="FL225" i="3" s="1"/>
  <c r="DL180" i="3"/>
  <c r="DL225" i="3" s="1"/>
  <c r="J180" i="3"/>
  <c r="J225" i="3" s="1"/>
  <c r="BE180" i="3"/>
  <c r="BE225" i="3" s="1"/>
  <c r="CT172" i="3"/>
  <c r="FR175" i="3"/>
  <c r="FR180" i="3" s="1"/>
  <c r="FR225" i="3" s="1"/>
  <c r="FR312" i="3"/>
  <c r="Y175" i="3"/>
  <c r="Y180" i="3" s="1"/>
  <c r="Y225" i="3" s="1"/>
  <c r="Y312" i="3"/>
  <c r="CF312" i="3"/>
  <c r="CF175" i="3"/>
  <c r="CF180" i="3" s="1"/>
  <c r="CF225" i="3" s="1"/>
  <c r="DZ312" i="3"/>
  <c r="DZ175" i="3"/>
  <c r="DZ180" i="3" s="1"/>
  <c r="DZ225" i="3" s="1"/>
  <c r="AQ312" i="3"/>
  <c r="AQ175" i="3"/>
  <c r="AQ180" i="3" s="1"/>
  <c r="AQ225" i="3" s="1"/>
  <c r="FT312" i="3"/>
  <c r="FT175" i="3"/>
  <c r="FT180" i="3" s="1"/>
  <c r="FT225" i="3" s="1"/>
  <c r="DJ172" i="3"/>
  <c r="FN180" i="3"/>
  <c r="FN225" i="3" s="1"/>
  <c r="K312" i="3"/>
  <c r="K175" i="3"/>
  <c r="K180" i="3" s="1"/>
  <c r="K225" i="3" s="1"/>
  <c r="BR312" i="3"/>
  <c r="BR175" i="3"/>
  <c r="BR180" i="3" s="1"/>
  <c r="BR225" i="3" s="1"/>
  <c r="FR144" i="3"/>
  <c r="FR146" i="3" s="1"/>
  <c r="DE144" i="3"/>
  <c r="DE146" i="3" s="1"/>
  <c r="BV144" i="3"/>
  <c r="BV146" i="3" s="1"/>
  <c r="DV142" i="3"/>
  <c r="AF102" i="3"/>
  <c r="BM107" i="3"/>
  <c r="BM109" i="3" s="1"/>
  <c r="CW189" i="3"/>
  <c r="CI105" i="3"/>
  <c r="DB158" i="3"/>
  <c r="DB156" i="3"/>
  <c r="Z206" i="3"/>
  <c r="Z266" i="3" s="1"/>
  <c r="Z156" i="3"/>
  <c r="EC182" i="3"/>
  <c r="EC156" i="3"/>
  <c r="H102" i="3"/>
  <c r="AF140" i="3"/>
  <c r="DV189" i="3"/>
  <c r="DV200" i="3" s="1"/>
  <c r="DV228" i="3" s="1"/>
  <c r="AF189" i="3"/>
  <c r="EM101" i="3"/>
  <c r="CT206" i="3"/>
  <c r="AS206" i="3"/>
  <c r="EB148" i="3"/>
  <c r="FT107" i="3"/>
  <c r="FT109" i="3" s="1"/>
  <c r="FE150" i="3"/>
  <c r="E113" i="3"/>
  <c r="CQ142" i="3"/>
  <c r="H148" i="3"/>
  <c r="FP142" i="3"/>
  <c r="BI206" i="3"/>
  <c r="BI266" i="3" s="1"/>
  <c r="FG102" i="3"/>
  <c r="EX182" i="3"/>
  <c r="EP113" i="3"/>
  <c r="EP156" i="3"/>
  <c r="DH189" i="3"/>
  <c r="DH199" i="3" s="1"/>
  <c r="DU182" i="3"/>
  <c r="DU184" i="3" s="1"/>
  <c r="K110" i="3"/>
  <c r="BP142" i="3"/>
  <c r="EN189" i="3"/>
  <c r="EN193" i="3" s="1"/>
  <c r="BH144" i="3"/>
  <c r="BH146" i="3" s="1"/>
  <c r="BF189" i="3"/>
  <c r="BF197" i="3" s="1"/>
  <c r="CC142" i="3"/>
  <c r="AB113" i="3"/>
  <c r="AX110" i="3"/>
  <c r="I182" i="3"/>
  <c r="DV107" i="3"/>
  <c r="DV109" i="3" s="1"/>
  <c r="EQ144" i="3"/>
  <c r="EQ146" i="3" s="1"/>
  <c r="CK144" i="3"/>
  <c r="CK146" i="3" s="1"/>
  <c r="FX144" i="3"/>
  <c r="FX146" i="3" s="1"/>
  <c r="BW144" i="3"/>
  <c r="BW146" i="3" s="1"/>
  <c r="AG144" i="3"/>
  <c r="AG146" i="3" s="1"/>
  <c r="DB144" i="3"/>
  <c r="DB146" i="3" s="1"/>
  <c r="DX144" i="3"/>
  <c r="DX146" i="3" s="1"/>
  <c r="AB144" i="3"/>
  <c r="AB146" i="3" s="1"/>
  <c r="CC107" i="3"/>
  <c r="CC109" i="3" s="1"/>
  <c r="FE113" i="3"/>
  <c r="FE206" i="3"/>
  <c r="FE266" i="3" s="1"/>
  <c r="DV105" i="3"/>
  <c r="CQ105" i="3"/>
  <c r="AF206" i="3"/>
  <c r="AF266" i="3" s="1"/>
  <c r="CM125" i="3"/>
  <c r="CC150" i="3"/>
  <c r="DV110" i="3"/>
  <c r="DV111" i="3" s="1"/>
  <c r="DV121" i="3" s="1"/>
  <c r="DV182" i="3"/>
  <c r="DV184" i="3" s="1"/>
  <c r="DV213" i="3"/>
  <c r="DV218" i="3" s="1"/>
  <c r="DV227" i="3" s="1"/>
  <c r="AF107" i="3"/>
  <c r="AF109" i="3" s="1"/>
  <c r="AF111" i="3" s="1"/>
  <c r="AF121" i="3" s="1"/>
  <c r="AF142" i="3"/>
  <c r="EK144" i="3"/>
  <c r="EK146" i="3" s="1"/>
  <c r="H105" i="3"/>
  <c r="H182" i="3"/>
  <c r="EB150" i="3"/>
  <c r="EB152" i="3" s="1"/>
  <c r="EB189" i="3"/>
  <c r="EB199" i="3" s="1"/>
  <c r="FT102" i="3"/>
  <c r="FE102" i="3"/>
  <c r="EA144" i="3"/>
  <c r="EA146" i="3" s="1"/>
  <c r="CQ148" i="3"/>
  <c r="AX102" i="3"/>
  <c r="EB206" i="3"/>
  <c r="EB266" i="3" s="1"/>
  <c r="AX182" i="3"/>
  <c r="AX184" i="3" s="1"/>
  <c r="BF110" i="3"/>
  <c r="CC105" i="3"/>
  <c r="BY101" i="3"/>
  <c r="CC189" i="3"/>
  <c r="CC193" i="3" s="1"/>
  <c r="BF102" i="3"/>
  <c r="CC182" i="3"/>
  <c r="CC184" i="3" s="1"/>
  <c r="BF113" i="3"/>
  <c r="BF120" i="3" s="1"/>
  <c r="BF182" i="3"/>
  <c r="BF184" i="3" s="1"/>
  <c r="CS110" i="3"/>
  <c r="CS154" i="3"/>
  <c r="EG125" i="3"/>
  <c r="CS189" i="3"/>
  <c r="CS195" i="3" s="1"/>
  <c r="BM150" i="3"/>
  <c r="DB154" i="3"/>
  <c r="CI150" i="3"/>
  <c r="CS107" i="3"/>
  <c r="CS109" i="3" s="1"/>
  <c r="CS158" i="3"/>
  <c r="U101" i="3"/>
  <c r="U140" i="3" s="1"/>
  <c r="AS182" i="3"/>
  <c r="AS184" i="3" s="1"/>
  <c r="Z105" i="3"/>
  <c r="EG101" i="3"/>
  <c r="EG189" i="3" s="1"/>
  <c r="EG200" i="3" s="1"/>
  <c r="EG228" i="3" s="1"/>
  <c r="AR125" i="3"/>
  <c r="BF206" i="3"/>
  <c r="BF208" i="3" s="1"/>
  <c r="FE189" i="3"/>
  <c r="FE197" i="3" s="1"/>
  <c r="EB102" i="3"/>
  <c r="CW102" i="3"/>
  <c r="BI107" i="3"/>
  <c r="BI109" i="3" s="1"/>
  <c r="CS102" i="3"/>
  <c r="DQ101" i="3"/>
  <c r="AX113" i="3"/>
  <c r="AX120" i="3" s="1"/>
  <c r="EU213" i="3"/>
  <c r="EU218" i="3" s="1"/>
  <c r="EU227" i="3" s="1"/>
  <c r="FH125" i="3"/>
  <c r="H113" i="3"/>
  <c r="H120" i="3" s="1"/>
  <c r="CQ182" i="3"/>
  <c r="CQ184" i="3" s="1"/>
  <c r="H110" i="3"/>
  <c r="CC206" i="3"/>
  <c r="CC266" i="3" s="1"/>
  <c r="BF107" i="3"/>
  <c r="BF109" i="3" s="1"/>
  <c r="DV102" i="3"/>
  <c r="EB113" i="3"/>
  <c r="EB117" i="3" s="1"/>
  <c r="AF182" i="3"/>
  <c r="AF184" i="3" s="1"/>
  <c r="FE140" i="3"/>
  <c r="CC125" i="3"/>
  <c r="DZ101" i="3"/>
  <c r="DQ125" i="3"/>
  <c r="EB107" i="3"/>
  <c r="EB109" i="3" s="1"/>
  <c r="H189" i="3"/>
  <c r="H193" i="3" s="1"/>
  <c r="EB105" i="3"/>
  <c r="FT105" i="3"/>
  <c r="EN107" i="3"/>
  <c r="EN109" i="3" s="1"/>
  <c r="BI110" i="3"/>
  <c r="EC105" i="3"/>
  <c r="H206" i="3"/>
  <c r="H266" i="3" s="1"/>
  <c r="BF148" i="3"/>
  <c r="EB182" i="3"/>
  <c r="EB184" i="3" s="1"/>
  <c r="FT113" i="3"/>
  <c r="FT120" i="3" s="1"/>
  <c r="BI105" i="3"/>
  <c r="CS150" i="3"/>
  <c r="BA125" i="3"/>
  <c r="CM101" i="3"/>
  <c r="CM142" i="3" s="1"/>
  <c r="CQ110" i="3"/>
  <c r="FT110" i="3"/>
  <c r="BI182" i="3"/>
  <c r="BI184" i="3" s="1"/>
  <c r="E107" i="3"/>
  <c r="E109" i="3" s="1"/>
  <c r="AS189" i="3"/>
  <c r="CQ107" i="3"/>
  <c r="CQ109" i="3" s="1"/>
  <c r="FT150" i="3"/>
  <c r="H107" i="3"/>
  <c r="H109" i="3" s="1"/>
  <c r="CQ102" i="3"/>
  <c r="FT182" i="3"/>
  <c r="FT184" i="3" s="1"/>
  <c r="CT182" i="3"/>
  <c r="CT184" i="3" s="1"/>
  <c r="AX105" i="3"/>
  <c r="CC102" i="3"/>
  <c r="CQ150" i="3"/>
  <c r="AF150" i="3"/>
  <c r="CS182" i="3"/>
  <c r="CS184" i="3" s="1"/>
  <c r="AX206" i="3"/>
  <c r="FT140" i="3"/>
  <c r="T101" i="3"/>
  <c r="CQ189" i="3"/>
  <c r="CQ199" i="3" s="1"/>
  <c r="AX150" i="3"/>
  <c r="DV125" i="3"/>
  <c r="CQ206" i="3"/>
  <c r="CQ208" i="3" s="1"/>
  <c r="AB182" i="3"/>
  <c r="AB184" i="3" s="1"/>
  <c r="AX189" i="3"/>
  <c r="AX195" i="3" s="1"/>
  <c r="AF213" i="3"/>
  <c r="AF218" i="3" s="1"/>
  <c r="AF227" i="3" s="1"/>
  <c r="CD125" i="3"/>
  <c r="E102" i="3"/>
  <c r="CT113" i="3"/>
  <c r="CT117" i="3" s="1"/>
  <c r="E110" i="3"/>
  <c r="CC213" i="3"/>
  <c r="CC218" i="3" s="1"/>
  <c r="CC227" i="3" s="1"/>
  <c r="BV213" i="3"/>
  <c r="BV218" i="3" s="1"/>
  <c r="BV227" i="3" s="1"/>
  <c r="EN113" i="3"/>
  <c r="EN117" i="3" s="1"/>
  <c r="E206" i="3"/>
  <c r="E266" i="3" s="1"/>
  <c r="CW182" i="3"/>
  <c r="CW184" i="3" s="1"/>
  <c r="EN150" i="3"/>
  <c r="AX140" i="3"/>
  <c r="AF125" i="3"/>
  <c r="EN206" i="3"/>
  <c r="EN208" i="3" s="1"/>
  <c r="CQ113" i="3"/>
  <c r="CQ120" i="3" s="1"/>
  <c r="EC113" i="3"/>
  <c r="EC117" i="3" s="1"/>
  <c r="CC110" i="3"/>
  <c r="EB110" i="3"/>
  <c r="FT206" i="3"/>
  <c r="FT208" i="3" s="1"/>
  <c r="EC189" i="3"/>
  <c r="EC199" i="3" s="1"/>
  <c r="BI113" i="3"/>
  <c r="BI117" i="3" s="1"/>
  <c r="E150" i="3"/>
  <c r="CS113" i="3"/>
  <c r="CS117" i="3" s="1"/>
  <c r="CS206" i="3"/>
  <c r="CS208" i="3" s="1"/>
  <c r="FT125" i="3"/>
  <c r="AR101" i="3"/>
  <c r="CC113" i="3"/>
  <c r="CC117" i="3" s="1"/>
  <c r="BI150" i="3"/>
  <c r="CS105" i="3"/>
  <c r="BA101" i="3"/>
  <c r="DZ213" i="3"/>
  <c r="DZ218" i="3" s="1"/>
  <c r="DZ227" i="3" s="1"/>
  <c r="FL213" i="3"/>
  <c r="FL218" i="3" s="1"/>
  <c r="FL227" i="3" s="1"/>
  <c r="AU144" i="3"/>
  <c r="AU146" i="3" s="1"/>
  <c r="AS110" i="3"/>
  <c r="CS152" i="3"/>
  <c r="BY125" i="3"/>
  <c r="AS105" i="3"/>
  <c r="FP107" i="3"/>
  <c r="FP109" i="3" s="1"/>
  <c r="EJ125" i="3"/>
  <c r="AS113" i="3"/>
  <c r="AS117" i="3" s="1"/>
  <c r="FP206" i="3"/>
  <c r="FP208" i="3" s="1"/>
  <c r="CA101" i="3"/>
  <c r="BM189" i="3"/>
  <c r="BM195" i="3" s="1"/>
  <c r="DB206" i="3"/>
  <c r="DB266" i="3" s="1"/>
  <c r="CI140" i="3"/>
  <c r="EF125" i="3"/>
  <c r="DB189" i="3"/>
  <c r="DB200" i="3" s="1"/>
  <c r="DB228" i="3" s="1"/>
  <c r="EM125" i="3"/>
  <c r="Z102" i="3"/>
  <c r="BM206" i="3"/>
  <c r="BM266" i="3" s="1"/>
  <c r="EN102" i="3"/>
  <c r="CI182" i="3"/>
  <c r="CI184" i="3" s="1"/>
  <c r="E189" i="3"/>
  <c r="E193" i="3" s="1"/>
  <c r="DB110" i="3"/>
  <c r="DB182" i="3"/>
  <c r="DB184" i="3" s="1"/>
  <c r="FH101" i="3"/>
  <c r="DB213" i="3"/>
  <c r="DB218" i="3" s="1"/>
  <c r="DB227" i="3" s="1"/>
  <c r="AP213" i="3"/>
  <c r="AP218" i="3" s="1"/>
  <c r="AP227" i="3" s="1"/>
  <c r="FL101" i="3"/>
  <c r="CW206" i="3"/>
  <c r="CW266" i="3" s="1"/>
  <c r="CI148" i="3"/>
  <c r="BM213" i="3"/>
  <c r="BM218" i="3" s="1"/>
  <c r="BM227" i="3" s="1"/>
  <c r="BM182" i="3"/>
  <c r="BM184" i="3" s="1"/>
  <c r="Z110" i="3"/>
  <c r="BP107" i="3"/>
  <c r="BP109" i="3" s="1"/>
  <c r="CI206" i="3"/>
  <c r="CI208" i="3" s="1"/>
  <c r="DB107" i="3"/>
  <c r="DB109" i="3" s="1"/>
  <c r="EF101" i="3"/>
  <c r="EF107" i="3" s="1"/>
  <c r="EF109" i="3" s="1"/>
  <c r="BM140" i="3"/>
  <c r="DB125" i="3"/>
  <c r="AA125" i="3"/>
  <c r="DY101" i="3"/>
  <c r="Z107" i="3"/>
  <c r="Z109" i="3" s="1"/>
  <c r="CW105" i="3"/>
  <c r="CT150" i="3"/>
  <c r="CI189" i="3"/>
  <c r="CI199" i="3" s="1"/>
  <c r="DB105" i="3"/>
  <c r="CW140" i="3"/>
  <c r="DA101" i="3"/>
  <c r="DS101" i="3"/>
  <c r="CW113" i="3"/>
  <c r="CW120" i="3" s="1"/>
  <c r="EP110" i="3"/>
  <c r="DB113" i="3"/>
  <c r="DB117" i="3" s="1"/>
  <c r="CI113" i="3"/>
  <c r="CI117" i="3" s="1"/>
  <c r="BM105" i="3"/>
  <c r="CI102" i="3"/>
  <c r="CW110" i="3"/>
  <c r="DB152" i="3"/>
  <c r="Z158" i="3"/>
  <c r="BM113" i="3"/>
  <c r="BM120" i="3" s="1"/>
  <c r="CW107" i="3"/>
  <c r="CW109" i="3" s="1"/>
  <c r="EC152" i="3"/>
  <c r="CI110" i="3"/>
  <c r="E105" i="3"/>
  <c r="BM102" i="3"/>
  <c r="CI107" i="3"/>
  <c r="CI109" i="3" s="1"/>
  <c r="DB150" i="3"/>
  <c r="U213" i="3"/>
  <c r="U218" i="3" s="1"/>
  <c r="U227" i="3" s="1"/>
  <c r="Z150" i="3"/>
  <c r="Z152" i="3"/>
  <c r="BM110" i="3"/>
  <c r="BM111" i="3" s="1"/>
  <c r="BM121" i="3" s="1"/>
  <c r="CW150" i="3"/>
  <c r="EC206" i="3"/>
  <c r="EC208" i="3" s="1"/>
  <c r="CD101" i="3"/>
  <c r="BV101" i="3"/>
  <c r="BV148" i="3" s="1"/>
  <c r="FG110" i="3"/>
  <c r="DH182" i="3"/>
  <c r="DH184" i="3" s="1"/>
  <c r="K107" i="3"/>
  <c r="K109" i="3" s="1"/>
  <c r="EC150" i="3"/>
  <c r="CT107" i="3"/>
  <c r="CT109" i="3" s="1"/>
  <c r="CW213" i="3"/>
  <c r="CW218" i="3" s="1"/>
  <c r="CW227" i="3" s="1"/>
  <c r="EX206" i="3"/>
  <c r="EX266" i="3" s="1"/>
  <c r="DU206" i="3"/>
  <c r="DU208" i="3" s="1"/>
  <c r="I189" i="3"/>
  <c r="I199" i="3" s="1"/>
  <c r="EC154" i="3"/>
  <c r="CT140" i="3"/>
  <c r="DU140" i="3"/>
  <c r="AB105" i="3"/>
  <c r="BM125" i="3"/>
  <c r="DY125" i="3"/>
  <c r="K105" i="3"/>
  <c r="BP105" i="3"/>
  <c r="FG182" i="3"/>
  <c r="FG184" i="3" s="1"/>
  <c r="DH206" i="3"/>
  <c r="DH208" i="3" s="1"/>
  <c r="EP107" i="3"/>
  <c r="EP109" i="3" s="1"/>
  <c r="DU142" i="3"/>
  <c r="BP102" i="3"/>
  <c r="FG206" i="3"/>
  <c r="FG266" i="3" s="1"/>
  <c r="DH105" i="3"/>
  <c r="EP105" i="3"/>
  <c r="FQ101" i="3"/>
  <c r="DO125" i="3"/>
  <c r="BJ213" i="3"/>
  <c r="BJ218" i="3" s="1"/>
  <c r="BJ227" i="3" s="1"/>
  <c r="K113" i="3"/>
  <c r="K117" i="3" s="1"/>
  <c r="BP113" i="3"/>
  <c r="BP117" i="3" s="1"/>
  <c r="EX110" i="3"/>
  <c r="DH102" i="3"/>
  <c r="EP150" i="3"/>
  <c r="K142" i="3"/>
  <c r="BP125" i="3"/>
  <c r="BP110" i="3"/>
  <c r="EX107" i="3"/>
  <c r="EX109" i="3" s="1"/>
  <c r="DH113" i="3"/>
  <c r="DH120" i="3" s="1"/>
  <c r="CP101" i="3"/>
  <c r="DK125" i="3"/>
  <c r="S125" i="3"/>
  <c r="DU125" i="3"/>
  <c r="K102" i="3"/>
  <c r="DU105" i="3"/>
  <c r="K150" i="3"/>
  <c r="DU102" i="3"/>
  <c r="K189" i="3"/>
  <c r="K195" i="3" s="1"/>
  <c r="BP150" i="3"/>
  <c r="EX105" i="3"/>
  <c r="DH110" i="3"/>
  <c r="EP152" i="3"/>
  <c r="DK101" i="3"/>
  <c r="S101" i="3"/>
  <c r="DU113" i="3"/>
  <c r="DU120" i="3" s="1"/>
  <c r="K182" i="3"/>
  <c r="K184" i="3" s="1"/>
  <c r="BP189" i="3"/>
  <c r="BP193" i="3" s="1"/>
  <c r="EX102" i="3"/>
  <c r="DH107" i="3"/>
  <c r="DH109" i="3" s="1"/>
  <c r="EP154" i="3"/>
  <c r="D101" i="3"/>
  <c r="DU110" i="3"/>
  <c r="K206" i="3"/>
  <c r="K208" i="3" s="1"/>
  <c r="BP206" i="3"/>
  <c r="BP208" i="3" s="1"/>
  <c r="EX113" i="3"/>
  <c r="EX117" i="3" s="1"/>
  <c r="DH140" i="3"/>
  <c r="EP182" i="3"/>
  <c r="EP184" i="3" s="1"/>
  <c r="BE213" i="3"/>
  <c r="BE218" i="3" s="1"/>
  <c r="BE227" i="3" s="1"/>
  <c r="BP182" i="3"/>
  <c r="BP184" i="3" s="1"/>
  <c r="EX142" i="3"/>
  <c r="DH150" i="3"/>
  <c r="EP158" i="3"/>
  <c r="DH213" i="3"/>
  <c r="DH218" i="3" s="1"/>
  <c r="DH227" i="3" s="1"/>
  <c r="DX101" i="3"/>
  <c r="DX156" i="3" s="1"/>
  <c r="DU150" i="3"/>
  <c r="FG107" i="3"/>
  <c r="FG109" i="3" s="1"/>
  <c r="EX150" i="3"/>
  <c r="DH148" i="3"/>
  <c r="EP189" i="3"/>
  <c r="EP200" i="3" s="1"/>
  <c r="EP228" i="3" s="1"/>
  <c r="AB107" i="3"/>
  <c r="AB109" i="3" s="1"/>
  <c r="BP140" i="3"/>
  <c r="BP144" i="3" s="1"/>
  <c r="BP146" i="3" s="1"/>
  <c r="K213" i="3"/>
  <c r="K218" i="3" s="1"/>
  <c r="K227" i="3" s="1"/>
  <c r="DU189" i="3"/>
  <c r="DU200" i="3" s="1"/>
  <c r="DU228" i="3" s="1"/>
  <c r="FG105" i="3"/>
  <c r="EX189" i="3"/>
  <c r="EX199" i="3" s="1"/>
  <c r="DH142" i="3"/>
  <c r="EP102" i="3"/>
  <c r="DH125" i="3"/>
  <c r="K125" i="3"/>
  <c r="DU107" i="3"/>
  <c r="DU109" i="3" s="1"/>
  <c r="DU213" i="3"/>
  <c r="DU218" i="3" s="1"/>
  <c r="DU227" i="3" s="1"/>
  <c r="D125" i="3"/>
  <c r="AB206" i="3"/>
  <c r="AB208" i="3" s="1"/>
  <c r="CE125" i="3"/>
  <c r="FG140" i="3"/>
  <c r="M140" i="3"/>
  <c r="EX140" i="3"/>
  <c r="EP206" i="3"/>
  <c r="EP266" i="3" s="1"/>
  <c r="K140" i="3"/>
  <c r="CE101" i="3"/>
  <c r="Q142" i="3"/>
  <c r="AE105" i="3"/>
  <c r="I140" i="3"/>
  <c r="FI142" i="3"/>
  <c r="GB135" i="3"/>
  <c r="C19" i="3"/>
  <c r="C190" i="3" s="1"/>
  <c r="FZ137" i="3"/>
  <c r="FQ213" i="3"/>
  <c r="FQ218" i="3" s="1"/>
  <c r="FQ227" i="3" s="1"/>
  <c r="CV101" i="3"/>
  <c r="CV206" i="3" s="1"/>
  <c r="CV266" i="3" s="1"/>
  <c r="EO142" i="3"/>
  <c r="CC140" i="3"/>
  <c r="FW180" i="3"/>
  <c r="FW225" i="3" s="1"/>
  <c r="BM142" i="3"/>
  <c r="CW142" i="3"/>
  <c r="CI142" i="3"/>
  <c r="CE180" i="3"/>
  <c r="CE225" i="3" s="1"/>
  <c r="BC125" i="3"/>
  <c r="DC125" i="3"/>
  <c r="EC158" i="3"/>
  <c r="CT142" i="3"/>
  <c r="AB148" i="3"/>
  <c r="EN140" i="3"/>
  <c r="E142" i="3"/>
  <c r="CQ140" i="3"/>
  <c r="AX142" i="3"/>
  <c r="DV140" i="3"/>
  <c r="AB189" i="3"/>
  <c r="AB197" i="3" s="1"/>
  <c r="DO101" i="3"/>
  <c r="AS148" i="3"/>
  <c r="FP189" i="3"/>
  <c r="FP199" i="3" s="1"/>
  <c r="BI140" i="3"/>
  <c r="EB142" i="3"/>
  <c r="FT142" i="3"/>
  <c r="FE142" i="3"/>
  <c r="EA180" i="3"/>
  <c r="EA225" i="3" s="1"/>
  <c r="Z154" i="3"/>
  <c r="FG113" i="3"/>
  <c r="FG120" i="3" s="1"/>
  <c r="EC110" i="3"/>
  <c r="CT189" i="3"/>
  <c r="CT193" i="3" s="1"/>
  <c r="FP105" i="3"/>
  <c r="CL101" i="3"/>
  <c r="CV125" i="3"/>
  <c r="DS125" i="3"/>
  <c r="FP113" i="3"/>
  <c r="FP120" i="3" s="1"/>
  <c r="Z182" i="3"/>
  <c r="Z184" i="3" s="1"/>
  <c r="FG150" i="3"/>
  <c r="EN110" i="3"/>
  <c r="EC107" i="3"/>
  <c r="EC109" i="3" s="1"/>
  <c r="BI102" i="3"/>
  <c r="FP140" i="3"/>
  <c r="E148" i="3"/>
  <c r="AX107" i="3"/>
  <c r="AX109" i="3" s="1"/>
  <c r="AX111" i="3" s="1"/>
  <c r="AX121" i="3" s="1"/>
  <c r="CP125" i="3"/>
  <c r="CW125" i="3"/>
  <c r="E125" i="3"/>
  <c r="FU125" i="3"/>
  <c r="DE101" i="3"/>
  <c r="EU101" i="3"/>
  <c r="AH213" i="3"/>
  <c r="AH218" i="3" s="1"/>
  <c r="AH227" i="3" s="1"/>
  <c r="BP213" i="3"/>
  <c r="BP218" i="3" s="1"/>
  <c r="BP227" i="3" s="1"/>
  <c r="BJ101" i="3"/>
  <c r="AS107" i="3"/>
  <c r="AS109" i="3" s="1"/>
  <c r="Z189" i="3"/>
  <c r="Z200" i="3" s="1"/>
  <c r="Z228" i="3" s="1"/>
  <c r="FG189" i="3"/>
  <c r="FG195" i="3" s="1"/>
  <c r="EN105" i="3"/>
  <c r="EC102" i="3"/>
  <c r="CT102" i="3"/>
  <c r="BI189" i="3"/>
  <c r="BI191" i="3" s="1"/>
  <c r="AB102" i="3"/>
  <c r="FP150" i="3"/>
  <c r="E182" i="3"/>
  <c r="E186" i="3" s="1"/>
  <c r="FU101" i="3"/>
  <c r="DE125" i="3"/>
  <c r="DX125" i="3"/>
  <c r="ED101" i="3"/>
  <c r="BQ125" i="3"/>
  <c r="AS102" i="3"/>
  <c r="Z113" i="3"/>
  <c r="Z117" i="3" s="1"/>
  <c r="EN148" i="3"/>
  <c r="CT110" i="3"/>
  <c r="AB110" i="3"/>
  <c r="FP182" i="3"/>
  <c r="FP184" i="3" s="1"/>
  <c r="EW101" i="3"/>
  <c r="DC101" i="3"/>
  <c r="FJ101" i="3"/>
  <c r="EO125" i="3"/>
  <c r="EZ101" i="3"/>
  <c r="EN182" i="3"/>
  <c r="EN184" i="3" s="1"/>
  <c r="CT105" i="3"/>
  <c r="AO101" i="3"/>
  <c r="EN125" i="3"/>
  <c r="EZ125" i="3"/>
  <c r="BQ101" i="3"/>
  <c r="BX125" i="3"/>
  <c r="BD101" i="3"/>
  <c r="CI213" i="3"/>
  <c r="CI218" i="3" s="1"/>
  <c r="CI227" i="3" s="1"/>
  <c r="AS125" i="3"/>
  <c r="BE101" i="3"/>
  <c r="EO206" i="3"/>
  <c r="EO208" i="3" s="1"/>
  <c r="CJ125" i="3"/>
  <c r="CK213" i="3"/>
  <c r="CK218" i="3" s="1"/>
  <c r="CK227" i="3" s="1"/>
  <c r="E140" i="3"/>
  <c r="CQ125" i="3"/>
  <c r="O101" i="3"/>
  <c r="EO102" i="3"/>
  <c r="AG125" i="3"/>
  <c r="EX125" i="3"/>
  <c r="DJ125" i="3"/>
  <c r="BT125" i="3"/>
  <c r="FV213" i="3"/>
  <c r="FV218" i="3" s="1"/>
  <c r="FV227" i="3" s="1"/>
  <c r="BI125" i="3"/>
  <c r="J101" i="3"/>
  <c r="AX125" i="3"/>
  <c r="EO150" i="3"/>
  <c r="DN125" i="3"/>
  <c r="FR125" i="3"/>
  <c r="EO182" i="3"/>
  <c r="EO184" i="3" s="1"/>
  <c r="CJ101" i="3"/>
  <c r="P101" i="3"/>
  <c r="EE125" i="3"/>
  <c r="CK101" i="3"/>
  <c r="FS101" i="3"/>
  <c r="FR101" i="3"/>
  <c r="FR156" i="3" s="1"/>
  <c r="AP101" i="3"/>
  <c r="AB125" i="3"/>
  <c r="H213" i="3"/>
  <c r="H218" i="3" s="1"/>
  <c r="H227" i="3" s="1"/>
  <c r="FS125" i="3"/>
  <c r="FP213" i="3"/>
  <c r="FP218" i="3" s="1"/>
  <c r="FP227" i="3" s="1"/>
  <c r="EB140" i="3"/>
  <c r="CH125" i="3"/>
  <c r="DM101" i="3"/>
  <c r="FM101" i="3"/>
  <c r="FV101" i="3"/>
  <c r="CR125" i="3"/>
  <c r="ED125" i="3"/>
  <c r="BB125" i="3"/>
  <c r="EK125" i="3"/>
  <c r="EX213" i="3"/>
  <c r="EX218" i="3" s="1"/>
  <c r="EX227" i="3" s="1"/>
  <c r="FJ125" i="3"/>
  <c r="AQ125" i="3"/>
  <c r="AI101" i="3"/>
  <c r="AX213" i="3"/>
  <c r="AX218" i="3" s="1"/>
  <c r="AX227" i="3" s="1"/>
  <c r="Q102" i="3"/>
  <c r="Q113" i="3"/>
  <c r="Q120" i="3" s="1"/>
  <c r="FG142" i="3"/>
  <c r="DJ101" i="3"/>
  <c r="BT101" i="3"/>
  <c r="BT156" i="3" s="1"/>
  <c r="CT125" i="3"/>
  <c r="FD125" i="3"/>
  <c r="Z125" i="3"/>
  <c r="Q110" i="3"/>
  <c r="FI110" i="3"/>
  <c r="Q150" i="3"/>
  <c r="FI105" i="3"/>
  <c r="AK125" i="3"/>
  <c r="AH101" i="3"/>
  <c r="EK101" i="3"/>
  <c r="BZ213" i="3"/>
  <c r="BZ218" i="3" s="1"/>
  <c r="BZ227" i="3" s="1"/>
  <c r="EC213" i="3"/>
  <c r="EC218" i="3" s="1"/>
  <c r="EC227" i="3" s="1"/>
  <c r="FI113" i="3"/>
  <c r="FI117" i="3" s="1"/>
  <c r="ER213" i="3"/>
  <c r="ER218" i="3" s="1"/>
  <c r="ER227" i="3" s="1"/>
  <c r="I105" i="3"/>
  <c r="Q182" i="3"/>
  <c r="Q184" i="3" s="1"/>
  <c r="FI150" i="3"/>
  <c r="EO113" i="3"/>
  <c r="EO117" i="3" s="1"/>
  <c r="ES125" i="3"/>
  <c r="V101" i="3"/>
  <c r="BL101" i="3"/>
  <c r="FF213" i="3"/>
  <c r="FF218" i="3" s="1"/>
  <c r="FF227" i="3" s="1"/>
  <c r="AU101" i="3"/>
  <c r="Q206" i="3"/>
  <c r="Q208" i="3" s="1"/>
  <c r="AE102" i="3"/>
  <c r="FI148" i="3"/>
  <c r="Q189" i="3"/>
  <c r="Q193" i="3" s="1"/>
  <c r="I150" i="3"/>
  <c r="AE113" i="3"/>
  <c r="AE120" i="3" s="1"/>
  <c r="FI206" i="3"/>
  <c r="FI208" i="3" s="1"/>
  <c r="EO105" i="3"/>
  <c r="DM125" i="3"/>
  <c r="CX101" i="3"/>
  <c r="CQ213" i="3"/>
  <c r="CQ218" i="3" s="1"/>
  <c r="CQ227" i="3" s="1"/>
  <c r="AW101" i="3"/>
  <c r="AW156" i="3" s="1"/>
  <c r="F101" i="3"/>
  <c r="I107" i="3"/>
  <c r="I109" i="3" s="1"/>
  <c r="I102" i="3"/>
  <c r="I206" i="3"/>
  <c r="I208" i="3" s="1"/>
  <c r="AE206" i="3"/>
  <c r="AE266" i="3" s="1"/>
  <c r="CG125" i="3"/>
  <c r="DT101" i="3"/>
  <c r="BR101" i="3"/>
  <c r="EY101" i="3"/>
  <c r="BF125" i="3"/>
  <c r="FP125" i="3"/>
  <c r="FK125" i="3"/>
  <c r="O125" i="3"/>
  <c r="EO189" i="3"/>
  <c r="EO199" i="3" s="1"/>
  <c r="BC101" i="3"/>
  <c r="DA125" i="3"/>
  <c r="CS125" i="3"/>
  <c r="EO140" i="3"/>
  <c r="CS213" i="3"/>
  <c r="CS218" i="3" s="1"/>
  <c r="CS227" i="3" s="1"/>
  <c r="EL125" i="3"/>
  <c r="FF101" i="3"/>
  <c r="R101" i="3"/>
  <c r="H125" i="3"/>
  <c r="P213" i="3"/>
  <c r="P218" i="3" s="1"/>
  <c r="P227" i="3" s="1"/>
  <c r="BD125" i="3"/>
  <c r="AO213" i="3"/>
  <c r="AO218" i="3" s="1"/>
  <c r="AO227" i="3" s="1"/>
  <c r="BG125" i="3"/>
  <c r="CN125" i="3"/>
  <c r="AV101" i="3"/>
  <c r="BX101" i="3"/>
  <c r="AA101" i="3"/>
  <c r="V125" i="3"/>
  <c r="AZ125" i="3"/>
  <c r="BG101" i="3"/>
  <c r="EO110" i="3"/>
  <c r="FG125" i="3"/>
  <c r="CZ125" i="3"/>
  <c r="FM125" i="3"/>
  <c r="AZ101" i="3"/>
  <c r="EO107" i="3"/>
  <c r="EO109" i="3" s="1"/>
  <c r="G101" i="3"/>
  <c r="AI125" i="3"/>
  <c r="AW125" i="3"/>
  <c r="G213" i="3"/>
  <c r="G218" i="3" s="1"/>
  <c r="G227" i="3" s="1"/>
  <c r="W125" i="3"/>
  <c r="T125" i="3"/>
  <c r="BF213" i="3"/>
  <c r="BF218" i="3" s="1"/>
  <c r="BF227" i="3" s="1"/>
  <c r="DL101" i="3"/>
  <c r="X101" i="3"/>
  <c r="DR101" i="3"/>
  <c r="FK101" i="3"/>
  <c r="EB213" i="3"/>
  <c r="EB218" i="3" s="1"/>
  <c r="EB227" i="3" s="1"/>
  <c r="W101" i="3"/>
  <c r="FN142" i="3"/>
  <c r="FN148" i="3"/>
  <c r="FN150" i="3"/>
  <c r="FN105" i="3"/>
  <c r="FN107" i="3"/>
  <c r="FN109" i="3" s="1"/>
  <c r="FN110" i="3"/>
  <c r="FN113" i="3"/>
  <c r="FN117" i="3" s="1"/>
  <c r="FN102" i="3"/>
  <c r="FN206" i="3"/>
  <c r="FN266" i="3" s="1"/>
  <c r="FN182" i="3"/>
  <c r="FN186" i="3" s="1"/>
  <c r="FN140" i="3"/>
  <c r="FN189" i="3"/>
  <c r="FN193" i="3" s="1"/>
  <c r="AY213" i="3"/>
  <c r="AY218" i="3" s="1"/>
  <c r="AY227" i="3" s="1"/>
  <c r="AY125" i="3"/>
  <c r="AY101" i="3"/>
  <c r="AM213" i="3"/>
  <c r="AM218" i="3" s="1"/>
  <c r="AM227" i="3" s="1"/>
  <c r="AM125" i="3"/>
  <c r="AM101" i="3"/>
  <c r="N213" i="3"/>
  <c r="N218" i="3" s="1"/>
  <c r="N227" i="3" s="1"/>
  <c r="N125" i="3"/>
  <c r="N101" i="3"/>
  <c r="I113" i="3"/>
  <c r="I117" i="3" s="1"/>
  <c r="AE110" i="3"/>
  <c r="FP102" i="3"/>
  <c r="FI107" i="3"/>
  <c r="FI109" i="3" s="1"/>
  <c r="AC125" i="3"/>
  <c r="AE140" i="3"/>
  <c r="EA125" i="3"/>
  <c r="Y125" i="3"/>
  <c r="EN142" i="3"/>
  <c r="AD101" i="3"/>
  <c r="CZ101" i="3"/>
  <c r="CR101" i="3"/>
  <c r="EJ101" i="3"/>
  <c r="J213" i="3"/>
  <c r="J218" i="3" s="1"/>
  <c r="J227" i="3" s="1"/>
  <c r="DP101" i="3"/>
  <c r="CN101" i="3"/>
  <c r="DR125" i="3"/>
  <c r="CB101" i="3"/>
  <c r="CF101" i="3"/>
  <c r="CH101" i="3"/>
  <c r="EE101" i="3"/>
  <c r="AE150" i="3"/>
  <c r="BR125" i="3"/>
  <c r="AC101" i="3"/>
  <c r="ES101" i="3"/>
  <c r="AE142" i="3"/>
  <c r="FW125" i="3"/>
  <c r="BI213" i="3"/>
  <c r="BI218" i="3" s="1"/>
  <c r="BI227" i="3" s="1"/>
  <c r="AU125" i="3"/>
  <c r="DD101" i="3"/>
  <c r="FO213" i="3"/>
  <c r="FO218" i="3" s="1"/>
  <c r="FO227" i="3" s="1"/>
  <c r="FO125" i="3"/>
  <c r="FO101" i="3"/>
  <c r="BN101" i="3"/>
  <c r="BN213" i="3"/>
  <c r="BN218" i="3" s="1"/>
  <c r="BN227" i="3" s="1"/>
  <c r="BN125" i="3"/>
  <c r="BO213" i="3"/>
  <c r="BO218" i="3" s="1"/>
  <c r="BO227" i="3" s="1"/>
  <c r="BO125" i="3"/>
  <c r="BO101" i="3"/>
  <c r="FB213" i="3"/>
  <c r="FB218" i="3" s="1"/>
  <c r="FB227" i="3" s="1"/>
  <c r="FB101" i="3"/>
  <c r="I148" i="3"/>
  <c r="Q105" i="3"/>
  <c r="AE182" i="3"/>
  <c r="AE184" i="3" s="1"/>
  <c r="FP110" i="3"/>
  <c r="FI102" i="3"/>
  <c r="BB101" i="3"/>
  <c r="CY125" i="3"/>
  <c r="DW101" i="3"/>
  <c r="CA213" i="3"/>
  <c r="CA218" i="3" s="1"/>
  <c r="CA227" i="3" s="1"/>
  <c r="BI142" i="3"/>
  <c r="DI125" i="3"/>
  <c r="Q213" i="3"/>
  <c r="Q218" i="3" s="1"/>
  <c r="Q227" i="3" s="1"/>
  <c r="FG213" i="3"/>
  <c r="FG218" i="3" s="1"/>
  <c r="FG227" i="3" s="1"/>
  <c r="Y101" i="3"/>
  <c r="DN101" i="3"/>
  <c r="CX125" i="3"/>
  <c r="AD213" i="3"/>
  <c r="AD218" i="3" s="1"/>
  <c r="AD227" i="3" s="1"/>
  <c r="CL125" i="3"/>
  <c r="AK101" i="3"/>
  <c r="I213" i="3"/>
  <c r="I218" i="3" s="1"/>
  <c r="I227" i="3" s="1"/>
  <c r="E213" i="3"/>
  <c r="E218" i="3" s="1"/>
  <c r="E227" i="3" s="1"/>
  <c r="FD101" i="3"/>
  <c r="BZ101" i="3"/>
  <c r="BS125" i="3"/>
  <c r="EP125" i="3"/>
  <c r="F125" i="3"/>
  <c r="CF213" i="3"/>
  <c r="CF218" i="3" s="1"/>
  <c r="CF227" i="3" s="1"/>
  <c r="EL101" i="3"/>
  <c r="DD125" i="3"/>
  <c r="EB125" i="3"/>
  <c r="AE189" i="3"/>
  <c r="AE197" i="3" s="1"/>
  <c r="BU213" i="3"/>
  <c r="BU218" i="3" s="1"/>
  <c r="BU227" i="3" s="1"/>
  <c r="EA101" i="3"/>
  <c r="DT125" i="3"/>
  <c r="EV125" i="3"/>
  <c r="FX101" i="3"/>
  <c r="BH101" i="3"/>
  <c r="DG101" i="3"/>
  <c r="DG213" i="3"/>
  <c r="DG218" i="3" s="1"/>
  <c r="DG227" i="3" s="1"/>
  <c r="DG125" i="3"/>
  <c r="DF101" i="3"/>
  <c r="DF213" i="3"/>
  <c r="DF218" i="3" s="1"/>
  <c r="DF227" i="3" s="1"/>
  <c r="DF125" i="3"/>
  <c r="AL213" i="3"/>
  <c r="AL218" i="3" s="1"/>
  <c r="AL227" i="3" s="1"/>
  <c r="AL125" i="3"/>
  <c r="AL101" i="3"/>
  <c r="DW125" i="3"/>
  <c r="EV101" i="3"/>
  <c r="BL125" i="3"/>
  <c r="FI125" i="3"/>
  <c r="ER101" i="3"/>
  <c r="ER156" i="3" s="1"/>
  <c r="DP125" i="3"/>
  <c r="EW125" i="3"/>
  <c r="AS213" i="3"/>
  <c r="AS218" i="3" s="1"/>
  <c r="AS227" i="3" s="1"/>
  <c r="FW101" i="3"/>
  <c r="I125" i="3"/>
  <c r="AT101" i="3"/>
  <c r="FX213" i="3"/>
  <c r="FX218" i="3" s="1"/>
  <c r="FX227" i="3" s="1"/>
  <c r="BW213" i="3"/>
  <c r="BW218" i="3" s="1"/>
  <c r="BW227" i="3" s="1"/>
  <c r="BW125" i="3"/>
  <c r="BW101" i="3"/>
  <c r="FC213" i="3"/>
  <c r="FC218" i="3" s="1"/>
  <c r="FC227" i="3" s="1"/>
  <c r="FC125" i="3"/>
  <c r="FC101" i="3"/>
  <c r="EQ125" i="3"/>
  <c r="EQ101" i="3"/>
  <c r="EQ213" i="3"/>
  <c r="EQ218" i="3" s="1"/>
  <c r="EQ227" i="3" s="1"/>
  <c r="FN125" i="3"/>
  <c r="FN213" i="3"/>
  <c r="FN218" i="3" s="1"/>
  <c r="FN227" i="3" s="1"/>
  <c r="L101" i="3"/>
  <c r="L213" i="3"/>
  <c r="L218" i="3" s="1"/>
  <c r="L227" i="3" s="1"/>
  <c r="Q107" i="3"/>
  <c r="Q109" i="3" s="1"/>
  <c r="FP148" i="3"/>
  <c r="FI189" i="3"/>
  <c r="FI193" i="3" s="1"/>
  <c r="CY101" i="3"/>
  <c r="CO125" i="3"/>
  <c r="FI213" i="3"/>
  <c r="FI218" i="3" s="1"/>
  <c r="FI227" i="3" s="1"/>
  <c r="EC125" i="3"/>
  <c r="AE125" i="3"/>
  <c r="BU101" i="3"/>
  <c r="FE213" i="3"/>
  <c r="FE218" i="3" s="1"/>
  <c r="FE227" i="3" s="1"/>
  <c r="ET101" i="3"/>
  <c r="AV125" i="3"/>
  <c r="AG101" i="3"/>
  <c r="EP213" i="3"/>
  <c r="EP218" i="3" s="1"/>
  <c r="EP227" i="3" s="1"/>
  <c r="ET213" i="3"/>
  <c r="ET218" i="3" s="1"/>
  <c r="ET227" i="3" s="1"/>
  <c r="CT213" i="3"/>
  <c r="CT218" i="3" s="1"/>
  <c r="CT227" i="3" s="1"/>
  <c r="AN125" i="3"/>
  <c r="FA213" i="3"/>
  <c r="FA218" i="3" s="1"/>
  <c r="FA227" i="3" s="1"/>
  <c r="FE125" i="3"/>
  <c r="AJ101" i="3"/>
  <c r="CI125" i="3"/>
  <c r="CU213" i="3"/>
  <c r="CU218" i="3" s="1"/>
  <c r="CU227" i="3" s="1"/>
  <c r="CU125" i="3"/>
  <c r="CU101" i="3"/>
  <c r="CU156" i="3" s="1"/>
  <c r="EH125" i="3"/>
  <c r="EH101" i="3"/>
  <c r="EH213" i="3"/>
  <c r="EH218" i="3" s="1"/>
  <c r="EH227" i="3" s="1"/>
  <c r="EI125" i="3"/>
  <c r="EI213" i="3"/>
  <c r="EI218" i="3" s="1"/>
  <c r="EI227" i="3" s="1"/>
  <c r="EI101" i="3"/>
  <c r="I110" i="3"/>
  <c r="Q148" i="3"/>
  <c r="AE107" i="3"/>
  <c r="AE109" i="3" s="1"/>
  <c r="FI182" i="3"/>
  <c r="FI184" i="3" s="1"/>
  <c r="FT213" i="3"/>
  <c r="FT218" i="3" s="1"/>
  <c r="FT227" i="3" s="1"/>
  <c r="Q140" i="3"/>
  <c r="CO101" i="3"/>
  <c r="FI140" i="3"/>
  <c r="DI101" i="3"/>
  <c r="I142" i="3"/>
  <c r="Q125" i="3"/>
  <c r="AE213" i="3"/>
  <c r="AE218" i="3" s="1"/>
  <c r="AE227" i="3" s="1"/>
  <c r="EO213" i="3"/>
  <c r="EO218" i="3" s="1"/>
  <c r="EO227" i="3" s="1"/>
  <c r="AQ101" i="3"/>
  <c r="DL125" i="3"/>
  <c r="R125" i="3"/>
  <c r="AB213" i="3"/>
  <c r="AB218" i="3" s="1"/>
  <c r="AB227" i="3" s="1"/>
  <c r="X125" i="3"/>
  <c r="AN101" i="3"/>
  <c r="EY125" i="3"/>
  <c r="AJ125" i="3"/>
  <c r="EN213" i="3"/>
  <c r="EN218" i="3" s="1"/>
  <c r="EN227" i="3" s="1"/>
  <c r="CG101" i="3"/>
  <c r="AT213" i="3"/>
  <c r="AT218" i="3" s="1"/>
  <c r="AT227" i="3" s="1"/>
  <c r="BS101" i="3"/>
  <c r="CB125" i="3"/>
  <c r="BH125" i="3"/>
  <c r="FA101" i="3"/>
  <c r="M125" i="3"/>
  <c r="M213" i="3"/>
  <c r="M218" i="3" s="1"/>
  <c r="M227" i="3" s="1"/>
  <c r="BK125" i="3"/>
  <c r="BK101" i="3"/>
  <c r="BK213" i="3"/>
  <c r="BK218" i="3" s="1"/>
  <c r="BK227" i="3" s="1"/>
  <c r="M189" i="3"/>
  <c r="M199" i="3" s="1"/>
  <c r="M150" i="3"/>
  <c r="M107" i="3"/>
  <c r="M109" i="3" s="1"/>
  <c r="M142" i="3"/>
  <c r="M110" i="3"/>
  <c r="M105" i="3"/>
  <c r="M102" i="3"/>
  <c r="M148" i="3"/>
  <c r="M206" i="3"/>
  <c r="M208" i="3" s="1"/>
  <c r="M113" i="3"/>
  <c r="M117" i="3" s="1"/>
  <c r="M182" i="3"/>
  <c r="M184" i="3" s="1"/>
  <c r="EM102" i="3"/>
  <c r="BY102" i="3"/>
  <c r="EM113" i="3"/>
  <c r="EM117" i="3" s="1"/>
  <c r="EM150" i="3"/>
  <c r="EM189" i="3"/>
  <c r="EM193" i="3" s="1"/>
  <c r="DK150" i="3"/>
  <c r="FE111" i="3"/>
  <c r="FE121" i="3" s="1"/>
  <c r="EX184" i="3"/>
  <c r="FT193" i="3"/>
  <c r="FT195" i="3"/>
  <c r="FT197" i="3"/>
  <c r="FT199" i="3"/>
  <c r="FT191" i="3"/>
  <c r="FT200" i="3"/>
  <c r="FT228" i="3" s="1"/>
  <c r="CW200" i="3"/>
  <c r="CW228" i="3" s="1"/>
  <c r="CW191" i="3"/>
  <c r="CW193" i="3"/>
  <c r="CW195" i="3"/>
  <c r="CW197" i="3"/>
  <c r="CW199" i="3"/>
  <c r="DV199" i="3"/>
  <c r="AB120" i="3"/>
  <c r="AB117" i="3"/>
  <c r="AN180" i="3"/>
  <c r="AN225" i="3" s="1"/>
  <c r="DV266" i="3"/>
  <c r="DV208" i="3"/>
  <c r="EN199" i="3"/>
  <c r="D180" i="3"/>
  <c r="CQ117" i="3"/>
  <c r="BT180" i="3"/>
  <c r="BT225" i="3" s="1"/>
  <c r="BL180" i="3"/>
  <c r="BL225" i="3" s="1"/>
  <c r="DV120" i="3"/>
  <c r="DV117" i="3"/>
  <c r="AF193" i="3"/>
  <c r="AF195" i="3"/>
  <c r="AF197" i="3"/>
  <c r="AF199" i="3"/>
  <c r="AF191" i="3"/>
  <c r="AF200" i="3"/>
  <c r="AF228" i="3" s="1"/>
  <c r="AI180" i="3"/>
  <c r="AI225" i="3" s="1"/>
  <c r="EF180" i="3"/>
  <c r="EF225" i="3" s="1"/>
  <c r="AS193" i="3"/>
  <c r="AS195" i="3"/>
  <c r="AS197" i="3"/>
  <c r="AS199" i="3"/>
  <c r="AS200" i="3"/>
  <c r="AS228" i="3" s="1"/>
  <c r="AS191" i="3"/>
  <c r="FE184" i="3"/>
  <c r="AS208" i="3"/>
  <c r="AS266" i="3"/>
  <c r="CC197" i="3"/>
  <c r="CC199" i="3"/>
  <c r="CC200" i="3"/>
  <c r="CC228" i="3" s="1"/>
  <c r="CC191" i="3"/>
  <c r="I184" i="3"/>
  <c r="I186" i="3"/>
  <c r="FE208" i="3"/>
  <c r="CJ180" i="3"/>
  <c r="CJ225" i="3" s="1"/>
  <c r="EC184" i="3"/>
  <c r="CT266" i="3"/>
  <c r="CT208" i="3"/>
  <c r="AC180" i="3"/>
  <c r="AC225" i="3" s="1"/>
  <c r="H184" i="3"/>
  <c r="FE120" i="3"/>
  <c r="FE117" i="3"/>
  <c r="E120" i="3"/>
  <c r="E117" i="3"/>
  <c r="FZ89" i="3"/>
  <c r="C95" i="3"/>
  <c r="DF180" i="3"/>
  <c r="DF225" i="3" s="1"/>
  <c r="Z208" i="3"/>
  <c r="AF117" i="3"/>
  <c r="AF120" i="3"/>
  <c r="EP117" i="3"/>
  <c r="EP120" i="3"/>
  <c r="AX266" i="3"/>
  <c r="AX208" i="3"/>
  <c r="CC195" i="3" l="1"/>
  <c r="DV144" i="3"/>
  <c r="DV146" i="3" s="1"/>
  <c r="BF186" i="3"/>
  <c r="H208" i="3"/>
  <c r="AF208" i="3"/>
  <c r="U142" i="3"/>
  <c r="U206" i="3"/>
  <c r="U208" i="3" s="1"/>
  <c r="FT111" i="3"/>
  <c r="FT121" i="3" s="1"/>
  <c r="EB193" i="3"/>
  <c r="CS111" i="3"/>
  <c r="CS121" i="3" s="1"/>
  <c r="EU180" i="3"/>
  <c r="EU225" i="3" s="1"/>
  <c r="CT180" i="3"/>
  <c r="CT225" i="3" s="1"/>
  <c r="CS180" i="3"/>
  <c r="CS225" i="3" s="1"/>
  <c r="DJ180" i="3"/>
  <c r="DJ225" i="3" s="1"/>
  <c r="CN180" i="3"/>
  <c r="CN225" i="3" s="1"/>
  <c r="H180" i="3"/>
  <c r="H225" i="3" s="1"/>
  <c r="FZ175" i="3"/>
  <c r="FZ172" i="3"/>
  <c r="K111" i="3"/>
  <c r="K121" i="3" s="1"/>
  <c r="DV197" i="3"/>
  <c r="DV195" i="3"/>
  <c r="DV193" i="3"/>
  <c r="FP144" i="3"/>
  <c r="FP146" i="3" s="1"/>
  <c r="EG142" i="3"/>
  <c r="DV191" i="3"/>
  <c r="BI120" i="3"/>
  <c r="BF195" i="3"/>
  <c r="CC144" i="3"/>
  <c r="CC146" i="3" s="1"/>
  <c r="BI208" i="3"/>
  <c r="BI235" i="3" s="1"/>
  <c r="AF144" i="3"/>
  <c r="AF146" i="3" s="1"/>
  <c r="S148" i="3"/>
  <c r="AR189" i="3"/>
  <c r="AR193" i="3" s="1"/>
  <c r="ET189" i="3"/>
  <c r="ET195" i="3" s="1"/>
  <c r="FD107" i="3"/>
  <c r="FD109" i="3" s="1"/>
  <c r="DP113" i="3"/>
  <c r="DP117" i="3" s="1"/>
  <c r="DP156" i="3"/>
  <c r="W102" i="3"/>
  <c r="W156" i="3"/>
  <c r="G206" i="3"/>
  <c r="G208" i="3" s="1"/>
  <c r="AV182" i="3"/>
  <c r="AV184" i="3" s="1"/>
  <c r="AV186" i="3" s="1"/>
  <c r="DK189" i="3"/>
  <c r="DK193" i="3" s="1"/>
  <c r="DY189" i="3"/>
  <c r="DY199" i="3" s="1"/>
  <c r="DY156" i="3"/>
  <c r="BU150" i="3"/>
  <c r="BU156" i="3"/>
  <c r="DW150" i="3"/>
  <c r="ES113" i="3"/>
  <c r="ES117" i="3" s="1"/>
  <c r="EJ148" i="3"/>
  <c r="FK150" i="3"/>
  <c r="AZ189" i="3"/>
  <c r="AZ193" i="3" s="1"/>
  <c r="BC148" i="3"/>
  <c r="CL182" i="3"/>
  <c r="CL184" i="3" s="1"/>
  <c r="CL186" i="3" s="1"/>
  <c r="FQ148" i="3"/>
  <c r="FL189" i="3"/>
  <c r="FL197" i="3" s="1"/>
  <c r="CM107" i="3"/>
  <c r="CM109" i="3" s="1"/>
  <c r="CN110" i="3"/>
  <c r="CP113" i="3"/>
  <c r="CP117" i="3" s="1"/>
  <c r="CR102" i="3"/>
  <c r="BF191" i="3"/>
  <c r="EM107" i="3"/>
  <c r="EM109" i="3" s="1"/>
  <c r="EM105" i="3"/>
  <c r="BS105" i="3"/>
  <c r="BB102" i="3"/>
  <c r="CZ110" i="3"/>
  <c r="X102" i="3"/>
  <c r="F107" i="3"/>
  <c r="F109" i="3" s="1"/>
  <c r="EZ105" i="3"/>
  <c r="ED182" i="3"/>
  <c r="ED184" i="3" s="1"/>
  <c r="DO142" i="3"/>
  <c r="D140" i="3"/>
  <c r="BV102" i="3"/>
  <c r="EG150" i="3"/>
  <c r="AT113" i="3"/>
  <c r="AT117" i="3" s="1"/>
  <c r="AJ189" i="3"/>
  <c r="AJ197" i="3" s="1"/>
  <c r="FW182" i="3"/>
  <c r="FW184" i="3" s="1"/>
  <c r="FW186" i="3" s="1"/>
  <c r="DR140" i="3"/>
  <c r="J102" i="3"/>
  <c r="EM110" i="3"/>
  <c r="AD105" i="3"/>
  <c r="DL107" i="3"/>
  <c r="DL109" i="3" s="1"/>
  <c r="AU113" i="3"/>
  <c r="AU117" i="3" s="1"/>
  <c r="AU156" i="3"/>
  <c r="DJ113" i="3"/>
  <c r="DJ117" i="3" s="1"/>
  <c r="FS110" i="3"/>
  <c r="FS156" i="3"/>
  <c r="BE107" i="3"/>
  <c r="BE109" i="3" s="1"/>
  <c r="CD105" i="3"/>
  <c r="CD156" i="3"/>
  <c r="DS142" i="3"/>
  <c r="EF189" i="3"/>
  <c r="EF193" i="3" s="1"/>
  <c r="FH182" i="3"/>
  <c r="FH184" i="3" s="1"/>
  <c r="FH186" i="3" s="1"/>
  <c r="BX189" i="3"/>
  <c r="BX200" i="3" s="1"/>
  <c r="BX228" i="3" s="1"/>
  <c r="EA148" i="3"/>
  <c r="AP102" i="3"/>
  <c r="BF193" i="3"/>
  <c r="DH193" i="3"/>
  <c r="EM142" i="3"/>
  <c r="CG150" i="3"/>
  <c r="EL107" i="3"/>
  <c r="EL109" i="3" s="1"/>
  <c r="EK113" i="3"/>
  <c r="EK117" i="3" s="1"/>
  <c r="FV113" i="3"/>
  <c r="FV120" i="3" s="1"/>
  <c r="CK189" i="3"/>
  <c r="CK195" i="3" s="1"/>
  <c r="FJ206" i="3"/>
  <c r="FJ266" i="3" s="1"/>
  <c r="BJ105" i="3"/>
  <c r="DA206" i="3"/>
  <c r="DA266" i="3" s="1"/>
  <c r="DA156" i="3"/>
  <c r="DZ182" i="3"/>
  <c r="DZ184" i="3" s="1"/>
  <c r="DZ186" i="3" s="1"/>
  <c r="CV107" i="3"/>
  <c r="CV109" i="3" s="1"/>
  <c r="CV156" i="3"/>
  <c r="AK142" i="3"/>
  <c r="AC182" i="3"/>
  <c r="AC184" i="3" s="1"/>
  <c r="BF200" i="3"/>
  <c r="BF228" i="3" s="1"/>
  <c r="BF199" i="3"/>
  <c r="EM206" i="3"/>
  <c r="EM208" i="3" s="1"/>
  <c r="EM235" i="3" s="1"/>
  <c r="AR102" i="3"/>
  <c r="BL113" i="3"/>
  <c r="BL117" i="3" s="1"/>
  <c r="AH206" i="3"/>
  <c r="AH266" i="3" s="1"/>
  <c r="FM148" i="3"/>
  <c r="DC113" i="3"/>
  <c r="DC120" i="3" s="1"/>
  <c r="DC156" i="3"/>
  <c r="FU102" i="3"/>
  <c r="CA150" i="3"/>
  <c r="CA156" i="3"/>
  <c r="BA182" i="3"/>
  <c r="BA184" i="3" s="1"/>
  <c r="T113" i="3"/>
  <c r="T117" i="3" s="1"/>
  <c r="U105" i="3"/>
  <c r="BZ182" i="3"/>
  <c r="BZ184" i="3" s="1"/>
  <c r="BZ186" i="3" s="1"/>
  <c r="AO102" i="3"/>
  <c r="AQ150" i="3"/>
  <c r="EM182" i="3"/>
  <c r="EM184" i="3" s="1"/>
  <c r="EY105" i="3"/>
  <c r="V105" i="3"/>
  <c r="DM142" i="3"/>
  <c r="P102" i="3"/>
  <c r="BD110" i="3"/>
  <c r="EW148" i="3"/>
  <c r="CQ144" i="3"/>
  <c r="CQ146" i="3" s="1"/>
  <c r="EM140" i="3"/>
  <c r="EM144" i="3" s="1"/>
  <c r="EM146" i="3" s="1"/>
  <c r="CC111" i="3"/>
  <c r="CC121" i="3" s="1"/>
  <c r="DQ110" i="3"/>
  <c r="O148" i="3"/>
  <c r="BH113" i="3"/>
  <c r="BH117" i="3" s="1"/>
  <c r="DD110" i="3"/>
  <c r="CB148" i="3"/>
  <c r="BR102" i="3"/>
  <c r="CJ189" i="3"/>
  <c r="CJ193" i="3" s="1"/>
  <c r="EU110" i="3"/>
  <c r="AN150" i="3"/>
  <c r="CO110" i="3"/>
  <c r="AG102" i="3"/>
  <c r="EV182" i="3"/>
  <c r="EV184" i="3" s="1"/>
  <c r="EV186" i="3" s="1"/>
  <c r="FX182" i="3"/>
  <c r="FX184" i="3" s="1"/>
  <c r="FX156" i="3"/>
  <c r="AA113" i="3"/>
  <c r="AA120" i="3" s="1"/>
  <c r="DT113" i="3"/>
  <c r="DT120" i="3" s="1"/>
  <c r="BQ102" i="3"/>
  <c r="DE107" i="3"/>
  <c r="DE109" i="3" s="1"/>
  <c r="DE156" i="3"/>
  <c r="CE182" i="3"/>
  <c r="CE184" i="3" s="1"/>
  <c r="BY113" i="3"/>
  <c r="BY117" i="3" s="1"/>
  <c r="EC266" i="3"/>
  <c r="EG107" i="3"/>
  <c r="EG109" i="3" s="1"/>
  <c r="EG206" i="3"/>
  <c r="EG266" i="3" s="1"/>
  <c r="EG113" i="3"/>
  <c r="EG117" i="3" s="1"/>
  <c r="BF111" i="3"/>
  <c r="BF121" i="3" s="1"/>
  <c r="EG110" i="3"/>
  <c r="CD102" i="3"/>
  <c r="DU199" i="3"/>
  <c r="DU195" i="3"/>
  <c r="DM150" i="3"/>
  <c r="CD189" i="3"/>
  <c r="CD193" i="3" s="1"/>
  <c r="BV105" i="3"/>
  <c r="DM113" i="3"/>
  <c r="DM117" i="3" s="1"/>
  <c r="CD206" i="3"/>
  <c r="CD208" i="3" s="1"/>
  <c r="CD235" i="3" s="1"/>
  <c r="CQ266" i="3"/>
  <c r="CW117" i="3"/>
  <c r="CD154" i="3"/>
  <c r="DM140" i="3"/>
  <c r="CD150" i="3"/>
  <c r="E152" i="3"/>
  <c r="BV107" i="3"/>
  <c r="BV109" i="3" s="1"/>
  <c r="BV189" i="3"/>
  <c r="BV199" i="3" s="1"/>
  <c r="BV182" i="3"/>
  <c r="BV184" i="3" s="1"/>
  <c r="AB199" i="3"/>
  <c r="AB195" i="3"/>
  <c r="AB193" i="3"/>
  <c r="H200" i="3"/>
  <c r="H228" i="3" s="1"/>
  <c r="AB191" i="3"/>
  <c r="BV110" i="3"/>
  <c r="K193" i="3"/>
  <c r="EB208" i="3"/>
  <c r="EB235" i="3" s="1"/>
  <c r="H191" i="3"/>
  <c r="BF266" i="3"/>
  <c r="H197" i="3"/>
  <c r="K200" i="3"/>
  <c r="K228" i="3" s="1"/>
  <c r="FL110" i="3"/>
  <c r="CM113" i="3"/>
  <c r="CM117" i="3" s="1"/>
  <c r="H199" i="3"/>
  <c r="H195" i="3"/>
  <c r="BV113" i="3"/>
  <c r="BV117" i="3" s="1"/>
  <c r="AB200" i="3"/>
  <c r="AB228" i="3" s="1"/>
  <c r="BV206" i="3"/>
  <c r="BV266" i="3" s="1"/>
  <c r="P140" i="3"/>
  <c r="DU197" i="3"/>
  <c r="EW182" i="3"/>
  <c r="EW184" i="3" s="1"/>
  <c r="CD158" i="3"/>
  <c r="BD107" i="3"/>
  <c r="BD109" i="3" s="1"/>
  <c r="EG182" i="3"/>
  <c r="EG184" i="3" s="1"/>
  <c r="EG186" i="3" s="1"/>
  <c r="BD113" i="3"/>
  <c r="BD117" i="3" s="1"/>
  <c r="DU193" i="3"/>
  <c r="EW113" i="3"/>
  <c r="EW117" i="3" s="1"/>
  <c r="CD113" i="3"/>
  <c r="CD117" i="3" s="1"/>
  <c r="EG102" i="3"/>
  <c r="DU191" i="3"/>
  <c r="EW102" i="3"/>
  <c r="EG105" i="3"/>
  <c r="EW105" i="3"/>
  <c r="E208" i="3"/>
  <c r="E235" i="3" s="1"/>
  <c r="FG208" i="3"/>
  <c r="FG235" i="3" s="1"/>
  <c r="H117" i="3"/>
  <c r="FU105" i="3"/>
  <c r="CD107" i="3"/>
  <c r="CD109" i="3" s="1"/>
  <c r="CD152" i="3"/>
  <c r="FU182" i="3"/>
  <c r="FU184" i="3" s="1"/>
  <c r="FU186" i="3" s="1"/>
  <c r="EG140" i="3"/>
  <c r="EW107" i="3"/>
  <c r="EW109" i="3" s="1"/>
  <c r="DH152" i="3"/>
  <c r="FU107" i="3"/>
  <c r="FU109" i="3" s="1"/>
  <c r="CD182" i="3"/>
  <c r="CD184" i="3" s="1"/>
  <c r="CI152" i="3"/>
  <c r="FE195" i="3"/>
  <c r="DM189" i="3"/>
  <c r="DM193" i="3" s="1"/>
  <c r="FU142" i="3"/>
  <c r="CD110" i="3"/>
  <c r="CD111" i="3" s="1"/>
  <c r="CD121" i="3" s="1"/>
  <c r="BY206" i="3"/>
  <c r="BY208" i="3" s="1"/>
  <c r="BY235" i="3" s="1"/>
  <c r="AR107" i="3"/>
  <c r="AR109" i="3" s="1"/>
  <c r="CQ152" i="3"/>
  <c r="BY182" i="3"/>
  <c r="BY184" i="3" s="1"/>
  <c r="BY186" i="3" s="1"/>
  <c r="CI144" i="3"/>
  <c r="CI146" i="3" s="1"/>
  <c r="BY105" i="3"/>
  <c r="AP189" i="3"/>
  <c r="AP193" i="3" s="1"/>
  <c r="FG191" i="3"/>
  <c r="K120" i="3"/>
  <c r="K122" i="3" s="1"/>
  <c r="K148" i="3" s="1"/>
  <c r="DK206" i="3"/>
  <c r="DK266" i="3" s="1"/>
  <c r="BY189" i="3"/>
  <c r="BY197" i="3" s="1"/>
  <c r="EZ142" i="3"/>
  <c r="BY140" i="3"/>
  <c r="DK110" i="3"/>
  <c r="BY142" i="3"/>
  <c r="BY150" i="3"/>
  <c r="CW111" i="3"/>
  <c r="CW121" i="3" s="1"/>
  <c r="FG193" i="3"/>
  <c r="BP266" i="3"/>
  <c r="EN266" i="3"/>
  <c r="BY107" i="3"/>
  <c r="BY109" i="3" s="1"/>
  <c r="CP142" i="3"/>
  <c r="BY110" i="3"/>
  <c r="EP208" i="3"/>
  <c r="EP235" i="3" s="1"/>
  <c r="U102" i="3"/>
  <c r="T102" i="3"/>
  <c r="AX117" i="3"/>
  <c r="AX122" i="3" s="1"/>
  <c r="AX165" i="3" s="1"/>
  <c r="AX166" i="3" s="1"/>
  <c r="AX167" i="3" s="1"/>
  <c r="AX224" i="3" s="1"/>
  <c r="U107" i="3"/>
  <c r="U109" i="3" s="1"/>
  <c r="DE110" i="3"/>
  <c r="DE150" i="3"/>
  <c r="U110" i="3"/>
  <c r="T182" i="3"/>
  <c r="T184" i="3" s="1"/>
  <c r="T186" i="3" s="1"/>
  <c r="BM197" i="3"/>
  <c r="T105" i="3"/>
  <c r="U189" i="3"/>
  <c r="U193" i="3" s="1"/>
  <c r="T107" i="3"/>
  <c r="T109" i="3" s="1"/>
  <c r="CV150" i="3"/>
  <c r="AO182" i="3"/>
  <c r="AO184" i="3" s="1"/>
  <c r="T206" i="3"/>
  <c r="T266" i="3" s="1"/>
  <c r="CV182" i="3"/>
  <c r="CV184" i="3" s="1"/>
  <c r="CV186" i="3" s="1"/>
  <c r="T189" i="3"/>
  <c r="T193" i="3" s="1"/>
  <c r="U182" i="3"/>
  <c r="U184" i="3" s="1"/>
  <c r="U186" i="3" s="1"/>
  <c r="U150" i="3"/>
  <c r="BP191" i="3"/>
  <c r="BA150" i="3"/>
  <c r="T150" i="3"/>
  <c r="EC111" i="3"/>
  <c r="EC121" i="3" s="1"/>
  <c r="T142" i="3"/>
  <c r="T110" i="3"/>
  <c r="T140" i="3"/>
  <c r="U113" i="3"/>
  <c r="U117" i="3" s="1"/>
  <c r="CV154" i="3"/>
  <c r="CV110" i="3"/>
  <c r="DZ107" i="3"/>
  <c r="DZ109" i="3" s="1"/>
  <c r="CV113" i="3"/>
  <c r="CV120" i="3" s="1"/>
  <c r="H111" i="3"/>
  <c r="H121" i="3" s="1"/>
  <c r="I111" i="3"/>
  <c r="I121" i="3" s="1"/>
  <c r="DA158" i="3"/>
  <c r="DZ113" i="3"/>
  <c r="DZ117" i="3" s="1"/>
  <c r="FT117" i="3"/>
  <c r="FT122" i="3" s="1"/>
  <c r="FT148" i="3" s="1"/>
  <c r="DZ102" i="3"/>
  <c r="BM193" i="3"/>
  <c r="DZ110" i="3"/>
  <c r="I193" i="3"/>
  <c r="BF117" i="3"/>
  <c r="BM199" i="3"/>
  <c r="DZ105" i="3"/>
  <c r="DA107" i="3"/>
  <c r="DA109" i="3" s="1"/>
  <c r="BP199" i="3"/>
  <c r="BP200" i="3"/>
  <c r="BP228" i="3" s="1"/>
  <c r="BP197" i="3"/>
  <c r="FN199" i="3"/>
  <c r="CQ193" i="3"/>
  <c r="BP195" i="3"/>
  <c r="BM200" i="3"/>
  <c r="BM228" i="3" s="1"/>
  <c r="CL189" i="3"/>
  <c r="CL191" i="3" s="1"/>
  <c r="DA110" i="3"/>
  <c r="FT266" i="3"/>
  <c r="DA113" i="3"/>
  <c r="DA117" i="3" s="1"/>
  <c r="DA102" i="3"/>
  <c r="J105" i="3"/>
  <c r="BM191" i="3"/>
  <c r="CL113" i="3"/>
  <c r="CL120" i="3" s="1"/>
  <c r="DZ189" i="3"/>
  <c r="DZ191" i="3" s="1"/>
  <c r="DA105" i="3"/>
  <c r="CI111" i="3"/>
  <c r="CI121" i="3" s="1"/>
  <c r="DA152" i="3"/>
  <c r="AB266" i="3"/>
  <c r="DZ206" i="3"/>
  <c r="DZ266" i="3" s="1"/>
  <c r="DA182" i="3"/>
  <c r="DA184" i="3" s="1"/>
  <c r="DA186" i="3" s="1"/>
  <c r="J110" i="3"/>
  <c r="CQ111" i="3"/>
  <c r="CQ121" i="3" s="1"/>
  <c r="DZ148" i="3"/>
  <c r="FG111" i="3"/>
  <c r="FG121" i="3" s="1"/>
  <c r="DM102" i="3"/>
  <c r="FU110" i="3"/>
  <c r="FJ110" i="3"/>
  <c r="DP150" i="3"/>
  <c r="CS191" i="3"/>
  <c r="CK206" i="3"/>
  <c r="CK266" i="3" s="1"/>
  <c r="FU206" i="3"/>
  <c r="FU208" i="3" s="1"/>
  <c r="FU235" i="3" s="1"/>
  <c r="P107" i="3"/>
  <c r="P109" i="3" s="1"/>
  <c r="CS193" i="3"/>
  <c r="CS200" i="3"/>
  <c r="CS228" i="3" s="1"/>
  <c r="DM105" i="3"/>
  <c r="DM206" i="3"/>
  <c r="DM208" i="3" s="1"/>
  <c r="DM235" i="3" s="1"/>
  <c r="G182" i="3"/>
  <c r="G184" i="3" s="1"/>
  <c r="G186" i="3" s="1"/>
  <c r="CP182" i="3"/>
  <c r="CP184" i="3" s="1"/>
  <c r="CP186" i="3" s="1"/>
  <c r="BD182" i="3"/>
  <c r="BD184" i="3" s="1"/>
  <c r="DA150" i="3"/>
  <c r="W105" i="3"/>
  <c r="EO144" i="3"/>
  <c r="EO146" i="3" s="1"/>
  <c r="CS199" i="3"/>
  <c r="DM110" i="3"/>
  <c r="BD189" i="3"/>
  <c r="BD197" i="3" s="1"/>
  <c r="CS197" i="3"/>
  <c r="DM107" i="3"/>
  <c r="DM109" i="3" s="1"/>
  <c r="FU148" i="3"/>
  <c r="FU189" i="3"/>
  <c r="FU193" i="3" s="1"/>
  <c r="FJ113" i="3"/>
  <c r="FJ117" i="3" s="1"/>
  <c r="DA154" i="3"/>
  <c r="CP150" i="3"/>
  <c r="P182" i="3"/>
  <c r="P184" i="3" s="1"/>
  <c r="P186" i="3" s="1"/>
  <c r="P110" i="3"/>
  <c r="EW189" i="3"/>
  <c r="EW199" i="3" s="1"/>
  <c r="P113" i="3"/>
  <c r="P120" i="3" s="1"/>
  <c r="FU150" i="3"/>
  <c r="BD148" i="3"/>
  <c r="DP154" i="3"/>
  <c r="AU189" i="3"/>
  <c r="AU191" i="3" s="1"/>
  <c r="EX195" i="3"/>
  <c r="EW206" i="3"/>
  <c r="EW208" i="3" s="1"/>
  <c r="EW235" i="3" s="1"/>
  <c r="FU113" i="3"/>
  <c r="FU117" i="3" s="1"/>
  <c r="BD102" i="3"/>
  <c r="FD150" i="3"/>
  <c r="P105" i="3"/>
  <c r="P206" i="3"/>
  <c r="P208" i="3" s="1"/>
  <c r="P189" i="3"/>
  <c r="P200" i="3" s="1"/>
  <c r="P228" i="3" s="1"/>
  <c r="P142" i="3"/>
  <c r="DK105" i="3"/>
  <c r="AN182" i="3"/>
  <c r="AN184" i="3" s="1"/>
  <c r="AN186" i="3" s="1"/>
  <c r="CM140" i="3"/>
  <c r="CM144" i="3" s="1"/>
  <c r="CM146" i="3" s="1"/>
  <c r="AS111" i="3"/>
  <c r="AS121" i="3" s="1"/>
  <c r="BJ206" i="3"/>
  <c r="BJ208" i="3" s="1"/>
  <c r="BJ235" i="3" s="1"/>
  <c r="CT191" i="3"/>
  <c r="DK113" i="3"/>
  <c r="DK120" i="3" s="1"/>
  <c r="DK140" i="3"/>
  <c r="D206" i="3"/>
  <c r="D208" i="3" s="1"/>
  <c r="D235" i="3" s="1"/>
  <c r="FG117" i="3"/>
  <c r="CT111" i="3"/>
  <c r="CT121" i="3" s="1"/>
  <c r="FL148" i="3"/>
  <c r="EN111" i="3"/>
  <c r="EN121" i="3" s="1"/>
  <c r="Z199" i="3"/>
  <c r="CC120" i="3"/>
  <c r="DK182" i="3"/>
  <c r="DK184" i="3" s="1"/>
  <c r="DK186" i="3" s="1"/>
  <c r="DK102" i="3"/>
  <c r="CM150" i="3"/>
  <c r="EX120" i="3"/>
  <c r="DB191" i="3"/>
  <c r="EP111" i="3"/>
  <c r="EP121" i="3" s="1"/>
  <c r="EP122" i="3" s="1"/>
  <c r="EP148" i="3" s="1"/>
  <c r="EP160" i="3" s="1"/>
  <c r="AW105" i="3"/>
  <c r="EB120" i="3"/>
  <c r="EX191" i="3"/>
  <c r="DB199" i="3"/>
  <c r="DK148" i="3"/>
  <c r="DK152" i="3" s="1"/>
  <c r="DK107" i="3"/>
  <c r="DK109" i="3" s="1"/>
  <c r="DK142" i="3"/>
  <c r="E111" i="3"/>
  <c r="E121" i="3" s="1"/>
  <c r="E122" i="3" s="1"/>
  <c r="EX197" i="3"/>
  <c r="DB197" i="3"/>
  <c r="D110" i="3"/>
  <c r="FE193" i="3"/>
  <c r="CS120" i="3"/>
  <c r="CS122" i="3" s="1"/>
  <c r="CS165" i="3" s="1"/>
  <c r="CS166" i="3" s="1"/>
  <c r="CS167" i="3" s="1"/>
  <c r="CS224" i="3" s="1"/>
  <c r="FE191" i="3"/>
  <c r="DB195" i="3"/>
  <c r="FL105" i="3"/>
  <c r="CM182" i="3"/>
  <c r="CM184" i="3" s="1"/>
  <c r="CM186" i="3" s="1"/>
  <c r="FE200" i="3"/>
  <c r="FE228" i="3" s="1"/>
  <c r="BD120" i="3"/>
  <c r="AB186" i="3"/>
  <c r="BC113" i="3"/>
  <c r="BC120" i="3" s="1"/>
  <c r="FL206" i="3"/>
  <c r="FL266" i="3" s="1"/>
  <c r="FL182" i="3"/>
  <c r="FL186" i="3" s="1"/>
  <c r="D150" i="3"/>
  <c r="D105" i="3"/>
  <c r="CJ140" i="3"/>
  <c r="FL107" i="3"/>
  <c r="FL109" i="3" s="1"/>
  <c r="CM189" i="3"/>
  <c r="CJ148" i="3"/>
  <c r="FL102" i="3"/>
  <c r="FL113" i="3"/>
  <c r="FL117" i="3" s="1"/>
  <c r="CM110" i="3"/>
  <c r="D113" i="3"/>
  <c r="D120" i="3" s="1"/>
  <c r="EX193" i="3"/>
  <c r="DT110" i="3"/>
  <c r="D102" i="3"/>
  <c r="CM102" i="3"/>
  <c r="D182" i="3"/>
  <c r="D186" i="3" s="1"/>
  <c r="EX200" i="3"/>
  <c r="EX228" i="3" s="1"/>
  <c r="FE199" i="3"/>
  <c r="DB120" i="3"/>
  <c r="CM206" i="3"/>
  <c r="CM266" i="3" s="1"/>
  <c r="CM105" i="3"/>
  <c r="BI111" i="3"/>
  <c r="BI121" i="3" s="1"/>
  <c r="BR148" i="3"/>
  <c r="DB193" i="3"/>
  <c r="DX107" i="3"/>
  <c r="DX109" i="3" s="1"/>
  <c r="BC182" i="3"/>
  <c r="BC184" i="3" s="1"/>
  <c r="CM148" i="3"/>
  <c r="AR200" i="3"/>
  <c r="AR228" i="3" s="1"/>
  <c r="EU150" i="3"/>
  <c r="AR206" i="3"/>
  <c r="AR266" i="3" s="1"/>
  <c r="DY113" i="3"/>
  <c r="DY117" i="3" s="1"/>
  <c r="CP140" i="3"/>
  <c r="AR110" i="3"/>
  <c r="CS266" i="3"/>
  <c r="AX197" i="3"/>
  <c r="CC208" i="3"/>
  <c r="CC235" i="3" s="1"/>
  <c r="CP102" i="3"/>
  <c r="DY110" i="3"/>
  <c r="AR105" i="3"/>
  <c r="AX193" i="3"/>
  <c r="BI200" i="3"/>
  <c r="BI228" i="3" s="1"/>
  <c r="ES206" i="3"/>
  <c r="ES266" i="3" s="1"/>
  <c r="CP189" i="3"/>
  <c r="CP199" i="3" s="1"/>
  <c r="BZ189" i="3"/>
  <c r="BZ197" i="3" s="1"/>
  <c r="AR148" i="3"/>
  <c r="AR182" i="3"/>
  <c r="AR184" i="3" s="1"/>
  <c r="AX191" i="3"/>
  <c r="Q186" i="3"/>
  <c r="FQ102" i="3"/>
  <c r="CP105" i="3"/>
  <c r="FQ140" i="3"/>
  <c r="AX200" i="3"/>
  <c r="AX228" i="3" s="1"/>
  <c r="I266" i="3"/>
  <c r="BM208" i="3"/>
  <c r="BM235" i="3" s="1"/>
  <c r="BQ189" i="3"/>
  <c r="BQ199" i="3" s="1"/>
  <c r="BX142" i="3"/>
  <c r="CP107" i="3"/>
  <c r="CP109" i="3" s="1"/>
  <c r="CP148" i="3"/>
  <c r="AZ110" i="3"/>
  <c r="AR113" i="3"/>
  <c r="AR117" i="3" s="1"/>
  <c r="FP111" i="3"/>
  <c r="FP121" i="3" s="1"/>
  <c r="CP206" i="3"/>
  <c r="CP266" i="3" s="1"/>
  <c r="AX199" i="3"/>
  <c r="DW107" i="3"/>
  <c r="DW109" i="3" s="1"/>
  <c r="FQ189" i="3"/>
  <c r="FQ193" i="3" s="1"/>
  <c r="DY150" i="3"/>
  <c r="FG144" i="3"/>
  <c r="FG146" i="3" s="1"/>
  <c r="EB111" i="3"/>
  <c r="EB121" i="3" s="1"/>
  <c r="CP110" i="3"/>
  <c r="DY158" i="3"/>
  <c r="DY102" i="3"/>
  <c r="FT144" i="3"/>
  <c r="FT146" i="3" s="1"/>
  <c r="DX150" i="3"/>
  <c r="DY152" i="3"/>
  <c r="FI144" i="3"/>
  <c r="FI146" i="3" s="1"/>
  <c r="AX144" i="3"/>
  <c r="AX146" i="3" s="1"/>
  <c r="DX105" i="3"/>
  <c r="DX152" i="3"/>
  <c r="FP266" i="3"/>
  <c r="E184" i="3"/>
  <c r="DQ113" i="3"/>
  <c r="DQ117" i="3" s="1"/>
  <c r="G113" i="3"/>
  <c r="G120" i="3" s="1"/>
  <c r="BX113" i="3"/>
  <c r="BX120" i="3" s="1"/>
  <c r="BX107" i="3"/>
  <c r="BX109" i="3" s="1"/>
  <c r="BX110" i="3"/>
  <c r="AV113" i="3"/>
  <c r="AV117" i="3" s="1"/>
  <c r="FD182" i="3"/>
  <c r="FD184" i="3" s="1"/>
  <c r="FD186" i="3" s="1"/>
  <c r="CN189" i="3"/>
  <c r="CN193" i="3" s="1"/>
  <c r="V113" i="3"/>
  <c r="V117" i="3" s="1"/>
  <c r="D189" i="3"/>
  <c r="D193" i="3" s="1"/>
  <c r="CN102" i="3"/>
  <c r="AE208" i="3"/>
  <c r="AE235" i="3" s="1"/>
  <c r="DQ102" i="3"/>
  <c r="CN182" i="3"/>
  <c r="CN186" i="3" s="1"/>
  <c r="BZ142" i="3"/>
  <c r="EX208" i="3"/>
  <c r="EX235" i="3" s="1"/>
  <c r="BZ150" i="3"/>
  <c r="EO120" i="3"/>
  <c r="BX206" i="3"/>
  <c r="BX208" i="3" s="1"/>
  <c r="BX235" i="3" s="1"/>
  <c r="DL189" i="3"/>
  <c r="DL193" i="3" s="1"/>
  <c r="CN105" i="3"/>
  <c r="CN148" i="3"/>
  <c r="CJ105" i="3"/>
  <c r="BZ110" i="3"/>
  <c r="CT144" i="3"/>
  <c r="CT146" i="3" s="1"/>
  <c r="CJ113" i="3"/>
  <c r="CJ117" i="3" s="1"/>
  <c r="EP195" i="3"/>
  <c r="BX102" i="3"/>
  <c r="ET113" i="3"/>
  <c r="ET120" i="3" s="1"/>
  <c r="CN206" i="3"/>
  <c r="CN208" i="3" s="1"/>
  <c r="CN235" i="3" s="1"/>
  <c r="EP199" i="3"/>
  <c r="DQ206" i="3"/>
  <c r="DQ208" i="3" s="1"/>
  <c r="DQ235" i="3" s="1"/>
  <c r="BX105" i="3"/>
  <c r="ET150" i="3"/>
  <c r="DQ182" i="3"/>
  <c r="DQ184" i="3" s="1"/>
  <c r="DQ186" i="3" s="1"/>
  <c r="BZ206" i="3"/>
  <c r="BZ266" i="3" s="1"/>
  <c r="CJ182" i="3"/>
  <c r="CJ184" i="3" s="1"/>
  <c r="CJ186" i="3" s="1"/>
  <c r="DQ105" i="3"/>
  <c r="ET110" i="3"/>
  <c r="BZ102" i="3"/>
  <c r="BZ107" i="3"/>
  <c r="BZ109" i="3" s="1"/>
  <c r="DP182" i="3"/>
  <c r="DP184" i="3" s="1"/>
  <c r="FD102" i="3"/>
  <c r="G107" i="3"/>
  <c r="G109" i="3" s="1"/>
  <c r="BZ105" i="3"/>
  <c r="DP158" i="3"/>
  <c r="W182" i="3"/>
  <c r="W184" i="3" s="1"/>
  <c r="W186" i="3" s="1"/>
  <c r="DQ148" i="3"/>
  <c r="AE117" i="3"/>
  <c r="DQ107" i="3"/>
  <c r="DQ109" i="3" s="1"/>
  <c r="DQ111" i="3" s="1"/>
  <c r="DQ121" i="3" s="1"/>
  <c r="DQ189" i="3"/>
  <c r="DQ199" i="3" s="1"/>
  <c r="AV150" i="3"/>
  <c r="FD113" i="3"/>
  <c r="FD120" i="3" s="1"/>
  <c r="CN107" i="3"/>
  <c r="CN109" i="3" s="1"/>
  <c r="CN111" i="3" s="1"/>
  <c r="CN121" i="3" s="1"/>
  <c r="FD110" i="3"/>
  <c r="FD111" i="3" s="1"/>
  <c r="FD121" i="3" s="1"/>
  <c r="G189" i="3"/>
  <c r="G195" i="3" s="1"/>
  <c r="BX182" i="3"/>
  <c r="BX184" i="3" s="1"/>
  <c r="BX186" i="3" s="1"/>
  <c r="BX150" i="3"/>
  <c r="FD142" i="3"/>
  <c r="W158" i="3"/>
  <c r="CJ142" i="3"/>
  <c r="ET142" i="3"/>
  <c r="AV102" i="3"/>
  <c r="CJ150" i="3"/>
  <c r="EN152" i="3"/>
  <c r="D148" i="3"/>
  <c r="EO195" i="3"/>
  <c r="AR197" i="3"/>
  <c r="DE113" i="3"/>
  <c r="DE120" i="3" s="1"/>
  <c r="G102" i="3"/>
  <c r="AZ113" i="3"/>
  <c r="AZ120" i="3" s="1"/>
  <c r="FD189" i="3"/>
  <c r="FD195" i="3" s="1"/>
  <c r="DP110" i="3"/>
  <c r="DP189" i="3"/>
  <c r="DP191" i="3" s="1"/>
  <c r="CV102" i="3"/>
  <c r="CV189" i="3"/>
  <c r="CV200" i="3" s="1"/>
  <c r="CV228" i="3" s="1"/>
  <c r="CE102" i="3"/>
  <c r="DS189" i="3"/>
  <c r="DS199" i="3" s="1"/>
  <c r="O189" i="3"/>
  <c r="O191" i="3" s="1"/>
  <c r="AE195" i="3"/>
  <c r="AR199" i="3"/>
  <c r="AR195" i="3"/>
  <c r="DE182" i="3"/>
  <c r="DE184" i="3" s="1"/>
  <c r="DE186" i="3" s="1"/>
  <c r="FV150" i="3"/>
  <c r="ET102" i="3"/>
  <c r="AV206" i="3"/>
  <c r="AV266" i="3" s="1"/>
  <c r="AV142" i="3"/>
  <c r="DP105" i="3"/>
  <c r="AV110" i="3"/>
  <c r="CJ110" i="3"/>
  <c r="FD105" i="3"/>
  <c r="DA189" i="3"/>
  <c r="DA195" i="3" s="1"/>
  <c r="EN144" i="3"/>
  <c r="EN146" i="3" s="1"/>
  <c r="D142" i="3"/>
  <c r="D144" i="3" s="1"/>
  <c r="D146" i="3" s="1"/>
  <c r="G105" i="3"/>
  <c r="ET206" i="3"/>
  <c r="ET208" i="3" s="1"/>
  <c r="ET235" i="3" s="1"/>
  <c r="AV189" i="3"/>
  <c r="AV197" i="3" s="1"/>
  <c r="AV105" i="3"/>
  <c r="FD140" i="3"/>
  <c r="CV105" i="3"/>
  <c r="CJ102" i="3"/>
  <c r="W206" i="3"/>
  <c r="W266" i="3" s="1"/>
  <c r="D107" i="3"/>
  <c r="D109" i="3" s="1"/>
  <c r="I144" i="3"/>
  <c r="I146" i="3" s="1"/>
  <c r="ET182" i="3"/>
  <c r="ET184" i="3" s="1"/>
  <c r="ET186" i="3" s="1"/>
  <c r="ET105" i="3"/>
  <c r="AV107" i="3"/>
  <c r="AV109" i="3" s="1"/>
  <c r="DP107" i="3"/>
  <c r="DP109" i="3" s="1"/>
  <c r="AZ102" i="3"/>
  <c r="V107" i="3"/>
  <c r="V109" i="3" s="1"/>
  <c r="W189" i="3"/>
  <c r="W195" i="3" s="1"/>
  <c r="CJ206" i="3"/>
  <c r="CJ266" i="3" s="1"/>
  <c r="ES107" i="3"/>
  <c r="ES109" i="3" s="1"/>
  <c r="G110" i="3"/>
  <c r="FV110" i="3"/>
  <c r="ET107" i="3"/>
  <c r="ET109" i="3" s="1"/>
  <c r="CV158" i="3"/>
  <c r="DP206" i="3"/>
  <c r="DP266" i="3" s="1"/>
  <c r="DP152" i="3"/>
  <c r="W154" i="3"/>
  <c r="FK142" i="3"/>
  <c r="DU144" i="3"/>
  <c r="DU146" i="3" s="1"/>
  <c r="FN208" i="3"/>
  <c r="FN235" i="3" s="1"/>
  <c r="AQ110" i="3"/>
  <c r="AQ140" i="3"/>
  <c r="DR113" i="3"/>
  <c r="DR117" i="3" s="1"/>
  <c r="FE144" i="3"/>
  <c r="FE146" i="3" s="1"/>
  <c r="BQ140" i="3"/>
  <c r="BQ182" i="3"/>
  <c r="BQ184" i="3" s="1"/>
  <c r="BQ186" i="3" s="1"/>
  <c r="FH102" i="3"/>
  <c r="DS206" i="3"/>
  <c r="DS208" i="3" s="1"/>
  <c r="DS235" i="3" s="1"/>
  <c r="AE111" i="3"/>
  <c r="AE121" i="3" s="1"/>
  <c r="FI111" i="3"/>
  <c r="FI121" i="3" s="1"/>
  <c r="BQ142" i="3"/>
  <c r="BQ105" i="3"/>
  <c r="EF102" i="3"/>
  <c r="FH105" i="3"/>
  <c r="DS182" i="3"/>
  <c r="DS184" i="3" s="1"/>
  <c r="DS186" i="3" s="1"/>
  <c r="AB111" i="3"/>
  <c r="AB121" i="3" s="1"/>
  <c r="AB122" i="3" s="1"/>
  <c r="AB165" i="3" s="1"/>
  <c r="AB166" i="3" s="1"/>
  <c r="AB167" i="3" s="1"/>
  <c r="AB224" i="3" s="1"/>
  <c r="DB208" i="3"/>
  <c r="DB235" i="3" s="1"/>
  <c r="EN120" i="3"/>
  <c r="EU107" i="3"/>
  <c r="EU109" i="3" s="1"/>
  <c r="EU111" i="3" s="1"/>
  <c r="EU121" i="3" s="1"/>
  <c r="EU182" i="3"/>
  <c r="EU184" i="3" s="1"/>
  <c r="EU186" i="3" s="1"/>
  <c r="EF140" i="3"/>
  <c r="DS140" i="3"/>
  <c r="EX111" i="3"/>
  <c r="EX121" i="3" s="1"/>
  <c r="BQ107" i="3"/>
  <c r="BQ109" i="3" s="1"/>
  <c r="BQ206" i="3"/>
  <c r="BQ266" i="3" s="1"/>
  <c r="EF206" i="3"/>
  <c r="EF208" i="3" s="1"/>
  <c r="EF235" i="3" s="1"/>
  <c r="FH107" i="3"/>
  <c r="FH109" i="3" s="1"/>
  <c r="DS148" i="3"/>
  <c r="DU111" i="3"/>
  <c r="DU121" i="3" s="1"/>
  <c r="DH144" i="3"/>
  <c r="DH146" i="3" s="1"/>
  <c r="Z111" i="3"/>
  <c r="Z121" i="3" s="1"/>
  <c r="EC195" i="3"/>
  <c r="EC193" i="3"/>
  <c r="EU113" i="3"/>
  <c r="EU120" i="3" s="1"/>
  <c r="BQ110" i="3"/>
  <c r="EF105" i="3"/>
  <c r="EO111" i="3"/>
  <c r="EO121" i="3" s="1"/>
  <c r="Q199" i="3"/>
  <c r="BQ113" i="3"/>
  <c r="BQ117" i="3" s="1"/>
  <c r="EU148" i="3"/>
  <c r="FH140" i="3"/>
  <c r="DS150" i="3"/>
  <c r="EC191" i="3"/>
  <c r="EC200" i="3"/>
  <c r="EC228" i="3" s="1"/>
  <c r="FH142" i="3"/>
  <c r="EF150" i="3"/>
  <c r="FH206" i="3"/>
  <c r="FH208" i="3" s="1"/>
  <c r="FH235" i="3" s="1"/>
  <c r="DS105" i="3"/>
  <c r="EU102" i="3"/>
  <c r="EU206" i="3"/>
  <c r="EU266" i="3" s="1"/>
  <c r="EF110" i="3"/>
  <c r="EF111" i="3" s="1"/>
  <c r="EF121" i="3" s="1"/>
  <c r="EF182" i="3"/>
  <c r="EF184" i="3" s="1"/>
  <c r="EF186" i="3" s="1"/>
  <c r="BQ148" i="3"/>
  <c r="FH189" i="3"/>
  <c r="FH193" i="3" s="1"/>
  <c r="DS107" i="3"/>
  <c r="DS109" i="3" s="1"/>
  <c r="EC197" i="3"/>
  <c r="EU140" i="3"/>
  <c r="EF113" i="3"/>
  <c r="EF120" i="3" s="1"/>
  <c r="EF142" i="3"/>
  <c r="FH150" i="3"/>
  <c r="DS110" i="3"/>
  <c r="FN152" i="3"/>
  <c r="EF148" i="3"/>
  <c r="FH110" i="3"/>
  <c r="DS113" i="3"/>
  <c r="DS117" i="3" s="1"/>
  <c r="EU105" i="3"/>
  <c r="EU189" i="3"/>
  <c r="EU193" i="3" s="1"/>
  <c r="FH113" i="3"/>
  <c r="FH117" i="3" s="1"/>
  <c r="DS102" i="3"/>
  <c r="AD206" i="3"/>
  <c r="AD208" i="3" s="1"/>
  <c r="AD235" i="3" s="1"/>
  <c r="AD102" i="3"/>
  <c r="BA189" i="3"/>
  <c r="BA199" i="3" s="1"/>
  <c r="AW110" i="3"/>
  <c r="AW152" i="3"/>
  <c r="EZ110" i="3"/>
  <c r="BA107" i="3"/>
  <c r="BA109" i="3" s="1"/>
  <c r="CT120" i="3"/>
  <c r="CA113" i="3"/>
  <c r="CA120" i="3" s="1"/>
  <c r="CA189" i="3"/>
  <c r="CA191" i="3" s="1"/>
  <c r="AD182" i="3"/>
  <c r="AD184" i="3" s="1"/>
  <c r="AD186" i="3" s="1"/>
  <c r="DL142" i="3"/>
  <c r="DL148" i="3"/>
  <c r="AP206" i="3"/>
  <c r="AP208" i="3" s="1"/>
  <c r="AP235" i="3" s="1"/>
  <c r="AW107" i="3"/>
  <c r="AW109" i="3" s="1"/>
  <c r="BA142" i="3"/>
  <c r="DL110" i="3"/>
  <c r="Z120" i="3"/>
  <c r="CA182" i="3"/>
  <c r="CA184" i="3" s="1"/>
  <c r="CA186" i="3" s="1"/>
  <c r="CG182" i="3"/>
  <c r="CG184" i="3" s="1"/>
  <c r="CG186" i="3" s="1"/>
  <c r="CL105" i="3"/>
  <c r="AD107" i="3"/>
  <c r="AD109" i="3" s="1"/>
  <c r="DL113" i="3"/>
  <c r="DL117" i="3" s="1"/>
  <c r="CE206" i="3"/>
  <c r="CE266" i="3" s="1"/>
  <c r="AW113" i="3"/>
  <c r="AW117" i="3" s="1"/>
  <c r="EZ206" i="3"/>
  <c r="EZ208" i="3" s="1"/>
  <c r="EZ235" i="3" s="1"/>
  <c r="AW158" i="3"/>
  <c r="BA105" i="3"/>
  <c r="FI120" i="3"/>
  <c r="EO266" i="3"/>
  <c r="CG102" i="3"/>
  <c r="BA110" i="3"/>
  <c r="CG105" i="3"/>
  <c r="DL182" i="3"/>
  <c r="DL184" i="3" s="1"/>
  <c r="DL186" i="3" s="1"/>
  <c r="AU150" i="3"/>
  <c r="J206" i="3"/>
  <c r="J266" i="3" s="1"/>
  <c r="Q266" i="3"/>
  <c r="CA158" i="3"/>
  <c r="CG206" i="3"/>
  <c r="CG208" i="3" s="1"/>
  <c r="CG235" i="3" s="1"/>
  <c r="BA206" i="3"/>
  <c r="BA208" i="3" s="1"/>
  <c r="BA235" i="3" s="1"/>
  <c r="AD189" i="3"/>
  <c r="AD197" i="3" s="1"/>
  <c r="AP107" i="3"/>
  <c r="AP109" i="3" s="1"/>
  <c r="DL102" i="3"/>
  <c r="DL150" i="3"/>
  <c r="BC110" i="3"/>
  <c r="J150" i="3"/>
  <c r="EZ182" i="3"/>
  <c r="EZ184" i="3" s="1"/>
  <c r="EZ186" i="3" s="1"/>
  <c r="EZ189" i="3"/>
  <c r="EZ197" i="3" s="1"/>
  <c r="AW154" i="3"/>
  <c r="EC120" i="3"/>
  <c r="BA113" i="3"/>
  <c r="BA120" i="3" s="1"/>
  <c r="AW189" i="3"/>
  <c r="AW199" i="3" s="1"/>
  <c r="FN120" i="3"/>
  <c r="FG200" i="3"/>
  <c r="FG228" i="3" s="1"/>
  <c r="CA154" i="3"/>
  <c r="BA148" i="3"/>
  <c r="AP182" i="3"/>
  <c r="AP186" i="3" s="1"/>
  <c r="DL105" i="3"/>
  <c r="DL206" i="3"/>
  <c r="DL266" i="3" s="1"/>
  <c r="J142" i="3"/>
  <c r="EZ150" i="3"/>
  <c r="FG199" i="3"/>
  <c r="CA105" i="3"/>
  <c r="CA110" i="3"/>
  <c r="BA102" i="3"/>
  <c r="AD110" i="3"/>
  <c r="U144" i="3"/>
  <c r="U146" i="3" s="1"/>
  <c r="AW206" i="3"/>
  <c r="AW266" i="3" s="1"/>
  <c r="CA206" i="3"/>
  <c r="CA208" i="3" s="1"/>
  <c r="CA235" i="3" s="1"/>
  <c r="FG197" i="3"/>
  <c r="CA102" i="3"/>
  <c r="EZ102" i="3"/>
  <c r="CA152" i="3"/>
  <c r="CA107" i="3"/>
  <c r="CA109" i="3" s="1"/>
  <c r="BA140" i="3"/>
  <c r="AD113" i="3"/>
  <c r="AD120" i="3" s="1"/>
  <c r="EJ150" i="3"/>
  <c r="AU182" i="3"/>
  <c r="AU184" i="3" s="1"/>
  <c r="AU186" i="3" s="1"/>
  <c r="O105" i="3"/>
  <c r="E144" i="3"/>
  <c r="E146" i="3" s="1"/>
  <c r="BM144" i="3"/>
  <c r="BM146" i="3" s="1"/>
  <c r="BP120" i="3"/>
  <c r="S189" i="3"/>
  <c r="S193" i="3" s="1"/>
  <c r="AH105" i="3"/>
  <c r="DW113" i="3"/>
  <c r="DW117" i="3" s="1"/>
  <c r="AW182" i="3"/>
  <c r="AW184" i="3" s="1"/>
  <c r="AW186" i="3" s="1"/>
  <c r="EZ107" i="3"/>
  <c r="EZ109" i="3" s="1"/>
  <c r="FK102" i="3"/>
  <c r="AW102" i="3"/>
  <c r="Q144" i="3"/>
  <c r="Q146" i="3" s="1"/>
  <c r="DO140" i="3"/>
  <c r="DO189" i="3"/>
  <c r="DO199" i="3" s="1"/>
  <c r="ED148" i="3"/>
  <c r="AN113" i="3"/>
  <c r="AN120" i="3" s="1"/>
  <c r="AU105" i="3"/>
  <c r="FX105" i="3"/>
  <c r="BI144" i="3"/>
  <c r="BI146" i="3" s="1"/>
  <c r="CO189" i="3"/>
  <c r="CO193" i="3" s="1"/>
  <c r="S182" i="3"/>
  <c r="S184" i="3" s="1"/>
  <c r="S186" i="3" s="1"/>
  <c r="AN110" i="3"/>
  <c r="DO105" i="3"/>
  <c r="BJ107" i="3"/>
  <c r="BJ109" i="3" s="1"/>
  <c r="CO148" i="3"/>
  <c r="AH148" i="3"/>
  <c r="AH110" i="3"/>
  <c r="FK113" i="3"/>
  <c r="FK117" i="3" s="1"/>
  <c r="CO105" i="3"/>
  <c r="FM102" i="3"/>
  <c r="DT206" i="3"/>
  <c r="DT266" i="3" s="1"/>
  <c r="AA102" i="3"/>
  <c r="AS120" i="3"/>
  <c r="EV107" i="3"/>
  <c r="EV109" i="3" s="1"/>
  <c r="BJ113" i="3"/>
  <c r="BJ117" i="3" s="1"/>
  <c r="DC105" i="3"/>
  <c r="AH182" i="3"/>
  <c r="AH184" i="3" s="1"/>
  <c r="AH186" i="3" s="1"/>
  <c r="EV142" i="3"/>
  <c r="DC206" i="3"/>
  <c r="DC266" i="3" s="1"/>
  <c r="AH113" i="3"/>
  <c r="AH117" i="3" s="1"/>
  <c r="DC110" i="3"/>
  <c r="EV110" i="3"/>
  <c r="FM206" i="3"/>
  <c r="FM208" i="3" s="1"/>
  <c r="FM235" i="3" s="1"/>
  <c r="DT107" i="3"/>
  <c r="DT109" i="3" s="1"/>
  <c r="CW144" i="3"/>
  <c r="CW146" i="3" s="1"/>
  <c r="DB111" i="3"/>
  <c r="DB121" i="3" s="1"/>
  <c r="DC189" i="3"/>
  <c r="DC195" i="3" s="1"/>
  <c r="AG189" i="3"/>
  <c r="AG199" i="3" s="1"/>
  <c r="AA107" i="3"/>
  <c r="AA109" i="3" s="1"/>
  <c r="S142" i="3"/>
  <c r="BP111" i="3"/>
  <c r="BP121" i="3" s="1"/>
  <c r="AA117" i="3"/>
  <c r="CT199" i="3"/>
  <c r="FS150" i="3"/>
  <c r="FJ105" i="3"/>
  <c r="BR182" i="3"/>
  <c r="BR184" i="3" s="1"/>
  <c r="BR186" i="3" s="1"/>
  <c r="EK182" i="3"/>
  <c r="EK184" i="3" s="1"/>
  <c r="EK186" i="3" s="1"/>
  <c r="ED102" i="3"/>
  <c r="V150" i="3"/>
  <c r="FK206" i="3"/>
  <c r="FK208" i="3" s="1"/>
  <c r="FK235" i="3" s="1"/>
  <c r="DD189" i="3"/>
  <c r="DD197" i="3" s="1"/>
  <c r="I120" i="3"/>
  <c r="I122" i="3" s="1"/>
  <c r="I126" i="3" s="1"/>
  <c r="I221" i="3" s="1"/>
  <c r="EP193" i="3"/>
  <c r="FQ105" i="3"/>
  <c r="S102" i="3"/>
  <c r="S206" i="3"/>
  <c r="S266" i="3" s="1"/>
  <c r="S113" i="3"/>
  <c r="S120" i="3" s="1"/>
  <c r="EV140" i="3"/>
  <c r="ES102" i="3"/>
  <c r="BR105" i="3"/>
  <c r="BE206" i="3"/>
  <c r="BE266" i="3" s="1"/>
  <c r="DC102" i="3"/>
  <c r="EV189" i="3"/>
  <c r="EV193" i="3" s="1"/>
  <c r="AH102" i="3"/>
  <c r="AZ142" i="3"/>
  <c r="DT105" i="3"/>
  <c r="DT142" i="3"/>
  <c r="DT182" i="3"/>
  <c r="DT184" i="3" s="1"/>
  <c r="DT186" i="3" s="1"/>
  <c r="EK105" i="3"/>
  <c r="FJ182" i="3"/>
  <c r="FJ184" i="3" s="1"/>
  <c r="FJ186" i="3" s="1"/>
  <c r="V206" i="3"/>
  <c r="V266" i="3" s="1"/>
  <c r="DY154" i="3"/>
  <c r="CE150" i="3"/>
  <c r="O113" i="3"/>
  <c r="AZ148" i="3"/>
  <c r="BH206" i="3"/>
  <c r="BH208" i="3" s="1"/>
  <c r="BH235" i="3" s="1"/>
  <c r="O110" i="3"/>
  <c r="EP191" i="3"/>
  <c r="DH117" i="3"/>
  <c r="E199" i="3"/>
  <c r="BM117" i="3"/>
  <c r="BM122" i="3" s="1"/>
  <c r="BM165" i="3" s="1"/>
  <c r="BM166" i="3" s="1"/>
  <c r="BM167" i="3" s="1"/>
  <c r="BM224" i="3" s="1"/>
  <c r="DU266" i="3"/>
  <c r="CK107" i="3"/>
  <c r="CK109" i="3" s="1"/>
  <c r="CO113" i="3"/>
  <c r="CO120" i="3" s="1"/>
  <c r="CK110" i="3"/>
  <c r="CK182" i="3"/>
  <c r="CK184" i="3" s="1"/>
  <c r="CK186" i="3" s="1"/>
  <c r="DW182" i="3"/>
  <c r="DW184" i="3" s="1"/>
  <c r="DW186" i="3" s="1"/>
  <c r="FS105" i="3"/>
  <c r="FS182" i="3"/>
  <c r="FS184" i="3" s="1"/>
  <c r="FS186" i="3" s="1"/>
  <c r="DO113" i="3"/>
  <c r="DO117" i="3" s="1"/>
  <c r="DO107" i="3"/>
  <c r="DO109" i="3" s="1"/>
  <c r="DE154" i="3"/>
  <c r="FV182" i="3"/>
  <c r="FV184" i="3" s="1"/>
  <c r="FV186" i="3" s="1"/>
  <c r="DC154" i="3"/>
  <c r="DX182" i="3"/>
  <c r="DX184" i="3" s="1"/>
  <c r="DX186" i="3" s="1"/>
  <c r="DW189" i="3"/>
  <c r="DW191" i="3" s="1"/>
  <c r="FM189" i="3"/>
  <c r="FM191" i="3" s="1"/>
  <c r="FM107" i="3"/>
  <c r="FM109" i="3" s="1"/>
  <c r="BC107" i="3"/>
  <c r="BC109" i="3" s="1"/>
  <c r="AZ105" i="3"/>
  <c r="DT102" i="3"/>
  <c r="DT140" i="3"/>
  <c r="CE105" i="3"/>
  <c r="CB110" i="3"/>
  <c r="BH182" i="3"/>
  <c r="BH184" i="3" s="1"/>
  <c r="BH186" i="3" s="1"/>
  <c r="BJ110" i="3"/>
  <c r="DY206" i="3"/>
  <c r="DY266" i="3" s="1"/>
  <c r="AA110" i="3"/>
  <c r="O102" i="3"/>
  <c r="CT200" i="3"/>
  <c r="CT228" i="3" s="1"/>
  <c r="BE189" i="3"/>
  <c r="BE195" i="3" s="1"/>
  <c r="EP197" i="3"/>
  <c r="DW142" i="3"/>
  <c r="ED110" i="3"/>
  <c r="FQ142" i="3"/>
  <c r="ES140" i="3"/>
  <c r="CO102" i="3"/>
  <c r="S105" i="3"/>
  <c r="DE206" i="3"/>
  <c r="DE208" i="3" s="1"/>
  <c r="DE235" i="3" s="1"/>
  <c r="DE152" i="3"/>
  <c r="ES189" i="3"/>
  <c r="ES200" i="3" s="1"/>
  <c r="ES228" i="3" s="1"/>
  <c r="ES110" i="3"/>
  <c r="S140" i="3"/>
  <c r="ES105" i="3"/>
  <c r="BR113" i="3"/>
  <c r="BR117" i="3" s="1"/>
  <c r="BE148" i="3"/>
  <c r="BE105" i="3"/>
  <c r="FV102" i="3"/>
  <c r="DX154" i="3"/>
  <c r="DX206" i="3"/>
  <c r="DX266" i="3" s="1"/>
  <c r="AH189" i="3"/>
  <c r="AH199" i="3" s="1"/>
  <c r="AG113" i="3"/>
  <c r="AG117" i="3" s="1"/>
  <c r="EK102" i="3"/>
  <c r="DT150" i="3"/>
  <c r="AN105" i="3"/>
  <c r="CE110" i="3"/>
  <c r="EJ113" i="3"/>
  <c r="EJ120" i="3" s="1"/>
  <c r="DY107" i="3"/>
  <c r="DY109" i="3" s="1"/>
  <c r="BH148" i="3"/>
  <c r="V110" i="3"/>
  <c r="AA206" i="3"/>
  <c r="AA208" i="3" s="1"/>
  <c r="AA235" i="3" s="1"/>
  <c r="FS189" i="3"/>
  <c r="FS191" i="3" s="1"/>
  <c r="FJ148" i="3"/>
  <c r="BR110" i="3"/>
  <c r="V102" i="3"/>
  <c r="CE113" i="3"/>
  <c r="CE117" i="3" s="1"/>
  <c r="Z197" i="3"/>
  <c r="CI266" i="3"/>
  <c r="BC140" i="3"/>
  <c r="FQ150" i="3"/>
  <c r="FQ152" i="3" s="1"/>
  <c r="FQ206" i="3"/>
  <c r="FQ208" i="3" s="1"/>
  <c r="FQ235" i="3" s="1"/>
  <c r="S107" i="3"/>
  <c r="S109" i="3" s="1"/>
  <c r="DE158" i="3"/>
  <c r="FS154" i="3"/>
  <c r="FS158" i="3"/>
  <c r="DO110" i="3"/>
  <c r="DE105" i="3"/>
  <c r="FJ107" i="3"/>
  <c r="FJ109" i="3" s="1"/>
  <c r="FJ111" i="3" s="1"/>
  <c r="FJ121" i="3" s="1"/>
  <c r="FV142" i="3"/>
  <c r="BR107" i="3"/>
  <c r="BR109" i="3" s="1"/>
  <c r="EV206" i="3"/>
  <c r="EV208" i="3" s="1"/>
  <c r="EV235" i="3" s="1"/>
  <c r="EV113" i="3"/>
  <c r="EV117" i="3" s="1"/>
  <c r="AH150" i="3"/>
  <c r="FM182" i="3"/>
  <c r="FM184" i="3" s="1"/>
  <c r="FM186" i="3" s="1"/>
  <c r="BC150" i="3"/>
  <c r="BU113" i="3"/>
  <c r="BU117" i="3" s="1"/>
  <c r="AZ140" i="3"/>
  <c r="V142" i="3"/>
  <c r="CB182" i="3"/>
  <c r="CB186" i="3" s="1"/>
  <c r="BJ189" i="3"/>
  <c r="BJ193" i="3" s="1"/>
  <c r="DD182" i="3"/>
  <c r="DD184" i="3" s="1"/>
  <c r="DD186" i="3" s="1"/>
  <c r="O107" i="3"/>
  <c r="O109" i="3" s="1"/>
  <c r="Q111" i="3"/>
  <c r="Q121" i="3" s="1"/>
  <c r="AA182" i="3"/>
  <c r="AA184" i="3" s="1"/>
  <c r="CK102" i="3"/>
  <c r="FV148" i="3"/>
  <c r="ED107" i="3"/>
  <c r="ED109" i="3" s="1"/>
  <c r="FQ107" i="3"/>
  <c r="FQ109" i="3" s="1"/>
  <c r="BE182" i="3"/>
  <c r="BE184" i="3" s="1"/>
  <c r="DC152" i="3"/>
  <c r="EV102" i="3"/>
  <c r="EJ142" i="3"/>
  <c r="AZ107" i="3"/>
  <c r="AZ109" i="3" s="1"/>
  <c r="DH266" i="3"/>
  <c r="Z193" i="3"/>
  <c r="CT197" i="3"/>
  <c r="Q117" i="3"/>
  <c r="CI120" i="3"/>
  <c r="FQ110" i="3"/>
  <c r="CK148" i="3"/>
  <c r="FS206" i="3"/>
  <c r="FS208" i="3" s="1"/>
  <c r="FS235" i="3" s="1"/>
  <c r="ES150" i="3"/>
  <c r="FS152" i="3"/>
  <c r="DO102" i="3"/>
  <c r="BR189" i="3"/>
  <c r="BR200" i="3" s="1"/>
  <c r="BR228" i="3" s="1"/>
  <c r="BE102" i="3"/>
  <c r="FV105" i="3"/>
  <c r="S150" i="3"/>
  <c r="DX158" i="3"/>
  <c r="CE142" i="3"/>
  <c r="AH142" i="3"/>
  <c r="AH107" i="3"/>
  <c r="AH109" i="3" s="1"/>
  <c r="FM110" i="3"/>
  <c r="ED189" i="3"/>
  <c r="ED200" i="3" s="1"/>
  <c r="ED228" i="3" s="1"/>
  <c r="ED113" i="3"/>
  <c r="ED117" i="3" s="1"/>
  <c r="ED105" i="3"/>
  <c r="CE107" i="3"/>
  <c r="CE109" i="3" s="1"/>
  <c r="V189" i="3"/>
  <c r="V197" i="3" s="1"/>
  <c r="AJ102" i="3"/>
  <c r="AA148" i="3"/>
  <c r="O206" i="3"/>
  <c r="ES182" i="3"/>
  <c r="ES184" i="3" s="1"/>
  <c r="ES186" i="3" s="1"/>
  <c r="CK105" i="3"/>
  <c r="FJ102" i="3"/>
  <c r="FM105" i="3"/>
  <c r="EK189" i="3"/>
  <c r="EK200" i="3" s="1"/>
  <c r="EK228" i="3" s="1"/>
  <c r="AZ206" i="3"/>
  <c r="AZ208" i="3" s="1"/>
  <c r="AZ235" i="3" s="1"/>
  <c r="EJ206" i="3"/>
  <c r="EJ266" i="3" s="1"/>
  <c r="DY182" i="3"/>
  <c r="DY184" i="3" s="1"/>
  <c r="DY186" i="3" s="1"/>
  <c r="BJ182" i="3"/>
  <c r="BJ186" i="3" s="1"/>
  <c r="FI266" i="3"/>
  <c r="Z191" i="3"/>
  <c r="CT195" i="3"/>
  <c r="FN184" i="3"/>
  <c r="CW208" i="3"/>
  <c r="CW235" i="3" s="1"/>
  <c r="CI193" i="3"/>
  <c r="DU117" i="3"/>
  <c r="CO206" i="3"/>
  <c r="CO208" i="3" s="1"/>
  <c r="CO235" i="3" s="1"/>
  <c r="FQ182" i="3"/>
  <c r="FQ184" i="3" s="1"/>
  <c r="FQ186" i="3" s="1"/>
  <c r="S110" i="3"/>
  <c r="DW110" i="3"/>
  <c r="DE189" i="3"/>
  <c r="DE197" i="3" s="1"/>
  <c r="FS107" i="3"/>
  <c r="FS109" i="3" s="1"/>
  <c r="DO150" i="3"/>
  <c r="DO148" i="3"/>
  <c r="FV206" i="3"/>
  <c r="FV208" i="3" s="1"/>
  <c r="FV235" i="3" s="1"/>
  <c r="BE113" i="3"/>
  <c r="BE120" i="3" s="1"/>
  <c r="DC158" i="3"/>
  <c r="DC150" i="3"/>
  <c r="FV107" i="3"/>
  <c r="FV109" i="3" s="1"/>
  <c r="DX113" i="3"/>
  <c r="DX120" i="3" s="1"/>
  <c r="DO206" i="3"/>
  <c r="DO266" i="3" s="1"/>
  <c r="BC189" i="3"/>
  <c r="BC193" i="3" s="1"/>
  <c r="AZ182" i="3"/>
  <c r="AZ184" i="3" s="1"/>
  <c r="BU107" i="3"/>
  <c r="BU109" i="3" s="1"/>
  <c r="CE189" i="3"/>
  <c r="CE199" i="3" s="1"/>
  <c r="DY105" i="3"/>
  <c r="CB113" i="3"/>
  <c r="CB117" i="3" s="1"/>
  <c r="BH102" i="3"/>
  <c r="Z195" i="3"/>
  <c r="BC142" i="3"/>
  <c r="CO107" i="3"/>
  <c r="CO109" i="3" s="1"/>
  <c r="DC182" i="3"/>
  <c r="DC184" i="3" s="1"/>
  <c r="DC186" i="3" s="1"/>
  <c r="DX110" i="3"/>
  <c r="DX189" i="3"/>
  <c r="DX193" i="3" s="1"/>
  <c r="EK110" i="3"/>
  <c r="BJ102" i="3"/>
  <c r="FQ113" i="3"/>
  <c r="FQ120" i="3" s="1"/>
  <c r="FS102" i="3"/>
  <c r="FV189" i="3"/>
  <c r="FV199" i="3" s="1"/>
  <c r="DX102" i="3"/>
  <c r="EK148" i="3"/>
  <c r="EK107" i="3"/>
  <c r="EK109" i="3" s="1"/>
  <c r="BI199" i="3"/>
  <c r="AQ113" i="3"/>
  <c r="AQ120" i="3" s="1"/>
  <c r="CR107" i="3"/>
  <c r="CR109" i="3" s="1"/>
  <c r="AJ113" i="3"/>
  <c r="AJ117" i="3" s="1"/>
  <c r="DR150" i="3"/>
  <c r="EO191" i="3"/>
  <c r="AE191" i="3"/>
  <c r="BI197" i="3"/>
  <c r="FW142" i="3"/>
  <c r="AC189" i="3"/>
  <c r="AC200" i="3" s="1"/>
  <c r="AC228" i="3" s="1"/>
  <c r="FW102" i="3"/>
  <c r="BB107" i="3"/>
  <c r="BB109" i="3" s="1"/>
  <c r="CR142" i="3"/>
  <c r="AQ102" i="3"/>
  <c r="DD142" i="3"/>
  <c r="AJ107" i="3"/>
  <c r="AJ109" i="3" s="1"/>
  <c r="EO193" i="3"/>
  <c r="CG113" i="3"/>
  <c r="CG117" i="3" s="1"/>
  <c r="AC102" i="3"/>
  <c r="FW107" i="3"/>
  <c r="FW109" i="3" s="1"/>
  <c r="DR107" i="3"/>
  <c r="DR109" i="3" s="1"/>
  <c r="DR102" i="3"/>
  <c r="AK182" i="3"/>
  <c r="AK184" i="3" s="1"/>
  <c r="AK186" i="3" s="1"/>
  <c r="AC113" i="3"/>
  <c r="AC117" i="3" s="1"/>
  <c r="FW140" i="3"/>
  <c r="EO197" i="3"/>
  <c r="FP193" i="3"/>
  <c r="K191" i="3"/>
  <c r="CG107" i="3"/>
  <c r="CG109" i="3" s="1"/>
  <c r="CL107" i="3"/>
  <c r="CL109" i="3" s="1"/>
  <c r="AP110" i="3"/>
  <c r="AQ105" i="3"/>
  <c r="CR105" i="3"/>
  <c r="AU152" i="3"/>
  <c r="J182" i="3"/>
  <c r="J184" i="3" s="1"/>
  <c r="J186" i="3" s="1"/>
  <c r="BS107" i="3"/>
  <c r="BS109" i="3" s="1"/>
  <c r="BH105" i="3"/>
  <c r="CB107" i="3"/>
  <c r="CB109" i="3" s="1"/>
  <c r="AK150" i="3"/>
  <c r="AP105" i="3"/>
  <c r="X142" i="3"/>
  <c r="X189" i="3"/>
  <c r="X197" i="3" s="1"/>
  <c r="AC107" i="3"/>
  <c r="AC109" i="3" s="1"/>
  <c r="DR110" i="3"/>
  <c r="AQ107" i="3"/>
  <c r="AQ109" i="3" s="1"/>
  <c r="AQ111" i="3" s="1"/>
  <c r="AQ121" i="3" s="1"/>
  <c r="FP117" i="3"/>
  <c r="K199" i="3"/>
  <c r="AC206" i="3"/>
  <c r="AC208" i="3" s="1"/>
  <c r="AC235" i="3" s="1"/>
  <c r="CL102" i="3"/>
  <c r="CL206" i="3"/>
  <c r="CL266" i="3" s="1"/>
  <c r="AP148" i="3"/>
  <c r="AU158" i="3"/>
  <c r="CR110" i="3"/>
  <c r="CL148" i="3"/>
  <c r="J113" i="3"/>
  <c r="J117" i="3" s="1"/>
  <c r="BH110" i="3"/>
  <c r="AU107" i="3"/>
  <c r="AU109" i="3" s="1"/>
  <c r="EO200" i="3"/>
  <c r="EO228" i="3" s="1"/>
  <c r="DR189" i="3"/>
  <c r="DR199" i="3" s="1"/>
  <c r="K197" i="3"/>
  <c r="CG189" i="3"/>
  <c r="CG197" i="3" s="1"/>
  <c r="AC105" i="3"/>
  <c r="AC148" i="3"/>
  <c r="FW113" i="3"/>
  <c r="FW117" i="3" s="1"/>
  <c r="AP113" i="3"/>
  <c r="AP120" i="3" s="1"/>
  <c r="AQ206" i="3"/>
  <c r="AQ266" i="3" s="1"/>
  <c r="CZ107" i="3"/>
  <c r="CZ109" i="3" s="1"/>
  <c r="J189" i="3"/>
  <c r="J193" i="3" s="1"/>
  <c r="DR206" i="3"/>
  <c r="DR266" i="3" s="1"/>
  <c r="J107" i="3"/>
  <c r="J109" i="3" s="1"/>
  <c r="AE193" i="3"/>
  <c r="FW206" i="3"/>
  <c r="FW208" i="3" s="1"/>
  <c r="FW235" i="3" s="1"/>
  <c r="DR148" i="3"/>
  <c r="AE200" i="3"/>
  <c r="AE228" i="3" s="1"/>
  <c r="BI195" i="3"/>
  <c r="CG142" i="3"/>
  <c r="CG110" i="3"/>
  <c r="FW110" i="3"/>
  <c r="AP142" i="3"/>
  <c r="AQ189" i="3"/>
  <c r="AQ199" i="3" s="1"/>
  <c r="CR150" i="3"/>
  <c r="AU154" i="3"/>
  <c r="CR182" i="3"/>
  <c r="CR184" i="3" s="1"/>
  <c r="CR186" i="3" s="1"/>
  <c r="FI152" i="3"/>
  <c r="EX144" i="3"/>
  <c r="EX146" i="3" s="1"/>
  <c r="AE199" i="3"/>
  <c r="FW105" i="3"/>
  <c r="FW150" i="3"/>
  <c r="AQ182" i="3"/>
  <c r="AQ184" i="3" s="1"/>
  <c r="AQ186" i="3" s="1"/>
  <c r="CR113" i="3"/>
  <c r="CR117" i="3" s="1"/>
  <c r="AU206" i="3"/>
  <c r="DH111" i="3"/>
  <c r="DH121" i="3" s="1"/>
  <c r="CR206" i="3"/>
  <c r="CR208" i="3" s="1"/>
  <c r="CR235" i="3" s="1"/>
  <c r="BI193" i="3"/>
  <c r="AP150" i="3"/>
  <c r="AU102" i="3"/>
  <c r="J148" i="3"/>
  <c r="X107" i="3"/>
  <c r="X109" i="3" s="1"/>
  <c r="X140" i="3"/>
  <c r="F142" i="3"/>
  <c r="BS206" i="3"/>
  <c r="BS266" i="3" s="1"/>
  <c r="BB148" i="3"/>
  <c r="BB189" i="3"/>
  <c r="BB193" i="3" s="1"/>
  <c r="CZ150" i="3"/>
  <c r="F182" i="3"/>
  <c r="F186" i="3" s="1"/>
  <c r="M144" i="3"/>
  <c r="M146" i="3" s="1"/>
  <c r="AO148" i="3"/>
  <c r="BB105" i="3"/>
  <c r="X182" i="3"/>
  <c r="X184" i="3" s="1"/>
  <c r="F113" i="3"/>
  <c r="F120" i="3" s="1"/>
  <c r="AO105" i="3"/>
  <c r="AO150" i="3"/>
  <c r="BB206" i="3"/>
  <c r="BB208" i="3" s="1"/>
  <c r="BB235" i="3" s="1"/>
  <c r="F206" i="3"/>
  <c r="F266" i="3" s="1"/>
  <c r="AO113" i="3"/>
  <c r="AO120" i="3" s="1"/>
  <c r="BB150" i="3"/>
  <c r="CZ206" i="3"/>
  <c r="CZ266" i="3" s="1"/>
  <c r="CZ182" i="3"/>
  <c r="CZ184" i="3" s="1"/>
  <c r="CZ186" i="3" s="1"/>
  <c r="BB113" i="3"/>
  <c r="BB120" i="3" s="1"/>
  <c r="BB142" i="3"/>
  <c r="X105" i="3"/>
  <c r="CZ105" i="3"/>
  <c r="F148" i="3"/>
  <c r="AO107" i="3"/>
  <c r="AO109" i="3" s="1"/>
  <c r="F102" i="3"/>
  <c r="F189" i="3"/>
  <c r="F193" i="3" s="1"/>
  <c r="X113" i="3"/>
  <c r="X117" i="3" s="1"/>
  <c r="X110" i="3"/>
  <c r="BS140" i="3"/>
  <c r="BS110" i="3"/>
  <c r="F150" i="3"/>
  <c r="AO189" i="3"/>
  <c r="AO193" i="3" s="1"/>
  <c r="AO206" i="3"/>
  <c r="AO208" i="3" s="1"/>
  <c r="AO235" i="3" s="1"/>
  <c r="AO110" i="3"/>
  <c r="CZ102" i="3"/>
  <c r="BS182" i="3"/>
  <c r="BS184" i="3" s="1"/>
  <c r="BS186" i="3" s="1"/>
  <c r="F105" i="3"/>
  <c r="AE144" i="3"/>
  <c r="AE146" i="3" s="1"/>
  <c r="EB144" i="3"/>
  <c r="EB146" i="3" s="1"/>
  <c r="K144" i="3"/>
  <c r="K146" i="3" s="1"/>
  <c r="K266" i="3"/>
  <c r="AO140" i="3"/>
  <c r="CZ140" i="3"/>
  <c r="X206" i="3"/>
  <c r="X208" i="3" s="1"/>
  <c r="X235" i="3" s="1"/>
  <c r="BS113" i="3"/>
  <c r="BS117" i="3" s="1"/>
  <c r="BS148" i="3"/>
  <c r="CZ189" i="3"/>
  <c r="CZ193" i="3" s="1"/>
  <c r="BB110" i="3"/>
  <c r="CZ142" i="3"/>
  <c r="F110" i="3"/>
  <c r="FI186" i="3"/>
  <c r="Z186" i="3"/>
  <c r="BM186" i="3"/>
  <c r="CE186" i="3"/>
  <c r="BH189" i="3"/>
  <c r="DD140" i="3"/>
  <c r="CB206" i="3"/>
  <c r="BR206" i="3"/>
  <c r="V140" i="3"/>
  <c r="EK206" i="3"/>
  <c r="FV140" i="3"/>
  <c r="CK113" i="3"/>
  <c r="FJ189" i="3"/>
  <c r="EM186" i="3"/>
  <c r="AN102" i="3"/>
  <c r="CO182" i="3"/>
  <c r="AG148" i="3"/>
  <c r="EV150" i="3"/>
  <c r="FX113" i="3"/>
  <c r="FX120" i="3" s="1"/>
  <c r="AA189" i="3"/>
  <c r="DT189" i="3"/>
  <c r="AH140" i="3"/>
  <c r="FM113" i="3"/>
  <c r="DC107" i="3"/>
  <c r="DC109" i="3" s="1"/>
  <c r="BJ148" i="3"/>
  <c r="K186" i="3"/>
  <c r="ED186" i="3"/>
  <c r="CN113" i="3"/>
  <c r="BX140" i="3"/>
  <c r="DM182" i="3"/>
  <c r="DM184" i="3" s="1"/>
  <c r="P150" i="3"/>
  <c r="BD206" i="3"/>
  <c r="EW110" i="3"/>
  <c r="FU140" i="3"/>
  <c r="EO186" i="3"/>
  <c r="DH186" i="3"/>
  <c r="AX186" i="3"/>
  <c r="AC186" i="3"/>
  <c r="ET140" i="3"/>
  <c r="FD206" i="3"/>
  <c r="DP102" i="3"/>
  <c r="G148" i="3"/>
  <c r="AV140" i="3"/>
  <c r="I152" i="3"/>
  <c r="CJ107" i="3"/>
  <c r="CJ109" i="3" s="1"/>
  <c r="CS186" i="3"/>
  <c r="EB186" i="3"/>
  <c r="DB186" i="3"/>
  <c r="AT148" i="3"/>
  <c r="EA105" i="3"/>
  <c r="Q152" i="3"/>
  <c r="AI140" i="3"/>
  <c r="BQ150" i="3"/>
  <c r="FP152" i="3"/>
  <c r="EU142" i="3"/>
  <c r="H186" i="3"/>
  <c r="DV186" i="3"/>
  <c r="BU105" i="3"/>
  <c r="DW140" i="3"/>
  <c r="ES142" i="3"/>
  <c r="EJ140" i="3"/>
  <c r="FK140" i="3"/>
  <c r="AZ150" i="3"/>
  <c r="BC105" i="3"/>
  <c r="O182" i="3"/>
  <c r="DE102" i="3"/>
  <c r="AF186" i="3"/>
  <c r="CT186" i="3"/>
  <c r="CD186" i="3"/>
  <c r="AQ142" i="3"/>
  <c r="AJ140" i="3"/>
  <c r="FW189" i="3"/>
  <c r="AK189" i="3"/>
  <c r="AK195" i="3" s="1"/>
  <c r="AC110" i="3"/>
  <c r="CR140" i="3"/>
  <c r="DR142" i="3"/>
  <c r="FP186" i="3"/>
  <c r="AO186" i="3"/>
  <c r="BV186" i="3"/>
  <c r="BS142" i="3"/>
  <c r="BB140" i="3"/>
  <c r="CZ148" i="3"/>
  <c r="X150" i="3"/>
  <c r="F140" i="3"/>
  <c r="AO142" i="3"/>
  <c r="BP186" i="3"/>
  <c r="EC186" i="3"/>
  <c r="FX186" i="3"/>
  <c r="EN186" i="3"/>
  <c r="CQ186" i="3"/>
  <c r="AD148" i="3"/>
  <c r="DL140" i="3"/>
  <c r="AW150" i="3"/>
  <c r="CC186" i="3"/>
  <c r="EP186" i="3"/>
  <c r="FE186" i="3"/>
  <c r="FT186" i="3"/>
  <c r="CI186" i="3"/>
  <c r="EX186" i="3"/>
  <c r="DP186" i="3"/>
  <c r="CG140" i="3"/>
  <c r="EL182" i="3"/>
  <c r="EL184" i="3" s="1"/>
  <c r="AP140" i="3"/>
  <c r="J140" i="3"/>
  <c r="CL110" i="3"/>
  <c r="DO182" i="3"/>
  <c r="DO184" i="3" s="1"/>
  <c r="AS186" i="3"/>
  <c r="FG186" i="3"/>
  <c r="BI186" i="3"/>
  <c r="EW186" i="3"/>
  <c r="CY142" i="3"/>
  <c r="ER158" i="3"/>
  <c r="DN140" i="3"/>
  <c r="AE186" i="3"/>
  <c r="CH142" i="3"/>
  <c r="BG182" i="3"/>
  <c r="BG184" i="3" s="1"/>
  <c r="R140" i="3"/>
  <c r="CX140" i="3"/>
  <c r="BT154" i="3"/>
  <c r="FR150" i="3"/>
  <c r="EZ140" i="3"/>
  <c r="CV152" i="3"/>
  <c r="CE140" i="3"/>
  <c r="DU186" i="3"/>
  <c r="CW186" i="3"/>
  <c r="DI142" i="3"/>
  <c r="Y142" i="3"/>
  <c r="CF142" i="3"/>
  <c r="FF140" i="3"/>
  <c r="EY140" i="3"/>
  <c r="BL206" i="3"/>
  <c r="BL208" i="3" s="1"/>
  <c r="BL235" i="3" s="1"/>
  <c r="DJ140" i="3"/>
  <c r="FS113" i="3"/>
  <c r="BE110" i="3"/>
  <c r="ED206" i="3"/>
  <c r="W150" i="3"/>
  <c r="W113" i="3"/>
  <c r="W117" i="3" s="1"/>
  <c r="W107" i="3"/>
  <c r="W109" i="3" s="1"/>
  <c r="AJ142" i="3"/>
  <c r="AJ110" i="3"/>
  <c r="V182" i="3"/>
  <c r="V184" i="3" s="1"/>
  <c r="CR189" i="3"/>
  <c r="AU110" i="3"/>
  <c r="DR105" i="3"/>
  <c r="AK206" i="3"/>
  <c r="AK208" i="3" s="1"/>
  <c r="AK235" i="3" s="1"/>
  <c r="AI150" i="3"/>
  <c r="EA189" i="3"/>
  <c r="EA199" i="3" s="1"/>
  <c r="AT105" i="3"/>
  <c r="AI113" i="3"/>
  <c r="AI120" i="3" s="1"/>
  <c r="AI107" i="3"/>
  <c r="AI109" i="3" s="1"/>
  <c r="EA182" i="3"/>
  <c r="EA184" i="3" s="1"/>
  <c r="CZ113" i="3"/>
  <c r="CZ117" i="3" s="1"/>
  <c r="CB189" i="3"/>
  <c r="CB193" i="3" s="1"/>
  <c r="AN140" i="3"/>
  <c r="BS102" i="3"/>
  <c r="W152" i="3"/>
  <c r="BH107" i="3"/>
  <c r="BH109" i="3" s="1"/>
  <c r="BB182" i="3"/>
  <c r="W110" i="3"/>
  <c r="EY107" i="3"/>
  <c r="EY109" i="3" s="1"/>
  <c r="DD150" i="3"/>
  <c r="EZ113" i="3"/>
  <c r="EZ117" i="3" s="1"/>
  <c r="EL148" i="3"/>
  <c r="AJ182" i="3"/>
  <c r="AJ184" i="3" s="1"/>
  <c r="BD105" i="3"/>
  <c r="EA110" i="3"/>
  <c r="EA113" i="3"/>
  <c r="EA117" i="3" s="1"/>
  <c r="AI182" i="3"/>
  <c r="AI184" i="3" s="1"/>
  <c r="AI142" i="3"/>
  <c r="AI206" i="3"/>
  <c r="AI208" i="3" s="1"/>
  <c r="AI235" i="3" s="1"/>
  <c r="BS150" i="3"/>
  <c r="AG182" i="3"/>
  <c r="AG184" i="3" s="1"/>
  <c r="CB105" i="3"/>
  <c r="DR182" i="3"/>
  <c r="DR184" i="3" s="1"/>
  <c r="FN111" i="3"/>
  <c r="FN121" i="3" s="1"/>
  <c r="AI102" i="3"/>
  <c r="AT182" i="3"/>
  <c r="AT184" i="3" s="1"/>
  <c r="AT206" i="3"/>
  <c r="AT266" i="3" s="1"/>
  <c r="AI110" i="3"/>
  <c r="AI105" i="3"/>
  <c r="AT189" i="3"/>
  <c r="AT200" i="3" s="1"/>
  <c r="AT228" i="3" s="1"/>
  <c r="AI189" i="3"/>
  <c r="AI195" i="3" s="1"/>
  <c r="BS189" i="3"/>
  <c r="BS199" i="3" s="1"/>
  <c r="FR113" i="3"/>
  <c r="FR117" i="3" s="1"/>
  <c r="FR154" i="3"/>
  <c r="R142" i="3"/>
  <c r="FR158" i="3"/>
  <c r="FR152" i="3"/>
  <c r="FR206" i="3"/>
  <c r="FR208" i="3" s="1"/>
  <c r="FR235" i="3" s="1"/>
  <c r="ER182" i="3"/>
  <c r="ER184" i="3" s="1"/>
  <c r="FR107" i="3"/>
  <c r="FR109" i="3" s="1"/>
  <c r="ER206" i="3"/>
  <c r="ER266" i="3" s="1"/>
  <c r="FR102" i="3"/>
  <c r="R107" i="3"/>
  <c r="R109" i="3" s="1"/>
  <c r="FR110" i="3"/>
  <c r="FR105" i="3"/>
  <c r="FR182" i="3"/>
  <c r="FR184" i="3" s="1"/>
  <c r="ER189" i="3"/>
  <c r="ER200" i="3" s="1"/>
  <c r="ER228" i="3" s="1"/>
  <c r="FR189" i="3"/>
  <c r="FR191" i="3" s="1"/>
  <c r="ER102" i="3"/>
  <c r="CY150" i="3"/>
  <c r="CY105" i="3"/>
  <c r="DJ189" i="3"/>
  <c r="DJ199" i="3" s="1"/>
  <c r="BT189" i="3"/>
  <c r="BT197" i="3" s="1"/>
  <c r="R110" i="3"/>
  <c r="DN113" i="3"/>
  <c r="DN117" i="3" s="1"/>
  <c r="BT110" i="3"/>
  <c r="BG189" i="3"/>
  <c r="BG199" i="3" s="1"/>
  <c r="BG150" i="3"/>
  <c r="ER154" i="3"/>
  <c r="CH150" i="3"/>
  <c r="ER105" i="3"/>
  <c r="BG113" i="3"/>
  <c r="BG117" i="3" s="1"/>
  <c r="CY140" i="3"/>
  <c r="CX189" i="3"/>
  <c r="CX193" i="3" s="1"/>
  <c r="R206" i="3"/>
  <c r="R208" i="3" s="1"/>
  <c r="R235" i="3" s="1"/>
  <c r="EY148" i="3"/>
  <c r="EY189" i="3"/>
  <c r="EY199" i="3" s="1"/>
  <c r="CY206" i="3"/>
  <c r="CY266" i="3" s="1"/>
  <c r="CX206" i="3"/>
  <c r="CX266" i="3" s="1"/>
  <c r="DJ110" i="3"/>
  <c r="CX107" i="3"/>
  <c r="CX109" i="3" s="1"/>
  <c r="BT158" i="3"/>
  <c r="DN150" i="3"/>
  <c r="DN102" i="3"/>
  <c r="ER107" i="3"/>
  <c r="ER109" i="3" s="1"/>
  <c r="BL107" i="3"/>
  <c r="BL109" i="3" s="1"/>
  <c r="BG206" i="3"/>
  <c r="BG208" i="3" s="1"/>
  <c r="BG235" i="3" s="1"/>
  <c r="CH105" i="3"/>
  <c r="DN148" i="3"/>
  <c r="DJ148" i="3"/>
  <c r="CX113" i="3"/>
  <c r="CX120" i="3" s="1"/>
  <c r="DJ206" i="3"/>
  <c r="DJ266" i="3" s="1"/>
  <c r="BT107" i="3"/>
  <c r="BT109" i="3" s="1"/>
  <c r="R182" i="3"/>
  <c r="R184" i="3" s="1"/>
  <c r="BT182" i="3"/>
  <c r="BT184" i="3" s="1"/>
  <c r="R105" i="3"/>
  <c r="BL140" i="3"/>
  <c r="BG107" i="3"/>
  <c r="BG109" i="3" s="1"/>
  <c r="EY150" i="3"/>
  <c r="EY142" i="3"/>
  <c r="CH110" i="3"/>
  <c r="FI199" i="3"/>
  <c r="DI105" i="3"/>
  <c r="CX142" i="3"/>
  <c r="DJ107" i="3"/>
  <c r="DJ109" i="3" s="1"/>
  <c r="R113" i="3"/>
  <c r="R120" i="3" s="1"/>
  <c r="DN105" i="3"/>
  <c r="BG140" i="3"/>
  <c r="DJ182" i="3"/>
  <c r="DJ184" i="3" s="1"/>
  <c r="EY110" i="3"/>
  <c r="ER150" i="3"/>
  <c r="CH102" i="3"/>
  <c r="FN144" i="3"/>
  <c r="FN146" i="3" s="1"/>
  <c r="CY182" i="3"/>
  <c r="CY184" i="3" s="1"/>
  <c r="CY110" i="3"/>
  <c r="DJ102" i="3"/>
  <c r="R189" i="3"/>
  <c r="R199" i="3" s="1"/>
  <c r="DN107" i="3"/>
  <c r="DN109" i="3" s="1"/>
  <c r="ER113" i="3"/>
  <c r="ER120" i="3" s="1"/>
  <c r="BL102" i="3"/>
  <c r="EY113" i="3"/>
  <c r="EY117" i="3" s="1"/>
  <c r="BL105" i="3"/>
  <c r="BT105" i="3"/>
  <c r="R102" i="3"/>
  <c r="CY113" i="3"/>
  <c r="CY120" i="3" s="1"/>
  <c r="Y113" i="3"/>
  <c r="Y117" i="3" s="1"/>
  <c r="CX110" i="3"/>
  <c r="BT102" i="3"/>
  <c r="DN110" i="3"/>
  <c r="BL182" i="3"/>
  <c r="BL184" i="3" s="1"/>
  <c r="BL189" i="3"/>
  <c r="BL199" i="3" s="1"/>
  <c r="BL150" i="3"/>
  <c r="EY206" i="3"/>
  <c r="EY208" i="3" s="1"/>
  <c r="EY235" i="3" s="1"/>
  <c r="DA208" i="3"/>
  <c r="DA235" i="3" s="1"/>
  <c r="CY102" i="3"/>
  <c r="CX182" i="3"/>
  <c r="CX184" i="3" s="1"/>
  <c r="DJ105" i="3"/>
  <c r="CY107" i="3"/>
  <c r="CY109" i="3" s="1"/>
  <c r="BT206" i="3"/>
  <c r="BT208" i="3" s="1"/>
  <c r="BT235" i="3" s="1"/>
  <c r="R148" i="3"/>
  <c r="DN182" i="3"/>
  <c r="DN184" i="3" s="1"/>
  <c r="DN142" i="3"/>
  <c r="R150" i="3"/>
  <c r="ER110" i="3"/>
  <c r="EY182" i="3"/>
  <c r="EY184" i="3" s="1"/>
  <c r="CH206" i="3"/>
  <c r="CH266" i="3" s="1"/>
  <c r="CY189" i="3"/>
  <c r="CY191" i="3" s="1"/>
  <c r="DJ150" i="3"/>
  <c r="CX102" i="3"/>
  <c r="BT113" i="3"/>
  <c r="BT117" i="3" s="1"/>
  <c r="DN206" i="3"/>
  <c r="DN266" i="3" s="1"/>
  <c r="BT152" i="3"/>
  <c r="BL142" i="3"/>
  <c r="BL110" i="3"/>
  <c r="BG102" i="3"/>
  <c r="BG148" i="3"/>
  <c r="FF150" i="3"/>
  <c r="CX105" i="3"/>
  <c r="M186" i="3"/>
  <c r="CX150" i="3"/>
  <c r="DJ142" i="3"/>
  <c r="BT150" i="3"/>
  <c r="DN189" i="3"/>
  <c r="DN199" i="3" s="1"/>
  <c r="EY102" i="3"/>
  <c r="DI148" i="3"/>
  <c r="AT107" i="3"/>
  <c r="AT109" i="3" s="1"/>
  <c r="FF189" i="3"/>
  <c r="FF191" i="3" s="1"/>
  <c r="FK189" i="3"/>
  <c r="FK199" i="3" s="1"/>
  <c r="CF105" i="3"/>
  <c r="DI140" i="3"/>
  <c r="Y189" i="3"/>
  <c r="Y199" i="3" s="1"/>
  <c r="AT110" i="3"/>
  <c r="FF142" i="3"/>
  <c r="FK107" i="3"/>
  <c r="FK109" i="3" s="1"/>
  <c r="EL105" i="3"/>
  <c r="EL206" i="3"/>
  <c r="Y110" i="3"/>
  <c r="ER152" i="3"/>
  <c r="FK105" i="3"/>
  <c r="FK148" i="3"/>
  <c r="CF107" i="3"/>
  <c r="CF109" i="3" s="1"/>
  <c r="EL189" i="3"/>
  <c r="FX206" i="3"/>
  <c r="FX208" i="3" s="1"/>
  <c r="FX235" i="3" s="1"/>
  <c r="FF107" i="3"/>
  <c r="FF109" i="3" s="1"/>
  <c r="FF113" i="3"/>
  <c r="FF117" i="3" s="1"/>
  <c r="CF140" i="3"/>
  <c r="FK110" i="3"/>
  <c r="CH182" i="3"/>
  <c r="CH184" i="3" s="1"/>
  <c r="CH189" i="3"/>
  <c r="CH195" i="3" s="1"/>
  <c r="Y148" i="3"/>
  <c r="Y105" i="3"/>
  <c r="FF182" i="3"/>
  <c r="FF184" i="3" s="1"/>
  <c r="CF150" i="3"/>
  <c r="DI110" i="3"/>
  <c r="DI206" i="3"/>
  <c r="DI266" i="3" s="1"/>
  <c r="Y107" i="3"/>
  <c r="Y109" i="3" s="1"/>
  <c r="EA206" i="3"/>
  <c r="EA208" i="3" s="1"/>
  <c r="EA235" i="3" s="1"/>
  <c r="FK182" i="3"/>
  <c r="FK184" i="3" s="1"/>
  <c r="CH107" i="3"/>
  <c r="CH109" i="3" s="1"/>
  <c r="CF102" i="3"/>
  <c r="EL110" i="3"/>
  <c r="EL111" i="3" s="1"/>
  <c r="EL121" i="3" s="1"/>
  <c r="EL150" i="3"/>
  <c r="DI150" i="3"/>
  <c r="DI113" i="3"/>
  <c r="DI120" i="3" s="1"/>
  <c r="EA107" i="3"/>
  <c r="EA109" i="3" s="1"/>
  <c r="Y102" i="3"/>
  <c r="EA102" i="3"/>
  <c r="Y150" i="3"/>
  <c r="AT102" i="3"/>
  <c r="DW105" i="3"/>
  <c r="BC206" i="3"/>
  <c r="BC266" i="3" s="1"/>
  <c r="CF182" i="3"/>
  <c r="CF184" i="3" s="1"/>
  <c r="CH140" i="3"/>
  <c r="EL142" i="3"/>
  <c r="AA105" i="3"/>
  <c r="DI182" i="3"/>
  <c r="DI184" i="3" s="1"/>
  <c r="Y206" i="3"/>
  <c r="Y208" i="3" s="1"/>
  <c r="Y235" i="3" s="1"/>
  <c r="FF206" i="3"/>
  <c r="FF208" i="3" s="1"/>
  <c r="FF235" i="3" s="1"/>
  <c r="FF110" i="3"/>
  <c r="EJ107" i="3"/>
  <c r="EJ109" i="3" s="1"/>
  <c r="FF105" i="3"/>
  <c r="BC102" i="3"/>
  <c r="CH113" i="3"/>
  <c r="CH117" i="3" s="1"/>
  <c r="DI102" i="3"/>
  <c r="DI189" i="3"/>
  <c r="DI193" i="3" s="1"/>
  <c r="Y182" i="3"/>
  <c r="Y184" i="3" s="1"/>
  <c r="Y140" i="3"/>
  <c r="FF102" i="3"/>
  <c r="CF113" i="3"/>
  <c r="CF117" i="3" s="1"/>
  <c r="CF110" i="3"/>
  <c r="BG142" i="3"/>
  <c r="BG110" i="3"/>
  <c r="BG105" i="3"/>
  <c r="BU189" i="3"/>
  <c r="BU197" i="3" s="1"/>
  <c r="BU182" i="3"/>
  <c r="BU184" i="3" s="1"/>
  <c r="AN107" i="3"/>
  <c r="AN109" i="3" s="1"/>
  <c r="DD105" i="3"/>
  <c r="FX154" i="3"/>
  <c r="L150" i="3"/>
  <c r="L148" i="3"/>
  <c r="L102" i="3"/>
  <c r="L105" i="3"/>
  <c r="L107" i="3"/>
  <c r="L109" i="3" s="1"/>
  <c r="L110" i="3"/>
  <c r="L113" i="3"/>
  <c r="L142" i="3"/>
  <c r="L140" i="3"/>
  <c r="L182" i="3"/>
  <c r="L189" i="3"/>
  <c r="L206" i="3"/>
  <c r="AL142" i="3"/>
  <c r="AL182" i="3"/>
  <c r="AL184" i="3" s="1"/>
  <c r="AL150" i="3"/>
  <c r="AL140" i="3"/>
  <c r="AL105" i="3"/>
  <c r="AL107" i="3"/>
  <c r="AL109" i="3" s="1"/>
  <c r="AL110" i="3"/>
  <c r="AL113" i="3"/>
  <c r="AL189" i="3"/>
  <c r="AL102" i="3"/>
  <c r="AL206" i="3"/>
  <c r="BO140" i="3"/>
  <c r="BO142" i="3"/>
  <c r="BO102" i="3"/>
  <c r="BO107" i="3"/>
  <c r="BO109" i="3" s="1"/>
  <c r="BO105" i="3"/>
  <c r="BO110" i="3"/>
  <c r="BO206" i="3"/>
  <c r="BO189" i="3"/>
  <c r="BO182" i="3"/>
  <c r="BO184" i="3" s="1"/>
  <c r="BO148" i="3"/>
  <c r="BO113" i="3"/>
  <c r="BO150" i="3"/>
  <c r="BU158" i="3"/>
  <c r="DW206" i="3"/>
  <c r="DW208" i="3" s="1"/>
  <c r="DW235" i="3" s="1"/>
  <c r="EV105" i="3"/>
  <c r="BU102" i="3"/>
  <c r="AG206" i="3"/>
  <c r="AG208" i="3" s="1"/>
  <c r="AG235" i="3" s="1"/>
  <c r="AJ206" i="3"/>
  <c r="AJ208" i="3" s="1"/>
  <c r="AJ235" i="3" s="1"/>
  <c r="DD107" i="3"/>
  <c r="DD109" i="3" s="1"/>
  <c r="DD111" i="3" s="1"/>
  <c r="DD121" i="3" s="1"/>
  <c r="FX158" i="3"/>
  <c r="FA206" i="3"/>
  <c r="FA189" i="3"/>
  <c r="FA182" i="3"/>
  <c r="FA184" i="3" s="1"/>
  <c r="FA148" i="3"/>
  <c r="FA102" i="3"/>
  <c r="FA105" i="3"/>
  <c r="FA107" i="3"/>
  <c r="FA109" i="3" s="1"/>
  <c r="FA110" i="3"/>
  <c r="FA113" i="3"/>
  <c r="EJ102" i="3"/>
  <c r="FX102" i="3"/>
  <c r="AK140" i="3"/>
  <c r="AK107" i="3"/>
  <c r="AK109" i="3" s="1"/>
  <c r="AK110" i="3"/>
  <c r="N105" i="3"/>
  <c r="N110" i="3"/>
  <c r="N107" i="3"/>
  <c r="N109" i="3" s="1"/>
  <c r="N113" i="3"/>
  <c r="N182" i="3"/>
  <c r="N102" i="3"/>
  <c r="N148" i="3"/>
  <c r="N206" i="3"/>
  <c r="N189" i="3"/>
  <c r="BU206" i="3"/>
  <c r="BU266" i="3" s="1"/>
  <c r="AN189" i="3"/>
  <c r="AN200" i="3" s="1"/>
  <c r="AN228" i="3" s="1"/>
  <c r="AJ105" i="3"/>
  <c r="DD113" i="3"/>
  <c r="AK102" i="3"/>
  <c r="EQ189" i="3"/>
  <c r="EQ206" i="3"/>
  <c r="EQ182" i="3"/>
  <c r="EQ184" i="3" s="1"/>
  <c r="EQ148" i="3"/>
  <c r="EQ105" i="3"/>
  <c r="EQ107" i="3"/>
  <c r="EQ109" i="3" s="1"/>
  <c r="EQ110" i="3"/>
  <c r="EQ113" i="3"/>
  <c r="EQ102" i="3"/>
  <c r="EI140" i="3"/>
  <c r="EI102" i="3"/>
  <c r="EI105" i="3"/>
  <c r="EI113" i="3"/>
  <c r="EI107" i="3"/>
  <c r="EI109" i="3" s="1"/>
  <c r="EI206" i="3"/>
  <c r="EI142" i="3"/>
  <c r="EI189" i="3"/>
  <c r="EI110" i="3"/>
  <c r="EI182" i="3"/>
  <c r="EI148" i="3"/>
  <c r="EI150" i="3"/>
  <c r="DF142" i="3"/>
  <c r="DF105" i="3"/>
  <c r="DF107" i="3"/>
  <c r="DF109" i="3" s="1"/>
  <c r="DF110" i="3"/>
  <c r="DF113" i="3"/>
  <c r="DF150" i="3"/>
  <c r="DF102" i="3"/>
  <c r="DF206" i="3"/>
  <c r="DF189" i="3"/>
  <c r="DF182" i="3"/>
  <c r="DF140" i="3"/>
  <c r="DF148" i="3"/>
  <c r="BN140" i="3"/>
  <c r="BN150" i="3"/>
  <c r="BN110" i="3"/>
  <c r="BN113" i="3"/>
  <c r="BN148" i="3"/>
  <c r="BN142" i="3"/>
  <c r="BN102" i="3"/>
  <c r="BN105" i="3"/>
  <c r="BN107" i="3"/>
  <c r="BN109" i="3" s="1"/>
  <c r="BN206" i="3"/>
  <c r="BN182" i="3"/>
  <c r="BN184" i="3" s="1"/>
  <c r="BN189" i="3"/>
  <c r="DI107" i="3"/>
  <c r="DI109" i="3" s="1"/>
  <c r="BU110" i="3"/>
  <c r="BU152" i="3"/>
  <c r="AN206" i="3"/>
  <c r="AN208" i="3" s="1"/>
  <c r="AN235" i="3" s="1"/>
  <c r="EJ105" i="3"/>
  <c r="EJ182" i="3"/>
  <c r="EJ184" i="3" s="1"/>
  <c r="AG107" i="3"/>
  <c r="AG109" i="3" s="1"/>
  <c r="AJ150" i="3"/>
  <c r="FX107" i="3"/>
  <c r="FX109" i="3" s="1"/>
  <c r="FC189" i="3"/>
  <c r="FC182" i="3"/>
  <c r="FC184" i="3" s="1"/>
  <c r="FC206" i="3"/>
  <c r="FC148" i="3"/>
  <c r="FC105" i="3"/>
  <c r="FC107" i="3"/>
  <c r="FC109" i="3" s="1"/>
  <c r="FC110" i="3"/>
  <c r="FC102" i="3"/>
  <c r="FC113" i="3"/>
  <c r="EL140" i="3"/>
  <c r="EL113" i="3"/>
  <c r="EL102" i="3"/>
  <c r="FO142" i="3"/>
  <c r="FO102" i="3"/>
  <c r="FO113" i="3"/>
  <c r="FO189" i="3"/>
  <c r="FO206" i="3"/>
  <c r="FO182" i="3"/>
  <c r="FO184" i="3" s="1"/>
  <c r="FO140" i="3"/>
  <c r="FO148" i="3"/>
  <c r="FO110" i="3"/>
  <c r="FO150" i="3"/>
  <c r="FO105" i="3"/>
  <c r="FO107" i="3"/>
  <c r="FO109" i="3" s="1"/>
  <c r="EE142" i="3"/>
  <c r="EE105" i="3"/>
  <c r="EE107" i="3"/>
  <c r="EE109" i="3" s="1"/>
  <c r="EE110" i="3"/>
  <c r="EE113" i="3"/>
  <c r="EE102" i="3"/>
  <c r="EE150" i="3"/>
  <c r="EE189" i="3"/>
  <c r="EE206" i="3"/>
  <c r="EE140" i="3"/>
  <c r="EE182" i="3"/>
  <c r="EE184" i="3" s="1"/>
  <c r="AM142" i="3"/>
  <c r="AM113" i="3"/>
  <c r="AM102" i="3"/>
  <c r="AM189" i="3"/>
  <c r="AM206" i="3"/>
  <c r="AM182" i="3"/>
  <c r="AM184" i="3" s="1"/>
  <c r="AM140" i="3"/>
  <c r="AM150" i="3"/>
  <c r="AM107" i="3"/>
  <c r="AM109" i="3" s="1"/>
  <c r="AM105" i="3"/>
  <c r="AM110" i="3"/>
  <c r="DW102" i="3"/>
  <c r="BU154" i="3"/>
  <c r="AN142" i="3"/>
  <c r="EJ110" i="3"/>
  <c r="CF189" i="3"/>
  <c r="CF197" i="3" s="1"/>
  <c r="AK105" i="3"/>
  <c r="FX110" i="3"/>
  <c r="DG142" i="3"/>
  <c r="DG206" i="3"/>
  <c r="DG182" i="3"/>
  <c r="DG184" i="3" s="1"/>
  <c r="DG140" i="3"/>
  <c r="DG150" i="3"/>
  <c r="DG105" i="3"/>
  <c r="DG107" i="3"/>
  <c r="DG109" i="3" s="1"/>
  <c r="DG110" i="3"/>
  <c r="DG113" i="3"/>
  <c r="DG102" i="3"/>
  <c r="DG189" i="3"/>
  <c r="EJ189" i="3"/>
  <c r="EJ193" i="3" s="1"/>
  <c r="BK142" i="3"/>
  <c r="BK140" i="3"/>
  <c r="BK150" i="3"/>
  <c r="BK148" i="3"/>
  <c r="BK105" i="3"/>
  <c r="BK107" i="3"/>
  <c r="BK109" i="3" s="1"/>
  <c r="BK110" i="3"/>
  <c r="BK113" i="3"/>
  <c r="BK206" i="3"/>
  <c r="BK102" i="3"/>
  <c r="BK182" i="3"/>
  <c r="BK189" i="3"/>
  <c r="EH140" i="3"/>
  <c r="EH107" i="3"/>
  <c r="EH109" i="3" s="1"/>
  <c r="EH206" i="3"/>
  <c r="EH182" i="3"/>
  <c r="EH184" i="3" s="1"/>
  <c r="EH189" i="3"/>
  <c r="EH150" i="3"/>
  <c r="EH110" i="3"/>
  <c r="EH113" i="3"/>
  <c r="EH142" i="3"/>
  <c r="EH102" i="3"/>
  <c r="EH105" i="3"/>
  <c r="BW189" i="3"/>
  <c r="BW206" i="3"/>
  <c r="BW182" i="3"/>
  <c r="BW184" i="3" s="1"/>
  <c r="BW148" i="3"/>
  <c r="BW105" i="3"/>
  <c r="BW107" i="3"/>
  <c r="BW109" i="3" s="1"/>
  <c r="BW110" i="3"/>
  <c r="BW113" i="3"/>
  <c r="BW102" i="3"/>
  <c r="AY142" i="3"/>
  <c r="AY102" i="3"/>
  <c r="AY189" i="3"/>
  <c r="AY206" i="3"/>
  <c r="AY182" i="3"/>
  <c r="AY184" i="3" s="1"/>
  <c r="AY140" i="3"/>
  <c r="AY113" i="3"/>
  <c r="AY150" i="3"/>
  <c r="AY110" i="3"/>
  <c r="AY105" i="3"/>
  <c r="AY107" i="3"/>
  <c r="AY109" i="3" s="1"/>
  <c r="FX150" i="3"/>
  <c r="FX189" i="3"/>
  <c r="FB142" i="3"/>
  <c r="FB150" i="3"/>
  <c r="FB105" i="3"/>
  <c r="FB107" i="3"/>
  <c r="FB109" i="3" s="1"/>
  <c r="FB110" i="3"/>
  <c r="FB113" i="3"/>
  <c r="FB102" i="3"/>
  <c r="FB182" i="3"/>
  <c r="FB184" i="3" s="1"/>
  <c r="FB206" i="3"/>
  <c r="FB189" i="3"/>
  <c r="FB140" i="3"/>
  <c r="GB89" i="3"/>
  <c r="GA84" i="3"/>
  <c r="AG105" i="3"/>
  <c r="AG110" i="3"/>
  <c r="DD206" i="3"/>
  <c r="CB102" i="3"/>
  <c r="DD102" i="3"/>
  <c r="CF206" i="3"/>
  <c r="AK113" i="3"/>
  <c r="FX152" i="3"/>
  <c r="CU182" i="3"/>
  <c r="CU184" i="3" s="1"/>
  <c r="CU152" i="3"/>
  <c r="CU154" i="3"/>
  <c r="CU158" i="3"/>
  <c r="CU150" i="3"/>
  <c r="CU105" i="3"/>
  <c r="CU102" i="3"/>
  <c r="CU107" i="3"/>
  <c r="CU109" i="3" s="1"/>
  <c r="CU110" i="3"/>
  <c r="CU113" i="3"/>
  <c r="CU206" i="3"/>
  <c r="CU189" i="3"/>
  <c r="BZ140" i="3"/>
  <c r="BZ113" i="3"/>
  <c r="AJ193" i="3"/>
  <c r="M120" i="3"/>
  <c r="CJ208" i="3"/>
  <c r="CJ235" i="3" s="1"/>
  <c r="M193" i="3"/>
  <c r="M152" i="3"/>
  <c r="M111" i="3"/>
  <c r="M121" i="3" s="1"/>
  <c r="AU120" i="3"/>
  <c r="CJ199" i="3"/>
  <c r="M266" i="3"/>
  <c r="EG195" i="3"/>
  <c r="EG191" i="3"/>
  <c r="BV111" i="3"/>
  <c r="BV121" i="3" s="1"/>
  <c r="BV208" i="3"/>
  <c r="BV235" i="3" s="1"/>
  <c r="EG199" i="3"/>
  <c r="EG197" i="3"/>
  <c r="EG193" i="3"/>
  <c r="CV193" i="3"/>
  <c r="FL208" i="3"/>
  <c r="FL235" i="3" s="1"/>
  <c r="EG120" i="3"/>
  <c r="FL195" i="3"/>
  <c r="BL120" i="3"/>
  <c r="BH120" i="3"/>
  <c r="CV208" i="3"/>
  <c r="CV235" i="3" s="1"/>
  <c r="ED193" i="3"/>
  <c r="ED199" i="3"/>
  <c r="ED197" i="3"/>
  <c r="T120" i="3"/>
  <c r="CP111" i="3"/>
  <c r="CP121" i="3" s="1"/>
  <c r="DJ120" i="3"/>
  <c r="AH208" i="3"/>
  <c r="AH235" i="3" s="1"/>
  <c r="DW193" i="3"/>
  <c r="AT120" i="3"/>
  <c r="CL200" i="3"/>
  <c r="CL228" i="3" s="1"/>
  <c r="U266" i="3"/>
  <c r="CL193" i="3"/>
  <c r="AP199" i="3"/>
  <c r="BQ208" i="3"/>
  <c r="BQ235" i="3" s="1"/>
  <c r="BX197" i="3"/>
  <c r="BX199" i="3"/>
  <c r="EM191" i="3"/>
  <c r="BX195" i="3"/>
  <c r="EM199" i="3"/>
  <c r="BX193" i="3"/>
  <c r="EM197" i="3"/>
  <c r="BX191" i="3"/>
  <c r="EM195" i="3"/>
  <c r="ET193" i="3"/>
  <c r="CD199" i="3"/>
  <c r="ET191" i="3"/>
  <c r="EM200" i="3"/>
  <c r="EM228" i="3" s="1"/>
  <c r="ET199" i="3"/>
  <c r="EM120" i="3"/>
  <c r="ET200" i="3"/>
  <c r="ET228" i="3" s="1"/>
  <c r="ET197" i="3"/>
  <c r="G266" i="3"/>
  <c r="CD191" i="3"/>
  <c r="CD200" i="3"/>
  <c r="CD228" i="3" s="1"/>
  <c r="CD197" i="3"/>
  <c r="CD195" i="3"/>
  <c r="DV122" i="3"/>
  <c r="DV126" i="3" s="1"/>
  <c r="DV221" i="3" s="1"/>
  <c r="CK208" i="3"/>
  <c r="CK235" i="3" s="1"/>
  <c r="AF122" i="3"/>
  <c r="AF148" i="3" s="1"/>
  <c r="ES120" i="3"/>
  <c r="DE111" i="3"/>
  <c r="DE121" i="3" s="1"/>
  <c r="DM144" i="3"/>
  <c r="DM146" i="3" s="1"/>
  <c r="FE122" i="3"/>
  <c r="FE126" i="3" s="1"/>
  <c r="FE221" i="3" s="1"/>
  <c r="CQ122" i="3"/>
  <c r="CQ165" i="3" s="1"/>
  <c r="CQ166" i="3" s="1"/>
  <c r="CQ167" i="3" s="1"/>
  <c r="CQ224" i="3" s="1"/>
  <c r="EO122" i="3"/>
  <c r="EO126" i="3" s="1"/>
  <c r="EO221" i="3" s="1"/>
  <c r="AS235" i="3"/>
  <c r="CS235" i="3"/>
  <c r="M235" i="3"/>
  <c r="CT235" i="3"/>
  <c r="FE235" i="3"/>
  <c r="AB235" i="3"/>
  <c r="K235" i="3"/>
  <c r="H235" i="3"/>
  <c r="BP235" i="3"/>
  <c r="G235" i="3"/>
  <c r="FT235" i="3"/>
  <c r="DV235" i="3"/>
  <c r="CI235" i="3"/>
  <c r="AX235" i="3"/>
  <c r="DU235" i="3"/>
  <c r="U235" i="3"/>
  <c r="CQ235" i="3"/>
  <c r="EO235" i="3"/>
  <c r="FI235" i="3"/>
  <c r="EC235" i="3"/>
  <c r="C213" i="3"/>
  <c r="FZ95" i="3"/>
  <c r="C125" i="3"/>
  <c r="C101" i="3"/>
  <c r="Q235" i="3"/>
  <c r="FP235" i="3"/>
  <c r="AF235" i="3"/>
  <c r="I235" i="3"/>
  <c r="P235" i="3"/>
  <c r="DH235" i="3"/>
  <c r="Z235" i="3"/>
  <c r="EN235" i="3"/>
  <c r="BF235" i="3"/>
  <c r="D225" i="3"/>
  <c r="FZ225" i="3" s="1"/>
  <c r="FZ180" i="3"/>
  <c r="GB180" i="3" s="1"/>
  <c r="CV111" i="3" l="1"/>
  <c r="CV121" i="3" s="1"/>
  <c r="EG144" i="3"/>
  <c r="EG146" i="3" s="1"/>
  <c r="FS111" i="3"/>
  <c r="FS121" i="3" s="1"/>
  <c r="BY120" i="3"/>
  <c r="BA186" i="3"/>
  <c r="DM195" i="3"/>
  <c r="AZ199" i="3"/>
  <c r="CZ111" i="3"/>
  <c r="CZ121" i="3" s="1"/>
  <c r="DM197" i="3"/>
  <c r="BV191" i="3"/>
  <c r="BV193" i="3"/>
  <c r="DM199" i="3"/>
  <c r="DM200" i="3"/>
  <c r="DM228" i="3" s="1"/>
  <c r="BV197" i="3"/>
  <c r="AJ200" i="3"/>
  <c r="AJ228" i="3" s="1"/>
  <c r="DK208" i="3"/>
  <c r="DK235" i="3" s="1"/>
  <c r="AJ191" i="3"/>
  <c r="DR144" i="3"/>
  <c r="DR146" i="3" s="1"/>
  <c r="AW111" i="3"/>
  <c r="AW121" i="3" s="1"/>
  <c r="BV195" i="3"/>
  <c r="AJ195" i="3"/>
  <c r="BI122" i="3"/>
  <c r="BI165" i="3" s="1"/>
  <c r="BI166" i="3" s="1"/>
  <c r="BI167" i="3" s="1"/>
  <c r="BI224" i="3" s="1"/>
  <c r="EG111" i="3"/>
  <c r="EG121" i="3" s="1"/>
  <c r="EM111" i="3"/>
  <c r="EM121" i="3" s="1"/>
  <c r="DM191" i="3"/>
  <c r="AJ199" i="3"/>
  <c r="AK144" i="3"/>
  <c r="AK146" i="3" s="1"/>
  <c r="BE111" i="3"/>
  <c r="BE121" i="3" s="1"/>
  <c r="EJ152" i="3"/>
  <c r="FK152" i="3"/>
  <c r="E154" i="3"/>
  <c r="E156" i="3" s="1"/>
  <c r="E158" i="3" s="1"/>
  <c r="CK191" i="3"/>
  <c r="AR191" i="3"/>
  <c r="FL191" i="3"/>
  <c r="AR111" i="3"/>
  <c r="AR121" i="3" s="1"/>
  <c r="CC122" i="3"/>
  <c r="CC165" i="3" s="1"/>
  <c r="CC166" i="3" s="1"/>
  <c r="CC167" i="3" s="1"/>
  <c r="CC224" i="3" s="1"/>
  <c r="EW266" i="3"/>
  <c r="CK199" i="3"/>
  <c r="EF199" i="3"/>
  <c r="FJ120" i="3"/>
  <c r="DY200" i="3"/>
  <c r="DY228" i="3" s="1"/>
  <c r="FL193" i="3"/>
  <c r="EG208" i="3"/>
  <c r="EG235" i="3" s="1"/>
  <c r="DT144" i="3"/>
  <c r="DT146" i="3" s="1"/>
  <c r="CD266" i="3"/>
  <c r="DY191" i="3"/>
  <c r="DY197" i="3"/>
  <c r="CK193" i="3"/>
  <c r="F111" i="3"/>
  <c r="F121" i="3" s="1"/>
  <c r="DK199" i="3"/>
  <c r="DY195" i="3"/>
  <c r="S152" i="3"/>
  <c r="DZ195" i="3"/>
  <c r="DY193" i="3"/>
  <c r="BJ266" i="3"/>
  <c r="CK200" i="3"/>
  <c r="CK228" i="3" s="1"/>
  <c r="DZ197" i="3"/>
  <c r="DY120" i="3"/>
  <c r="DZ199" i="3"/>
  <c r="DZ193" i="3"/>
  <c r="W191" i="3"/>
  <c r="FJ208" i="3"/>
  <c r="FJ235" i="3" s="1"/>
  <c r="CO111" i="3"/>
  <c r="CO121" i="3" s="1"/>
  <c r="DZ200" i="3"/>
  <c r="DZ228" i="3" s="1"/>
  <c r="EM266" i="3"/>
  <c r="FL199" i="3"/>
  <c r="CK197" i="3"/>
  <c r="FV117" i="3"/>
  <c r="FL200" i="3"/>
  <c r="FL228" i="3" s="1"/>
  <c r="H122" i="3"/>
  <c r="H150" i="3" s="1"/>
  <c r="H152" i="3" s="1"/>
  <c r="H154" i="3" s="1"/>
  <c r="H156" i="3" s="1"/>
  <c r="BY200" i="3"/>
  <c r="BY228" i="3" s="1"/>
  <c r="DO144" i="3"/>
  <c r="DO146" i="3" s="1"/>
  <c r="EU152" i="3"/>
  <c r="BD111" i="3"/>
  <c r="BD121" i="3" s="1"/>
  <c r="BD122" i="3" s="1"/>
  <c r="DM120" i="3"/>
  <c r="DC117" i="3"/>
  <c r="FL120" i="3"/>
  <c r="DL111" i="3"/>
  <c r="DL121" i="3" s="1"/>
  <c r="CK111" i="3"/>
  <c r="CK121" i="3" s="1"/>
  <c r="ES208" i="3"/>
  <c r="ES235" i="3" s="1"/>
  <c r="EK120" i="3"/>
  <c r="CP120" i="3"/>
  <c r="CP122" i="3" s="1"/>
  <c r="CP191" i="3" s="1"/>
  <c r="BC152" i="3"/>
  <c r="CM120" i="3"/>
  <c r="ES193" i="3"/>
  <c r="U200" i="3"/>
  <c r="U228" i="3" s="1"/>
  <c r="FU144" i="3"/>
  <c r="FU146" i="3" s="1"/>
  <c r="DS144" i="3"/>
  <c r="DS146" i="3" s="1"/>
  <c r="BV200" i="3"/>
  <c r="BV228" i="3" s="1"/>
  <c r="AR208" i="3"/>
  <c r="AR235" i="3" s="1"/>
  <c r="DT117" i="3"/>
  <c r="BS120" i="3"/>
  <c r="DP120" i="3"/>
  <c r="CM111" i="3"/>
  <c r="CM121" i="3" s="1"/>
  <c r="CJ144" i="3"/>
  <c r="CJ146" i="3" s="1"/>
  <c r="CP144" i="3"/>
  <c r="CP146" i="3" s="1"/>
  <c r="EP222" i="3"/>
  <c r="W193" i="3"/>
  <c r="BD199" i="3"/>
  <c r="BD200" i="3"/>
  <c r="BD228" i="3" s="1"/>
  <c r="BA152" i="3"/>
  <c r="BD193" i="3"/>
  <c r="CO197" i="3"/>
  <c r="BD191" i="3"/>
  <c r="BA193" i="3"/>
  <c r="BD195" i="3"/>
  <c r="J111" i="3"/>
  <c r="J121" i="3" s="1"/>
  <c r="DK111" i="3"/>
  <c r="DK121" i="3" s="1"/>
  <c r="BY144" i="3"/>
  <c r="BY146" i="3" s="1"/>
  <c r="CW122" i="3"/>
  <c r="CW126" i="3" s="1"/>
  <c r="CW221" i="3" s="1"/>
  <c r="FU152" i="3"/>
  <c r="W200" i="3"/>
  <c r="W228" i="3" s="1"/>
  <c r="FL111" i="3"/>
  <c r="FL121" i="3" s="1"/>
  <c r="EW120" i="3"/>
  <c r="BY195" i="3"/>
  <c r="BY193" i="3"/>
  <c r="DA111" i="3"/>
  <c r="DA121" i="3" s="1"/>
  <c r="BF122" i="3"/>
  <c r="BF165" i="3" s="1"/>
  <c r="BF166" i="3" s="1"/>
  <c r="BF167" i="3" s="1"/>
  <c r="BF224" i="3" s="1"/>
  <c r="BY191" i="3"/>
  <c r="U111" i="3"/>
  <c r="U121" i="3" s="1"/>
  <c r="CD120" i="3"/>
  <c r="CD122" i="3" s="1"/>
  <c r="CD165" i="3" s="1"/>
  <c r="CD166" i="3" s="1"/>
  <c r="CD167" i="3" s="1"/>
  <c r="CD224" i="3" s="1"/>
  <c r="CL117" i="3"/>
  <c r="AG200" i="3"/>
  <c r="AG228" i="3" s="1"/>
  <c r="T144" i="3"/>
  <c r="T146" i="3" s="1"/>
  <c r="BV120" i="3"/>
  <c r="BV122" i="3" s="1"/>
  <c r="BV165" i="3" s="1"/>
  <c r="BV166" i="3" s="1"/>
  <c r="BV167" i="3" s="1"/>
  <c r="BV224" i="3" s="1"/>
  <c r="AG195" i="3"/>
  <c r="AS122" i="3"/>
  <c r="AS150" i="3" s="1"/>
  <c r="AS152" i="3" s="1"/>
  <c r="AS154" i="3" s="1"/>
  <c r="AS156" i="3" s="1"/>
  <c r="BY266" i="3"/>
  <c r="FU199" i="3"/>
  <c r="AG191" i="3"/>
  <c r="AG193" i="3"/>
  <c r="FQ199" i="3"/>
  <c r="CM208" i="3"/>
  <c r="CM235" i="3" s="1"/>
  <c r="AG197" i="3"/>
  <c r="V120" i="3"/>
  <c r="P144" i="3"/>
  <c r="P146" i="3" s="1"/>
  <c r="FH195" i="3"/>
  <c r="CP193" i="3"/>
  <c r="BC117" i="3"/>
  <c r="ES195" i="3"/>
  <c r="DO193" i="3"/>
  <c r="BD186" i="3"/>
  <c r="D117" i="3"/>
  <c r="CX144" i="3"/>
  <c r="CX146" i="3" s="1"/>
  <c r="BY111" i="3"/>
  <c r="BY121" i="3" s="1"/>
  <c r="BY122" i="3" s="1"/>
  <c r="BY126" i="3" s="1"/>
  <c r="BY221" i="3" s="1"/>
  <c r="BQ193" i="3"/>
  <c r="BZ199" i="3"/>
  <c r="DK117" i="3"/>
  <c r="ES197" i="3"/>
  <c r="FH197" i="3"/>
  <c r="ES199" i="3"/>
  <c r="FH199" i="3"/>
  <c r="T208" i="3"/>
  <c r="T235" i="3" s="1"/>
  <c r="EX122" i="3"/>
  <c r="EX148" i="3" s="1"/>
  <c r="EX152" i="3" s="1"/>
  <c r="EX154" i="3" s="1"/>
  <c r="EX156" i="3" s="1"/>
  <c r="FH200" i="3"/>
  <c r="FH228" i="3" s="1"/>
  <c r="DZ111" i="3"/>
  <c r="DZ121" i="3" s="1"/>
  <c r="FU120" i="3"/>
  <c r="FH191" i="3"/>
  <c r="EU199" i="3"/>
  <c r="EV191" i="3"/>
  <c r="CB184" i="3"/>
  <c r="CP152" i="3"/>
  <c r="FU111" i="3"/>
  <c r="FU121" i="3" s="1"/>
  <c r="ES191" i="3"/>
  <c r="FD197" i="3"/>
  <c r="AP266" i="3"/>
  <c r="AP184" i="3"/>
  <c r="U120" i="3"/>
  <c r="EV200" i="3"/>
  <c r="EV228" i="3" s="1"/>
  <c r="FH266" i="3"/>
  <c r="BZ191" i="3"/>
  <c r="BZ193" i="3"/>
  <c r="EW193" i="3"/>
  <c r="FD200" i="3"/>
  <c r="FD228" i="3" s="1"/>
  <c r="BZ208" i="3"/>
  <c r="BZ235" i="3" s="1"/>
  <c r="P193" i="3"/>
  <c r="P195" i="3"/>
  <c r="EW111" i="3"/>
  <c r="EW121" i="3" s="1"/>
  <c r="FD199" i="3"/>
  <c r="EZ266" i="3"/>
  <c r="AZ152" i="3"/>
  <c r="T111" i="3"/>
  <c r="T121" i="3" s="1"/>
  <c r="T122" i="3" s="1"/>
  <c r="T165" i="3" s="1"/>
  <c r="T166" i="3" s="1"/>
  <c r="T167" i="3" s="1"/>
  <c r="T224" i="3" s="1"/>
  <c r="FD191" i="3"/>
  <c r="EW195" i="3"/>
  <c r="BZ200" i="3"/>
  <c r="BZ228" i="3" s="1"/>
  <c r="DZ208" i="3"/>
  <c r="DZ235" i="3" s="1"/>
  <c r="BZ195" i="3"/>
  <c r="EJ117" i="3"/>
  <c r="CI122" i="3"/>
  <c r="CI126" i="3" s="1"/>
  <c r="CI221" i="3" s="1"/>
  <c r="FV152" i="3"/>
  <c r="EU117" i="3"/>
  <c r="EU122" i="3" s="1"/>
  <c r="EU191" i="3" s="1"/>
  <c r="EU195" i="3" s="1"/>
  <c r="EU197" i="3" s="1"/>
  <c r="FD193" i="3"/>
  <c r="CV117" i="3"/>
  <c r="CV122" i="3" s="1"/>
  <c r="CV165" i="3" s="1"/>
  <c r="CV166" i="3" s="1"/>
  <c r="CV167" i="3" s="1"/>
  <c r="CV224" i="3" s="1"/>
  <c r="BX144" i="3"/>
  <c r="BX146" i="3" s="1"/>
  <c r="CG111" i="3"/>
  <c r="CG121" i="3" s="1"/>
  <c r="AH152" i="3"/>
  <c r="J199" i="3"/>
  <c r="AQ191" i="3"/>
  <c r="EA191" i="3"/>
  <c r="AQ193" i="3"/>
  <c r="EZ144" i="3"/>
  <c r="EZ146" i="3" s="1"/>
  <c r="BY199" i="3"/>
  <c r="DC200" i="3"/>
  <c r="DC228" i="3" s="1"/>
  <c r="AU197" i="3"/>
  <c r="AT193" i="3"/>
  <c r="AE122" i="3"/>
  <c r="AE148" i="3" s="1"/>
  <c r="AE152" i="3" s="1"/>
  <c r="AE154" i="3" s="1"/>
  <c r="AE156" i="3" s="1"/>
  <c r="BT195" i="3"/>
  <c r="U199" i="3"/>
  <c r="G111" i="3"/>
  <c r="G121" i="3" s="1"/>
  <c r="BQ120" i="3"/>
  <c r="AP117" i="3"/>
  <c r="AW200" i="3"/>
  <c r="AW228" i="3" s="1"/>
  <c r="X199" i="3"/>
  <c r="BS208" i="3"/>
  <c r="BS235" i="3" s="1"/>
  <c r="AU193" i="3"/>
  <c r="X191" i="3"/>
  <c r="EC122" i="3"/>
  <c r="EC165" i="3" s="1"/>
  <c r="EC166" i="3" s="1"/>
  <c r="EC167" i="3" s="1"/>
  <c r="EC224" i="3" s="1"/>
  <c r="DR120" i="3"/>
  <c r="AW191" i="3"/>
  <c r="EU208" i="3"/>
  <c r="EU235" i="3" s="1"/>
  <c r="AW195" i="3"/>
  <c r="X195" i="3"/>
  <c r="W208" i="3"/>
  <c r="W235" i="3" s="1"/>
  <c r="AU200" i="3"/>
  <c r="AU228" i="3" s="1"/>
  <c r="X193" i="3"/>
  <c r="V208" i="3"/>
  <c r="V235" i="3" s="1"/>
  <c r="BA266" i="3"/>
  <c r="U195" i="3"/>
  <c r="U191" i="3"/>
  <c r="FQ117" i="3"/>
  <c r="G191" i="3"/>
  <c r="DZ120" i="3"/>
  <c r="BJ120" i="3"/>
  <c r="G197" i="3"/>
  <c r="CN195" i="3"/>
  <c r="U197" i="3"/>
  <c r="O195" i="3"/>
  <c r="BX266" i="3"/>
  <c r="CE197" i="3"/>
  <c r="AQ144" i="3"/>
  <c r="AQ146" i="3" s="1"/>
  <c r="FL184" i="3"/>
  <c r="T195" i="3"/>
  <c r="CL195" i="3"/>
  <c r="T197" i="3"/>
  <c r="CL199" i="3"/>
  <c r="T191" i="3"/>
  <c r="CL197" i="3"/>
  <c r="DQ120" i="3"/>
  <c r="DQ122" i="3" s="1"/>
  <c r="DQ150" i="3" s="1"/>
  <c r="DQ152" i="3" s="1"/>
  <c r="DQ154" i="3" s="1"/>
  <c r="DQ156" i="3" s="1"/>
  <c r="T200" i="3"/>
  <c r="T228" i="3" s="1"/>
  <c r="BR195" i="3"/>
  <c r="CM152" i="3"/>
  <c r="BB117" i="3"/>
  <c r="T199" i="3"/>
  <c r="BE193" i="3"/>
  <c r="FD144" i="3"/>
  <c r="FD146" i="3" s="1"/>
  <c r="P111" i="3"/>
  <c r="P121" i="3" s="1"/>
  <c r="FG122" i="3"/>
  <c r="FG148" i="3" s="1"/>
  <c r="FG152" i="3" s="1"/>
  <c r="FG154" i="3" s="1"/>
  <c r="FG156" i="3" s="1"/>
  <c r="CT122" i="3"/>
  <c r="CT148" i="3" s="1"/>
  <c r="CT152" i="3" s="1"/>
  <c r="CT154" i="3" s="1"/>
  <c r="CT156" i="3" s="1"/>
  <c r="DM111" i="3"/>
  <c r="DM121" i="3" s="1"/>
  <c r="FI122" i="3"/>
  <c r="FI126" i="3" s="1"/>
  <c r="FI221" i="3" s="1"/>
  <c r="EF144" i="3"/>
  <c r="EF146" i="3" s="1"/>
  <c r="DK144" i="3"/>
  <c r="DK146" i="3" s="1"/>
  <c r="BZ111" i="3"/>
  <c r="BZ121" i="3" s="1"/>
  <c r="EZ200" i="3"/>
  <c r="EZ228" i="3" s="1"/>
  <c r="CV191" i="3"/>
  <c r="DL144" i="3"/>
  <c r="DL146" i="3" s="1"/>
  <c r="EN122" i="3"/>
  <c r="EN191" i="3" s="1"/>
  <c r="EN195" i="3" s="1"/>
  <c r="EN197" i="3" s="1"/>
  <c r="FK144" i="3"/>
  <c r="FK146" i="3" s="1"/>
  <c r="AD266" i="3"/>
  <c r="BR193" i="3"/>
  <c r="AR120" i="3"/>
  <c r="AR122" i="3" s="1"/>
  <c r="AR165" i="3" s="1"/>
  <c r="AR166" i="3" s="1"/>
  <c r="AR167" i="3" s="1"/>
  <c r="AR224" i="3" s="1"/>
  <c r="EV197" i="3"/>
  <c r="DA120" i="3"/>
  <c r="CV197" i="3"/>
  <c r="P191" i="3"/>
  <c r="BX111" i="3"/>
  <c r="BX121" i="3" s="1"/>
  <c r="BR191" i="3"/>
  <c r="EW191" i="3"/>
  <c r="DQ195" i="3"/>
  <c r="EV199" i="3"/>
  <c r="CE208" i="3"/>
  <c r="CE235" i="3" s="1"/>
  <c r="P199" i="3"/>
  <c r="S199" i="3"/>
  <c r="DX117" i="3"/>
  <c r="CV195" i="3"/>
  <c r="DD200" i="3"/>
  <c r="DD228" i="3" s="1"/>
  <c r="P197" i="3"/>
  <c r="DH122" i="3"/>
  <c r="DH165" i="3" s="1"/>
  <c r="DH166" i="3" s="1"/>
  <c r="DH167" i="3" s="1"/>
  <c r="DH224" i="3" s="1"/>
  <c r="DO111" i="3"/>
  <c r="DO121" i="3" s="1"/>
  <c r="DL208" i="3"/>
  <c r="DL235" i="3" s="1"/>
  <c r="CV199" i="3"/>
  <c r="EZ191" i="3"/>
  <c r="BC186" i="3"/>
  <c r="EW200" i="3"/>
  <c r="EW228" i="3" s="1"/>
  <c r="AH120" i="3"/>
  <c r="DD195" i="3"/>
  <c r="EF152" i="3"/>
  <c r="FH111" i="3"/>
  <c r="FH121" i="3" s="1"/>
  <c r="EJ208" i="3"/>
  <c r="EJ235" i="3" s="1"/>
  <c r="EW197" i="3"/>
  <c r="FU266" i="3"/>
  <c r="DD191" i="3"/>
  <c r="BR197" i="3"/>
  <c r="J208" i="3"/>
  <c r="J235" i="3" s="1"/>
  <c r="P117" i="3"/>
  <c r="BS193" i="3"/>
  <c r="AW120" i="3"/>
  <c r="AW122" i="3" s="1"/>
  <c r="AW148" i="3" s="1"/>
  <c r="CJ152" i="3"/>
  <c r="EF117" i="3"/>
  <c r="EF122" i="3" s="1"/>
  <c r="EF165" i="3" s="1"/>
  <c r="EF166" i="3" s="1"/>
  <c r="EF167" i="3" s="1"/>
  <c r="EF224" i="3" s="1"/>
  <c r="BR199" i="3"/>
  <c r="EV195" i="3"/>
  <c r="P266" i="3"/>
  <c r="G199" i="3"/>
  <c r="BR120" i="3"/>
  <c r="DL199" i="3"/>
  <c r="AW193" i="3"/>
  <c r="AW197" i="3"/>
  <c r="DS193" i="3"/>
  <c r="DA197" i="3"/>
  <c r="DW111" i="3"/>
  <c r="DW121" i="3" s="1"/>
  <c r="DY111" i="3"/>
  <c r="DY121" i="3" s="1"/>
  <c r="DY122" i="3" s="1"/>
  <c r="DY148" i="3" s="1"/>
  <c r="DY160" i="3" s="1"/>
  <c r="DM266" i="3"/>
  <c r="CN197" i="3"/>
  <c r="AV120" i="3"/>
  <c r="BQ111" i="3"/>
  <c r="BQ121" i="3" s="1"/>
  <c r="BQ144" i="3"/>
  <c r="BQ146" i="3" s="1"/>
  <c r="EB122" i="3"/>
  <c r="EB154" i="3" s="1"/>
  <c r="DQ266" i="3"/>
  <c r="AO199" i="3"/>
  <c r="AO266" i="3"/>
  <c r="CG266" i="3"/>
  <c r="CP208" i="3"/>
  <c r="CP235" i="3" s="1"/>
  <c r="W197" i="3"/>
  <c r="FW266" i="3"/>
  <c r="BC144" i="3"/>
  <c r="BC146" i="3" s="1"/>
  <c r="ES111" i="3"/>
  <c r="ES121" i="3" s="1"/>
  <c r="ES122" i="3" s="1"/>
  <c r="ES165" i="3" s="1"/>
  <c r="ES166" i="3" s="1"/>
  <c r="ES167" i="3" s="1"/>
  <c r="ES224" i="3" s="1"/>
  <c r="BP122" i="3"/>
  <c r="BP126" i="3" s="1"/>
  <c r="BP221" i="3" s="1"/>
  <c r="D152" i="3"/>
  <c r="EF266" i="3"/>
  <c r="CN200" i="3"/>
  <c r="CN228" i="3" s="1"/>
  <c r="CN266" i="3"/>
  <c r="DT111" i="3"/>
  <c r="DT121" i="3" s="1"/>
  <c r="D111" i="3"/>
  <c r="D121" i="3" s="1"/>
  <c r="G193" i="3"/>
  <c r="DE117" i="3"/>
  <c r="DE122" i="3" s="1"/>
  <c r="DE148" i="3" s="1"/>
  <c r="DE160" i="3" s="1"/>
  <c r="CN199" i="3"/>
  <c r="W199" i="3"/>
  <c r="AP144" i="3"/>
  <c r="AP146" i="3" s="1"/>
  <c r="FM111" i="3"/>
  <c r="FM121" i="3" s="1"/>
  <c r="DS111" i="3"/>
  <c r="DS121" i="3" s="1"/>
  <c r="Z122" i="3"/>
  <c r="Z165" i="3" s="1"/>
  <c r="Z166" i="3" s="1"/>
  <c r="Z167" i="3" s="1"/>
  <c r="Z224" i="3" s="1"/>
  <c r="G200" i="3"/>
  <c r="G228" i="3" s="1"/>
  <c r="EV266" i="3"/>
  <c r="CN191" i="3"/>
  <c r="X266" i="3"/>
  <c r="DA200" i="3"/>
  <c r="DA228" i="3" s="1"/>
  <c r="FQ111" i="3"/>
  <c r="FQ121" i="3" s="1"/>
  <c r="DA199" i="3"/>
  <c r="AU195" i="3"/>
  <c r="AU199" i="3"/>
  <c r="CJ111" i="3"/>
  <c r="CJ121" i="3" s="1"/>
  <c r="DB122" i="3"/>
  <c r="DB165" i="3" s="1"/>
  <c r="DB166" i="3" s="1"/>
  <c r="DB167" i="3" s="1"/>
  <c r="DB224" i="3" s="1"/>
  <c r="EU144" i="3"/>
  <c r="EU146" i="3" s="1"/>
  <c r="V144" i="3"/>
  <c r="V146" i="3" s="1"/>
  <c r="BJ191" i="3"/>
  <c r="D184" i="3"/>
  <c r="D266" i="3"/>
  <c r="DL152" i="3"/>
  <c r="AV111" i="3"/>
  <c r="AV121" i="3" s="1"/>
  <c r="AH193" i="3"/>
  <c r="AV208" i="3"/>
  <c r="AV235" i="3" s="1"/>
  <c r="AN117" i="3"/>
  <c r="BJ197" i="3"/>
  <c r="CZ199" i="3"/>
  <c r="BZ144" i="3"/>
  <c r="BZ146" i="3" s="1"/>
  <c r="AV144" i="3"/>
  <c r="AV146" i="3" s="1"/>
  <c r="O193" i="3"/>
  <c r="DC208" i="3"/>
  <c r="DC235" i="3" s="1"/>
  <c r="BE197" i="3"/>
  <c r="FW120" i="3"/>
  <c r="DQ200" i="3"/>
  <c r="DQ228" i="3" s="1"/>
  <c r="ET117" i="3"/>
  <c r="BE199" i="3"/>
  <c r="DC111" i="3"/>
  <c r="DC121" i="3" s="1"/>
  <c r="V111" i="3"/>
  <c r="V121" i="3" s="1"/>
  <c r="AW208" i="3"/>
  <c r="AW235" i="3" s="1"/>
  <c r="FH144" i="3"/>
  <c r="FH146" i="3" s="1"/>
  <c r="ET111" i="3"/>
  <c r="ET121" i="3" s="1"/>
  <c r="CB199" i="3"/>
  <c r="FS266" i="3"/>
  <c r="FK120" i="3"/>
  <c r="AK199" i="3"/>
  <c r="FQ144" i="3"/>
  <c r="FQ146" i="3" s="1"/>
  <c r="DQ197" i="3"/>
  <c r="DQ191" i="3"/>
  <c r="BE200" i="3"/>
  <c r="BE228" i="3" s="1"/>
  <c r="FD117" i="3"/>
  <c r="FD122" i="3" s="1"/>
  <c r="FD148" i="3" s="1"/>
  <c r="FD152" i="3" s="1"/>
  <c r="FD154" i="3" s="1"/>
  <c r="FD156" i="3" s="1"/>
  <c r="BJ195" i="3"/>
  <c r="BJ199" i="3"/>
  <c r="BH111" i="3"/>
  <c r="BH121" i="3" s="1"/>
  <c r="BH122" i="3" s="1"/>
  <c r="BH126" i="3" s="1"/>
  <c r="BH221" i="3" s="1"/>
  <c r="FK266" i="3"/>
  <c r="DL120" i="3"/>
  <c r="DL122" i="3" s="1"/>
  <c r="DL191" i="3" s="1"/>
  <c r="DL195" i="3" s="1"/>
  <c r="DL197" i="3" s="1"/>
  <c r="DQ193" i="3"/>
  <c r="EZ199" i="3"/>
  <c r="EZ195" i="3"/>
  <c r="FP122" i="3"/>
  <c r="FP191" i="3" s="1"/>
  <c r="FP195" i="3" s="1"/>
  <c r="FP197" i="3" s="1"/>
  <c r="DX111" i="3"/>
  <c r="DX121" i="3" s="1"/>
  <c r="FV193" i="3"/>
  <c r="J144" i="3"/>
  <c r="J146" i="3" s="1"/>
  <c r="AZ111" i="3"/>
  <c r="AZ121" i="3" s="1"/>
  <c r="BX117" i="3"/>
  <c r="BE117" i="3"/>
  <c r="BE122" i="3" s="1"/>
  <c r="BE165" i="3" s="1"/>
  <c r="BE166" i="3" s="1"/>
  <c r="BE167" i="3" s="1"/>
  <c r="BE224" i="3" s="1"/>
  <c r="W120" i="3"/>
  <c r="EZ193" i="3"/>
  <c r="AH144" i="3"/>
  <c r="AH146" i="3" s="1"/>
  <c r="DJ208" i="3"/>
  <c r="DJ235" i="3" s="1"/>
  <c r="DP199" i="3"/>
  <c r="CZ120" i="3"/>
  <c r="DW195" i="3"/>
  <c r="AV193" i="3"/>
  <c r="AV191" i="3"/>
  <c r="FH120" i="3"/>
  <c r="DW197" i="3"/>
  <c r="CN184" i="3"/>
  <c r="CJ120" i="3"/>
  <c r="AP152" i="3"/>
  <c r="AD111" i="3"/>
  <c r="AD121" i="3" s="1"/>
  <c r="BE208" i="3"/>
  <c r="BE235" i="3" s="1"/>
  <c r="AV199" i="3"/>
  <c r="ER208" i="3"/>
  <c r="ER235" i="3" s="1"/>
  <c r="CZ208" i="3"/>
  <c r="CZ235" i="3" s="1"/>
  <c r="DP197" i="3"/>
  <c r="ET144" i="3"/>
  <c r="ET146" i="3" s="1"/>
  <c r="AT197" i="3"/>
  <c r="DW199" i="3"/>
  <c r="AV195" i="3"/>
  <c r="DJ193" i="3"/>
  <c r="AR186" i="3"/>
  <c r="CA266" i="3"/>
  <c r="DX191" i="3"/>
  <c r="DW200" i="3"/>
  <c r="DW228" i="3" s="1"/>
  <c r="G117" i="3"/>
  <c r="DE266" i="3"/>
  <c r="CM193" i="3"/>
  <c r="CM199" i="3"/>
  <c r="DP193" i="3"/>
  <c r="DP200" i="3"/>
  <c r="DP228" i="3" s="1"/>
  <c r="BJ184" i="3"/>
  <c r="AV200" i="3"/>
  <c r="AV228" i="3" s="1"/>
  <c r="CL208" i="3"/>
  <c r="CL235" i="3" s="1"/>
  <c r="DS266" i="3"/>
  <c r="CZ144" i="3"/>
  <c r="CZ146" i="3" s="1"/>
  <c r="BC111" i="3"/>
  <c r="BC121" i="3" s="1"/>
  <c r="FF266" i="3"/>
  <c r="DP195" i="3"/>
  <c r="FK193" i="3"/>
  <c r="DO152" i="3"/>
  <c r="O197" i="3"/>
  <c r="O199" i="3"/>
  <c r="O200" i="3"/>
  <c r="O228" i="3" s="1"/>
  <c r="CE111" i="3"/>
  <c r="CE121" i="3" s="1"/>
  <c r="DS152" i="3"/>
  <c r="FV111" i="3"/>
  <c r="FV121" i="3" s="1"/>
  <c r="FV122" i="3" s="1"/>
  <c r="FV165" i="3" s="1"/>
  <c r="FV166" i="3" s="1"/>
  <c r="FV167" i="3" s="1"/>
  <c r="FV224" i="3" s="1"/>
  <c r="O111" i="3"/>
  <c r="O121" i="3" s="1"/>
  <c r="AZ144" i="3"/>
  <c r="AZ146" i="3" s="1"/>
  <c r="DS120" i="3"/>
  <c r="BA144" i="3"/>
  <c r="BA146" i="3" s="1"/>
  <c r="EZ111" i="3"/>
  <c r="EZ121" i="3" s="1"/>
  <c r="DW144" i="3"/>
  <c r="DW146" i="3" s="1"/>
  <c r="D199" i="3"/>
  <c r="ED120" i="3"/>
  <c r="EK191" i="3"/>
  <c r="R144" i="3"/>
  <c r="R146" i="3" s="1"/>
  <c r="AJ144" i="3"/>
  <c r="AJ146" i="3" s="1"/>
  <c r="EK193" i="3"/>
  <c r="AT191" i="3"/>
  <c r="BT111" i="3"/>
  <c r="BT121" i="3" s="1"/>
  <c r="FF193" i="3"/>
  <c r="DR152" i="3"/>
  <c r="ED111" i="3"/>
  <c r="ED121" i="3" s="1"/>
  <c r="FF195" i="3"/>
  <c r="EK195" i="3"/>
  <c r="DJ111" i="3"/>
  <c r="DJ121" i="3" s="1"/>
  <c r="DJ122" i="3" s="1"/>
  <c r="DJ191" i="3" s="1"/>
  <c r="FF197" i="3"/>
  <c r="FF199" i="3"/>
  <c r="FV144" i="3"/>
  <c r="FV146" i="3" s="1"/>
  <c r="FW144" i="3"/>
  <c r="FW146" i="3" s="1"/>
  <c r="FF200" i="3"/>
  <c r="FF228" i="3" s="1"/>
  <c r="EK197" i="3"/>
  <c r="EK199" i="3"/>
  <c r="DW120" i="3"/>
  <c r="CA111" i="3"/>
  <c r="CA121" i="3" s="1"/>
  <c r="DP111" i="3"/>
  <c r="DP121" i="3" s="1"/>
  <c r="AQ208" i="3"/>
  <c r="AQ235" i="3" s="1"/>
  <c r="DJ152" i="3"/>
  <c r="EJ144" i="3"/>
  <c r="EJ146" i="3" s="1"/>
  <c r="DU122" i="3"/>
  <c r="DU126" i="3" s="1"/>
  <c r="DU221" i="3" s="1"/>
  <c r="ET266" i="3"/>
  <c r="AD193" i="3"/>
  <c r="EV111" i="3"/>
  <c r="EV121" i="3" s="1"/>
  <c r="AT208" i="3"/>
  <c r="AT235" i="3" s="1"/>
  <c r="AD195" i="3"/>
  <c r="ER111" i="3"/>
  <c r="ER121" i="3" s="1"/>
  <c r="F144" i="3"/>
  <c r="F146" i="3" s="1"/>
  <c r="FM266" i="3"/>
  <c r="V199" i="3"/>
  <c r="X120" i="3"/>
  <c r="CR144" i="3"/>
  <c r="CR146" i="3" s="1"/>
  <c r="DA193" i="3"/>
  <c r="DA191" i="3"/>
  <c r="CO199" i="3"/>
  <c r="S208" i="3"/>
  <c r="S235" i="3" s="1"/>
  <c r="EV120" i="3"/>
  <c r="CO200" i="3"/>
  <c r="CO228" i="3" s="1"/>
  <c r="AD200" i="3"/>
  <c r="AD228" i="3" s="1"/>
  <c r="ER195" i="3"/>
  <c r="CZ152" i="3"/>
  <c r="AC111" i="3"/>
  <c r="AC121" i="3" s="1"/>
  <c r="BA117" i="3"/>
  <c r="R193" i="3"/>
  <c r="DP208" i="3"/>
  <c r="DP235" i="3" s="1"/>
  <c r="AA111" i="3"/>
  <c r="AA121" i="3" s="1"/>
  <c r="AA122" i="3" s="1"/>
  <c r="AA165" i="3" s="1"/>
  <c r="AA166" i="3" s="1"/>
  <c r="AA167" i="3" s="1"/>
  <c r="AA224" i="3" s="1"/>
  <c r="FN122" i="3"/>
  <c r="FN191" i="3" s="1"/>
  <c r="FN195" i="3" s="1"/>
  <c r="FN197" i="3" s="1"/>
  <c r="CO191" i="3"/>
  <c r="CO195" i="3"/>
  <c r="AD199" i="3"/>
  <c r="AZ266" i="3"/>
  <c r="AI144" i="3"/>
  <c r="AI146" i="3" s="1"/>
  <c r="BS144" i="3"/>
  <c r="BS146" i="3" s="1"/>
  <c r="FF144" i="3"/>
  <c r="FF146" i="3" s="1"/>
  <c r="AZ117" i="3"/>
  <c r="BQ152" i="3"/>
  <c r="BA111" i="3"/>
  <c r="BA121" i="3" s="1"/>
  <c r="AD191" i="3"/>
  <c r="AD117" i="3"/>
  <c r="AN111" i="3"/>
  <c r="AN121" i="3" s="1"/>
  <c r="AP111" i="3"/>
  <c r="AP121" i="3" s="1"/>
  <c r="BE191" i="3"/>
  <c r="ED191" i="3"/>
  <c r="ED195" i="3"/>
  <c r="DT208" i="3"/>
  <c r="DT235" i="3" s="1"/>
  <c r="F117" i="3"/>
  <c r="F122" i="3" s="1"/>
  <c r="AK197" i="3"/>
  <c r="BJ200" i="3"/>
  <c r="BJ228" i="3" s="1"/>
  <c r="AK191" i="3"/>
  <c r="AJ111" i="3"/>
  <c r="AJ121" i="3" s="1"/>
  <c r="CY197" i="3"/>
  <c r="AN199" i="3"/>
  <c r="AT199" i="3"/>
  <c r="CE120" i="3"/>
  <c r="CY111" i="3"/>
  <c r="CY121" i="3" s="1"/>
  <c r="R111" i="3"/>
  <c r="R121" i="3" s="1"/>
  <c r="W111" i="3"/>
  <c r="W121" i="3" s="1"/>
  <c r="X111" i="3"/>
  <c r="X121" i="3" s="1"/>
  <c r="EK111" i="3"/>
  <c r="EK121" i="3" s="1"/>
  <c r="Q122" i="3"/>
  <c r="Q191" i="3" s="1"/>
  <c r="Q195" i="3" s="1"/>
  <c r="Q197" i="3" s="1"/>
  <c r="S111" i="3"/>
  <c r="S121" i="3" s="1"/>
  <c r="AK200" i="3"/>
  <c r="AK228" i="3" s="1"/>
  <c r="CR111" i="3"/>
  <c r="CR121" i="3" s="1"/>
  <c r="BB111" i="3"/>
  <c r="BB121" i="3" s="1"/>
  <c r="AK193" i="3"/>
  <c r="FW111" i="3"/>
  <c r="FW121" i="3" s="1"/>
  <c r="CY199" i="3"/>
  <c r="AT195" i="3"/>
  <c r="X200" i="3"/>
  <c r="X228" i="3" s="1"/>
  <c r="EJ186" i="3"/>
  <c r="BH266" i="3"/>
  <c r="CA193" i="3"/>
  <c r="DE199" i="3"/>
  <c r="FQ266" i="3"/>
  <c r="EA266" i="3"/>
  <c r="AQ117" i="3"/>
  <c r="AQ122" i="3" s="1"/>
  <c r="AQ165" i="3" s="1"/>
  <c r="AQ166" i="3" s="1"/>
  <c r="AQ167" i="3" s="1"/>
  <c r="AQ224" i="3" s="1"/>
  <c r="BC199" i="3"/>
  <c r="AZ186" i="3"/>
  <c r="AI117" i="3"/>
  <c r="DI144" i="3"/>
  <c r="DI146" i="3" s="1"/>
  <c r="BT193" i="3"/>
  <c r="DC193" i="3"/>
  <c r="AQ195" i="3"/>
  <c r="F199" i="3"/>
  <c r="V191" i="3"/>
  <c r="X144" i="3"/>
  <c r="X146" i="3" s="1"/>
  <c r="CA195" i="3"/>
  <c r="DE200" i="3"/>
  <c r="DE228" i="3" s="1"/>
  <c r="DO208" i="3"/>
  <c r="DO235" i="3" s="1"/>
  <c r="BT199" i="3"/>
  <c r="DX195" i="3"/>
  <c r="AC120" i="3"/>
  <c r="AQ200" i="3"/>
  <c r="AQ228" i="3" s="1"/>
  <c r="AK266" i="3"/>
  <c r="DE195" i="3"/>
  <c r="AQ197" i="3"/>
  <c r="CR266" i="3"/>
  <c r="AA186" i="3"/>
  <c r="CA197" i="3"/>
  <c r="CY117" i="3"/>
  <c r="FR120" i="3"/>
  <c r="DR193" i="3"/>
  <c r="FX266" i="3"/>
  <c r="DE191" i="3"/>
  <c r="Y193" i="3"/>
  <c r="V200" i="3"/>
  <c r="V228" i="3" s="1"/>
  <c r="CA199" i="3"/>
  <c r="BT200" i="3"/>
  <c r="BT228" i="3" s="1"/>
  <c r="DX197" i="3"/>
  <c r="V193" i="3"/>
  <c r="CH144" i="3"/>
  <c r="CH146" i="3" s="1"/>
  <c r="EY144" i="3"/>
  <c r="EY146" i="3" s="1"/>
  <c r="AU111" i="3"/>
  <c r="AU121" i="3" s="1"/>
  <c r="AU122" i="3" s="1"/>
  <c r="AU165" i="3" s="1"/>
  <c r="AU166" i="3" s="1"/>
  <c r="AU167" i="3" s="1"/>
  <c r="AU224" i="3" s="1"/>
  <c r="AO152" i="3"/>
  <c r="J152" i="3"/>
  <c r="CA117" i="3"/>
  <c r="BB266" i="3"/>
  <c r="DC197" i="3"/>
  <c r="DX200" i="3"/>
  <c r="DX228" i="3" s="1"/>
  <c r="DR208" i="3"/>
  <c r="DR235" i="3" s="1"/>
  <c r="AJ120" i="3"/>
  <c r="F208" i="3"/>
  <c r="F235" i="3" s="1"/>
  <c r="BS111" i="3"/>
  <c r="BS121" i="3" s="1"/>
  <c r="DC191" i="3"/>
  <c r="DI208" i="3"/>
  <c r="DI235" i="3" s="1"/>
  <c r="DE193" i="3"/>
  <c r="S117" i="3"/>
  <c r="DC199" i="3"/>
  <c r="CX199" i="3"/>
  <c r="CB111" i="3"/>
  <c r="CB121" i="3" s="1"/>
  <c r="EV144" i="3"/>
  <c r="EV146" i="3" s="1"/>
  <c r="DN120" i="3"/>
  <c r="CA200" i="3"/>
  <c r="CA228" i="3" s="1"/>
  <c r="BT191" i="3"/>
  <c r="DX199" i="3"/>
  <c r="BB199" i="3"/>
  <c r="V195" i="3"/>
  <c r="AN144" i="3"/>
  <c r="AN146" i="3" s="1"/>
  <c r="CF144" i="3"/>
  <c r="CF146" i="3" s="1"/>
  <c r="BB152" i="3"/>
  <c r="BJ111" i="3"/>
  <c r="BJ121" i="3" s="1"/>
  <c r="BT120" i="3"/>
  <c r="DD144" i="3"/>
  <c r="DD146" i="3" s="1"/>
  <c r="FS193" i="3"/>
  <c r="Y120" i="3"/>
  <c r="CF111" i="3"/>
  <c r="CF121" i="3" s="1"/>
  <c r="R266" i="3"/>
  <c r="Y144" i="3"/>
  <c r="Y146" i="3" s="1"/>
  <c r="CE193" i="3"/>
  <c r="FR111" i="3"/>
  <c r="FR121" i="3" s="1"/>
  <c r="AO111" i="3"/>
  <c r="AO121" i="3" s="1"/>
  <c r="DR111" i="3"/>
  <c r="DR121" i="3" s="1"/>
  <c r="BR111" i="3"/>
  <c r="BR121" i="3" s="1"/>
  <c r="BR122" i="3" s="1"/>
  <c r="BR165" i="3" s="1"/>
  <c r="BR166" i="3" s="1"/>
  <c r="BR167" i="3" s="1"/>
  <c r="BR224" i="3" s="1"/>
  <c r="DI111" i="3"/>
  <c r="DI121" i="3" s="1"/>
  <c r="Y111" i="3"/>
  <c r="Y121" i="3" s="1"/>
  <c r="EY111" i="3"/>
  <c r="EY121" i="3" s="1"/>
  <c r="AI111" i="3"/>
  <c r="AI121" i="3" s="1"/>
  <c r="S144" i="3"/>
  <c r="S146" i="3" s="1"/>
  <c r="DN144" i="3"/>
  <c r="DN146" i="3" s="1"/>
  <c r="FF120" i="3"/>
  <c r="ES144" i="3"/>
  <c r="ES146" i="3" s="1"/>
  <c r="FS199" i="3"/>
  <c r="DX208" i="3"/>
  <c r="DX235" i="3" s="1"/>
  <c r="AH111" i="3"/>
  <c r="AH121" i="3" s="1"/>
  <c r="EZ120" i="3"/>
  <c r="O120" i="3"/>
  <c r="O117" i="3"/>
  <c r="CY193" i="3"/>
  <c r="AC266" i="3"/>
  <c r="DN193" i="3"/>
  <c r="R117" i="3"/>
  <c r="FR193" i="3"/>
  <c r="FM195" i="3"/>
  <c r="DY208" i="3"/>
  <c r="DY235" i="3" s="1"/>
  <c r="EA111" i="3"/>
  <c r="EA121" i="3" s="1"/>
  <c r="CH199" i="3"/>
  <c r="DD193" i="3"/>
  <c r="AO117" i="3"/>
  <c r="EA195" i="3"/>
  <c r="CO266" i="3"/>
  <c r="CG120" i="3"/>
  <c r="CY200" i="3"/>
  <c r="CY228" i="3" s="1"/>
  <c r="CB195" i="3"/>
  <c r="CB200" i="3"/>
  <c r="CB228" i="3" s="1"/>
  <c r="ER193" i="3"/>
  <c r="CF120" i="3"/>
  <c r="FR197" i="3"/>
  <c r="ER191" i="3"/>
  <c r="CG199" i="3"/>
  <c r="CG195" i="3"/>
  <c r="FV266" i="3"/>
  <c r="FR199" i="3"/>
  <c r="Y266" i="3"/>
  <c r="FS195" i="3"/>
  <c r="AG120" i="3"/>
  <c r="FS200" i="3"/>
  <c r="FS228" i="3" s="1"/>
  <c r="BG193" i="3"/>
  <c r="ER197" i="3"/>
  <c r="FM197" i="3"/>
  <c r="CG200" i="3"/>
  <c r="CG228" i="3" s="1"/>
  <c r="EA197" i="3"/>
  <c r="BE186" i="3"/>
  <c r="CO117" i="3"/>
  <c r="BU120" i="3"/>
  <c r="FM199" i="3"/>
  <c r="DD199" i="3"/>
  <c r="AA266" i="3"/>
  <c r="CG193" i="3"/>
  <c r="FS197" i="3"/>
  <c r="FM193" i="3"/>
  <c r="CB197" i="3"/>
  <c r="CE191" i="3"/>
  <c r="FM200" i="3"/>
  <c r="FM228" i="3" s="1"/>
  <c r="O208" i="3"/>
  <c r="O235" i="3" s="1"/>
  <c r="O266" i="3"/>
  <c r="FR200" i="3"/>
  <c r="FR228" i="3" s="1"/>
  <c r="CE195" i="3"/>
  <c r="EA200" i="3"/>
  <c r="EA228" i="3" s="1"/>
  <c r="EA193" i="3"/>
  <c r="CE200" i="3"/>
  <c r="CE228" i="3" s="1"/>
  <c r="ER199" i="3"/>
  <c r="CX111" i="3"/>
  <c r="CX121" i="3" s="1"/>
  <c r="BS152" i="3"/>
  <c r="CG191" i="3"/>
  <c r="DO120" i="3"/>
  <c r="DO122" i="3" s="1"/>
  <c r="DO165" i="3" s="1"/>
  <c r="DO166" i="3" s="1"/>
  <c r="DO167" i="3" s="1"/>
  <c r="DO224" i="3" s="1"/>
  <c r="CY195" i="3"/>
  <c r="BT266" i="3"/>
  <c r="FR195" i="3"/>
  <c r="F184" i="3"/>
  <c r="DW266" i="3"/>
  <c r="CB120" i="3"/>
  <c r="BU111" i="3"/>
  <c r="BU121" i="3" s="1"/>
  <c r="CE144" i="3"/>
  <c r="CE146" i="3" s="1"/>
  <c r="F152" i="3"/>
  <c r="AC193" i="3"/>
  <c r="BB144" i="3"/>
  <c r="BB146" i="3" s="1"/>
  <c r="CR120" i="3"/>
  <c r="FR266" i="3"/>
  <c r="AC197" i="3"/>
  <c r="AI266" i="3"/>
  <c r="AI197" i="3"/>
  <c r="CL111" i="3"/>
  <c r="CL121" i="3" s="1"/>
  <c r="CH120" i="3"/>
  <c r="AN193" i="3"/>
  <c r="BC208" i="3"/>
  <c r="BC235" i="3" s="1"/>
  <c r="EY193" i="3"/>
  <c r="AI199" i="3"/>
  <c r="DJ144" i="3"/>
  <c r="DJ146" i="3" s="1"/>
  <c r="X186" i="3"/>
  <c r="BU195" i="3"/>
  <c r="EA120" i="3"/>
  <c r="BU208" i="3"/>
  <c r="BU235" i="3" s="1"/>
  <c r="BU191" i="3"/>
  <c r="AI200" i="3"/>
  <c r="AI228" i="3" s="1"/>
  <c r="FX117" i="3"/>
  <c r="BK144" i="3"/>
  <c r="BK146" i="3" s="1"/>
  <c r="CY144" i="3"/>
  <c r="CY146" i="3" s="1"/>
  <c r="AO144" i="3"/>
  <c r="AO146" i="3" s="1"/>
  <c r="BU199" i="3"/>
  <c r="BG120" i="3"/>
  <c r="AC191" i="3"/>
  <c r="AI191" i="3"/>
  <c r="AC199" i="3"/>
  <c r="AC195" i="3"/>
  <c r="BU193" i="3"/>
  <c r="AI193" i="3"/>
  <c r="J120" i="3"/>
  <c r="EY266" i="3"/>
  <c r="BL266" i="3"/>
  <c r="CG144" i="3"/>
  <c r="CG146" i="3" s="1"/>
  <c r="AU266" i="3"/>
  <c r="AU208" i="3"/>
  <c r="AU235" i="3" s="1"/>
  <c r="BL195" i="3"/>
  <c r="CH197" i="3"/>
  <c r="BL200" i="3"/>
  <c r="BL228" i="3" s="1"/>
  <c r="AT111" i="3"/>
  <c r="AT121" i="3" s="1"/>
  <c r="AT122" i="3" s="1"/>
  <c r="AT165" i="3" s="1"/>
  <c r="AT166" i="3" s="1"/>
  <c r="AT167" i="3" s="1"/>
  <c r="AT224" i="3" s="1"/>
  <c r="DI199" i="3"/>
  <c r="BL191" i="3"/>
  <c r="EY120" i="3"/>
  <c r="CF193" i="3"/>
  <c r="AY144" i="3"/>
  <c r="AY146" i="3" s="1"/>
  <c r="BL197" i="3"/>
  <c r="BL193" i="3"/>
  <c r="CX208" i="3"/>
  <c r="CX235" i="3" s="1"/>
  <c r="BW186" i="3"/>
  <c r="DG186" i="3"/>
  <c r="EQ186" i="3"/>
  <c r="AL186" i="3"/>
  <c r="CX186" i="3"/>
  <c r="CN117" i="3"/>
  <c r="CN120" i="3"/>
  <c r="AY186" i="3"/>
  <c r="CY186" i="3"/>
  <c r="AG186" i="3"/>
  <c r="CO184" i="3"/>
  <c r="CO186" i="3"/>
  <c r="BR208" i="3"/>
  <c r="BR235" i="3" s="1"/>
  <c r="BR266" i="3"/>
  <c r="DI186" i="3"/>
  <c r="FF186" i="3"/>
  <c r="DO186" i="3"/>
  <c r="DT200" i="3"/>
  <c r="DT228" i="3" s="1"/>
  <c r="DT191" i="3"/>
  <c r="DT193" i="3"/>
  <c r="DT195" i="3"/>
  <c r="DT197" i="3"/>
  <c r="DT199" i="3"/>
  <c r="FO186" i="3"/>
  <c r="EY186" i="3"/>
  <c r="EL186" i="3"/>
  <c r="FJ199" i="3"/>
  <c r="FJ200" i="3"/>
  <c r="FJ228" i="3" s="1"/>
  <c r="FJ191" i="3"/>
  <c r="FJ193" i="3"/>
  <c r="FJ195" i="3"/>
  <c r="FJ197" i="3"/>
  <c r="AM186" i="3"/>
  <c r="FA186" i="3"/>
  <c r="Y186" i="3"/>
  <c r="BD266" i="3"/>
  <c r="BD208" i="3"/>
  <c r="BD235" i="3" s="1"/>
  <c r="AA199" i="3"/>
  <c r="AA200" i="3"/>
  <c r="AA228" i="3" s="1"/>
  <c r="AA191" i="3"/>
  <c r="AA193" i="3"/>
  <c r="AA195" i="3"/>
  <c r="AA197" i="3"/>
  <c r="CB208" i="3"/>
  <c r="CB235" i="3" s="1"/>
  <c r="CB266" i="3"/>
  <c r="BU186" i="3"/>
  <c r="AI186" i="3"/>
  <c r="ED266" i="3"/>
  <c r="ED208" i="3"/>
  <c r="ED235" i="3" s="1"/>
  <c r="FW193" i="3"/>
  <c r="FW195" i="3"/>
  <c r="FW197" i="3"/>
  <c r="FW199" i="3"/>
  <c r="FW200" i="3"/>
  <c r="FW228" i="3" s="1"/>
  <c r="FW191" i="3"/>
  <c r="CK117" i="3"/>
  <c r="CK120" i="3"/>
  <c r="CU186" i="3"/>
  <c r="BO186" i="3"/>
  <c r="CF186" i="3"/>
  <c r="CH186" i="3"/>
  <c r="BL186" i="3"/>
  <c r="DJ186" i="3"/>
  <c r="ER186" i="3"/>
  <c r="FC186" i="3"/>
  <c r="BN186" i="3"/>
  <c r="DN186" i="3"/>
  <c r="FK186" i="3"/>
  <c r="AT186" i="3"/>
  <c r="V186" i="3"/>
  <c r="O184" i="3"/>
  <c r="O186" i="3"/>
  <c r="DM186" i="3"/>
  <c r="BH197" i="3"/>
  <c r="BH199" i="3"/>
  <c r="BH200" i="3"/>
  <c r="BH228" i="3" s="1"/>
  <c r="BH191" i="3"/>
  <c r="BH193" i="3"/>
  <c r="BH195" i="3"/>
  <c r="FB186" i="3"/>
  <c r="AJ186" i="3"/>
  <c r="FS120" i="3"/>
  <c r="FS117" i="3"/>
  <c r="BG186" i="3"/>
  <c r="EK208" i="3"/>
  <c r="EK235" i="3" s="1"/>
  <c r="EK266" i="3"/>
  <c r="EH186" i="3"/>
  <c r="EE186" i="3"/>
  <c r="AL144" i="3"/>
  <c r="AL146" i="3" s="1"/>
  <c r="FF111" i="3"/>
  <c r="FF121" i="3" s="1"/>
  <c r="BT186" i="3"/>
  <c r="FR186" i="3"/>
  <c r="EA186" i="3"/>
  <c r="FM120" i="3"/>
  <c r="FM117" i="3"/>
  <c r="R186" i="3"/>
  <c r="DR186" i="3"/>
  <c r="FD266" i="3"/>
  <c r="FD208" i="3"/>
  <c r="FD235" i="3" s="1"/>
  <c r="Y152" i="3"/>
  <c r="EL152" i="3"/>
  <c r="BG266" i="3"/>
  <c r="BB184" i="3"/>
  <c r="BB186" i="3"/>
  <c r="CB191" i="3"/>
  <c r="BL111" i="3"/>
  <c r="BL121" i="3" s="1"/>
  <c r="BL122" i="3" s="1"/>
  <c r="BL126" i="3" s="1"/>
  <c r="BL221" i="3" s="1"/>
  <c r="CH111" i="3"/>
  <c r="CH121" i="3" s="1"/>
  <c r="BL144" i="3"/>
  <c r="BL146" i="3" s="1"/>
  <c r="CR191" i="3"/>
  <c r="CR195" i="3"/>
  <c r="CR193" i="3"/>
  <c r="CR200" i="3"/>
  <c r="CR228" i="3" s="1"/>
  <c r="CR197" i="3"/>
  <c r="CR199" i="3"/>
  <c r="DN208" i="3"/>
  <c r="DN235" i="3" s="1"/>
  <c r="CX117" i="3"/>
  <c r="DI117" i="3"/>
  <c r="CH208" i="3"/>
  <c r="CH235" i="3" s="1"/>
  <c r="AN266" i="3"/>
  <c r="R152" i="3"/>
  <c r="FX111" i="3"/>
  <c r="FX121" i="3" s="1"/>
  <c r="BN111" i="3"/>
  <c r="BN121" i="3" s="1"/>
  <c r="M122" i="3"/>
  <c r="M165" i="3" s="1"/>
  <c r="M166" i="3" s="1"/>
  <c r="M167" i="3" s="1"/>
  <c r="M224" i="3" s="1"/>
  <c r="DI152" i="3"/>
  <c r="EY152" i="3"/>
  <c r="FK111" i="3"/>
  <c r="FK121" i="3" s="1"/>
  <c r="DN111" i="3"/>
  <c r="DN121" i="3" s="1"/>
  <c r="BG144" i="3"/>
  <c r="BG146" i="3" s="1"/>
  <c r="BG111" i="3"/>
  <c r="BG121" i="3" s="1"/>
  <c r="DN152" i="3"/>
  <c r="BG152" i="3"/>
  <c r="EJ111" i="3"/>
  <c r="EJ121" i="3" s="1"/>
  <c r="L111" i="3"/>
  <c r="L121" i="3" s="1"/>
  <c r="ER117" i="3"/>
  <c r="FO144" i="3"/>
  <c r="FO146" i="3" s="1"/>
  <c r="CY208" i="3"/>
  <c r="CY235" i="3" s="1"/>
  <c r="EQ111" i="3"/>
  <c r="EQ121" i="3" s="1"/>
  <c r="EE111" i="3"/>
  <c r="EE121" i="3" s="1"/>
  <c r="DF152" i="3"/>
  <c r="CH200" i="3"/>
  <c r="CH228" i="3" s="1"/>
  <c r="EJ199" i="3"/>
  <c r="DG144" i="3"/>
  <c r="DG146" i="3" s="1"/>
  <c r="EE144" i="3"/>
  <c r="EE146" i="3" s="1"/>
  <c r="EL144" i="3"/>
  <c r="EL146" i="3" s="1"/>
  <c r="AG111" i="3"/>
  <c r="AG121" i="3" s="1"/>
  <c r="BO111" i="3"/>
  <c r="BO121" i="3" s="1"/>
  <c r="CH191" i="3"/>
  <c r="EH111" i="3"/>
  <c r="EH121" i="3" s="1"/>
  <c r="CH193" i="3"/>
  <c r="BN152" i="3"/>
  <c r="BO144" i="3"/>
  <c r="BO146" i="3" s="1"/>
  <c r="N111" i="3"/>
  <c r="N121" i="3" s="1"/>
  <c r="EL199" i="3"/>
  <c r="EL193" i="3"/>
  <c r="AJ266" i="3"/>
  <c r="BO152" i="3"/>
  <c r="L144" i="3"/>
  <c r="L146" i="3" s="1"/>
  <c r="AY111" i="3"/>
  <c r="AY121" i="3" s="1"/>
  <c r="BK111" i="3"/>
  <c r="BK121" i="3" s="1"/>
  <c r="EL266" i="3"/>
  <c r="EL208" i="3"/>
  <c r="EL235" i="3" s="1"/>
  <c r="AN197" i="3"/>
  <c r="FB117" i="3"/>
  <c r="FB120" i="3"/>
  <c r="AY117" i="3"/>
  <c r="AY120" i="3"/>
  <c r="EH266" i="3"/>
  <c r="EH208" i="3"/>
  <c r="EH235" i="3" s="1"/>
  <c r="FO111" i="3"/>
  <c r="FO121" i="3" s="1"/>
  <c r="DF199" i="3"/>
  <c r="DF193" i="3"/>
  <c r="N266" i="3"/>
  <c r="N208" i="3"/>
  <c r="N235" i="3" s="1"/>
  <c r="EL117" i="3"/>
  <c r="EL120" i="3"/>
  <c r="DF266" i="3"/>
  <c r="DF208" i="3"/>
  <c r="DF235" i="3" s="1"/>
  <c r="EI193" i="3"/>
  <c r="EI199" i="3"/>
  <c r="FA117" i="3"/>
  <c r="FA120" i="3"/>
  <c r="DD208" i="3"/>
  <c r="DD235" i="3" s="1"/>
  <c r="DD266" i="3"/>
  <c r="FB111" i="3"/>
  <c r="FB121" i="3" s="1"/>
  <c r="BW208" i="3"/>
  <c r="BW235" i="3" s="1"/>
  <c r="BW266" i="3"/>
  <c r="EI144" i="3"/>
  <c r="EI146" i="3" s="1"/>
  <c r="AY266" i="3"/>
  <c r="AY208" i="3"/>
  <c r="AY235" i="3" s="1"/>
  <c r="BW199" i="3"/>
  <c r="BW191" i="3"/>
  <c r="BW195" i="3"/>
  <c r="BW197" i="3"/>
  <c r="BW193" i="3"/>
  <c r="BW200" i="3"/>
  <c r="BW228" i="3" s="1"/>
  <c r="BK199" i="3"/>
  <c r="BK193" i="3"/>
  <c r="DG208" i="3"/>
  <c r="DG235" i="3" s="1"/>
  <c r="DG266" i="3"/>
  <c r="EE208" i="3"/>
  <c r="EE235" i="3" s="1"/>
  <c r="EE266" i="3"/>
  <c r="FC117" i="3"/>
  <c r="FC120" i="3"/>
  <c r="BN144" i="3"/>
  <c r="BN146" i="3" s="1"/>
  <c r="EI208" i="3"/>
  <c r="EI235" i="3" s="1"/>
  <c r="EI266" i="3"/>
  <c r="N186" i="3"/>
  <c r="N184" i="3"/>
  <c r="FA111" i="3"/>
  <c r="FA121" i="3" s="1"/>
  <c r="L152" i="3"/>
  <c r="AY199" i="3"/>
  <c r="AY200" i="3"/>
  <c r="AY228" i="3" s="1"/>
  <c r="AY191" i="3"/>
  <c r="AY193" i="3"/>
  <c r="AY195" i="3"/>
  <c r="AY197" i="3"/>
  <c r="BK184" i="3"/>
  <c r="BK186" i="3"/>
  <c r="AM111" i="3"/>
  <c r="AM121" i="3" s="1"/>
  <c r="EE195" i="3"/>
  <c r="EE199" i="3"/>
  <c r="EE200" i="3"/>
  <c r="EE228" i="3" s="1"/>
  <c r="EE191" i="3"/>
  <c r="EE193" i="3"/>
  <c r="EE197" i="3"/>
  <c r="FO152" i="3"/>
  <c r="DF117" i="3"/>
  <c r="DF120" i="3"/>
  <c r="EI111" i="3"/>
  <c r="EI121" i="3" s="1"/>
  <c r="EQ208" i="3"/>
  <c r="EQ235" i="3" s="1"/>
  <c r="EQ266" i="3"/>
  <c r="N117" i="3"/>
  <c r="N120" i="3"/>
  <c r="CF195" i="3"/>
  <c r="BZ120" i="3"/>
  <c r="BZ117" i="3"/>
  <c r="BN117" i="3"/>
  <c r="BN120" i="3"/>
  <c r="EI117" i="3"/>
  <c r="EI120" i="3"/>
  <c r="EQ199" i="3"/>
  <c r="EQ193" i="3"/>
  <c r="EQ200" i="3"/>
  <c r="EQ228" i="3" s="1"/>
  <c r="EQ191" i="3"/>
  <c r="EQ195" i="3"/>
  <c r="EQ197" i="3"/>
  <c r="L208" i="3"/>
  <c r="L235" i="3" s="1"/>
  <c r="L266" i="3"/>
  <c r="AN195" i="3"/>
  <c r="CF200" i="3"/>
  <c r="CF228" i="3" s="1"/>
  <c r="AG266" i="3"/>
  <c r="FX199" i="3"/>
  <c r="FX197" i="3"/>
  <c r="FX200" i="3"/>
  <c r="FX228" i="3" s="1"/>
  <c r="FX191" i="3"/>
  <c r="FX195" i="3"/>
  <c r="FX193" i="3"/>
  <c r="EH144" i="3"/>
  <c r="EH146" i="3" s="1"/>
  <c r="BK266" i="3"/>
  <c r="BK208" i="3"/>
  <c r="BK235" i="3" s="1"/>
  <c r="DG200" i="3"/>
  <c r="DG228" i="3" s="1"/>
  <c r="DG193" i="3"/>
  <c r="DG195" i="3"/>
  <c r="DG197" i="3"/>
  <c r="DG199" i="3"/>
  <c r="DG191" i="3"/>
  <c r="AM144" i="3"/>
  <c r="AM146" i="3" s="1"/>
  <c r="FC111" i="3"/>
  <c r="FC121" i="3" s="1"/>
  <c r="DF111" i="3"/>
  <c r="DF121" i="3" s="1"/>
  <c r="AL266" i="3"/>
  <c r="AL208" i="3"/>
  <c r="AL235" i="3" s="1"/>
  <c r="L199" i="3"/>
  <c r="L193" i="3"/>
  <c r="CF191" i="3"/>
  <c r="CU191" i="3"/>
  <c r="CU195" i="3"/>
  <c r="CU197" i="3"/>
  <c r="CU199" i="3"/>
  <c r="CU200" i="3"/>
  <c r="CU228" i="3" s="1"/>
  <c r="CU193" i="3"/>
  <c r="FB144" i="3"/>
  <c r="FB146" i="3" s="1"/>
  <c r="EH120" i="3"/>
  <c r="EH117" i="3"/>
  <c r="BK117" i="3"/>
  <c r="BK120" i="3"/>
  <c r="EE120" i="3"/>
  <c r="EE117" i="3"/>
  <c r="FO266" i="3"/>
  <c r="FO208" i="3"/>
  <c r="FO235" i="3" s="1"/>
  <c r="DD117" i="3"/>
  <c r="DD120" i="3"/>
  <c r="BO120" i="3"/>
  <c r="BO117" i="3"/>
  <c r="L186" i="3"/>
  <c r="L184" i="3"/>
  <c r="CU208" i="3"/>
  <c r="CU235" i="3" s="1"/>
  <c r="CU266" i="3"/>
  <c r="FB199" i="3"/>
  <c r="FB200" i="3"/>
  <c r="FB228" i="3" s="1"/>
  <c r="FB191" i="3"/>
  <c r="FB193" i="3"/>
  <c r="FB195" i="3"/>
  <c r="FB197" i="3"/>
  <c r="BW117" i="3"/>
  <c r="BW120" i="3"/>
  <c r="DG117" i="3"/>
  <c r="DG120" i="3"/>
  <c r="AM266" i="3"/>
  <c r="AM208" i="3"/>
  <c r="AM235" i="3" s="1"/>
  <c r="FO199" i="3"/>
  <c r="FO193" i="3"/>
  <c r="FA199" i="3"/>
  <c r="FA197" i="3"/>
  <c r="FA200" i="3"/>
  <c r="FA228" i="3" s="1"/>
  <c r="FA191" i="3"/>
  <c r="FA193" i="3"/>
  <c r="FA195" i="3"/>
  <c r="AL199" i="3"/>
  <c r="AL200" i="3"/>
  <c r="AL228" i="3" s="1"/>
  <c r="AL191" i="3"/>
  <c r="AL193" i="3"/>
  <c r="AL197" i="3"/>
  <c r="AL195" i="3"/>
  <c r="CU117" i="3"/>
  <c r="CU120" i="3"/>
  <c r="FB208" i="3"/>
  <c r="FB235" i="3" s="1"/>
  <c r="FB266" i="3"/>
  <c r="AM200" i="3"/>
  <c r="AM228" i="3" s="1"/>
  <c r="AM199" i="3"/>
  <c r="AM191" i="3"/>
  <c r="AM193" i="3"/>
  <c r="AM195" i="3"/>
  <c r="AM197" i="3"/>
  <c r="FO117" i="3"/>
  <c r="FO120" i="3"/>
  <c r="FC208" i="3"/>
  <c r="FC235" i="3" s="1"/>
  <c r="FC266" i="3"/>
  <c r="BN193" i="3"/>
  <c r="BN199" i="3"/>
  <c r="AK111" i="3"/>
  <c r="AK121" i="3" s="1"/>
  <c r="FA266" i="3"/>
  <c r="FA208" i="3"/>
  <c r="FA235" i="3" s="1"/>
  <c r="AL117" i="3"/>
  <c r="AL120" i="3"/>
  <c r="AN191" i="3"/>
  <c r="CF199" i="3"/>
  <c r="AK120" i="3"/>
  <c r="AK117" i="3"/>
  <c r="BW111" i="3"/>
  <c r="BW121" i="3" s="1"/>
  <c r="EH191" i="3"/>
  <c r="EH193" i="3"/>
  <c r="EH195" i="3"/>
  <c r="EH197" i="3"/>
  <c r="EH199" i="3"/>
  <c r="EH200" i="3"/>
  <c r="EH228" i="3" s="1"/>
  <c r="DG111" i="3"/>
  <c r="DG121" i="3" s="1"/>
  <c r="DF144" i="3"/>
  <c r="DF146" i="3" s="1"/>
  <c r="EI152" i="3"/>
  <c r="EQ117" i="3"/>
  <c r="EQ120" i="3"/>
  <c r="BO193" i="3"/>
  <c r="BO199" i="3"/>
  <c r="L117" i="3"/>
  <c r="L120" i="3"/>
  <c r="BU200" i="3"/>
  <c r="BU228" i="3" s="1"/>
  <c r="CU111" i="3"/>
  <c r="CU121" i="3" s="1"/>
  <c r="CF208" i="3"/>
  <c r="CF235" i="3" s="1"/>
  <c r="CF266" i="3"/>
  <c r="BK152" i="3"/>
  <c r="AM120" i="3"/>
  <c r="AM117" i="3"/>
  <c r="FC199" i="3"/>
  <c r="FC193" i="3"/>
  <c r="FC200" i="3"/>
  <c r="FC228" i="3" s="1"/>
  <c r="FC191" i="3"/>
  <c r="FC195" i="3"/>
  <c r="FC197" i="3"/>
  <c r="BN208" i="3"/>
  <c r="BN235" i="3" s="1"/>
  <c r="BN266" i="3"/>
  <c r="DF184" i="3"/>
  <c r="DF186" i="3"/>
  <c r="EI186" i="3"/>
  <c r="EI184" i="3"/>
  <c r="N199" i="3"/>
  <c r="N200" i="3"/>
  <c r="N228" i="3" s="1"/>
  <c r="N191" i="3"/>
  <c r="N193" i="3"/>
  <c r="N195" i="3"/>
  <c r="N197" i="3"/>
  <c r="BO266" i="3"/>
  <c r="BO208" i="3"/>
  <c r="BO235" i="3" s="1"/>
  <c r="AL111" i="3"/>
  <c r="AL121" i="3" s="1"/>
  <c r="CZ122" i="3"/>
  <c r="CZ191" i="3" s="1"/>
  <c r="CZ195" i="3" s="1"/>
  <c r="CZ197" i="3" s="1"/>
  <c r="EG122" i="3"/>
  <c r="EG165" i="3" s="1"/>
  <c r="EG166" i="3" s="1"/>
  <c r="EG167" i="3" s="1"/>
  <c r="EG224" i="3" s="1"/>
  <c r="EM122" i="3"/>
  <c r="EM148" i="3" s="1"/>
  <c r="EM152" i="3" s="1"/>
  <c r="EM154" i="3" s="1"/>
  <c r="EM156" i="3" s="1"/>
  <c r="FJ122" i="3"/>
  <c r="FJ150" i="3" s="1"/>
  <c r="FJ152" i="3" s="1"/>
  <c r="FJ154" i="3" s="1"/>
  <c r="FJ156" i="3" s="1"/>
  <c r="DV148" i="3"/>
  <c r="DV152" i="3" s="1"/>
  <c r="DV154" i="3" s="1"/>
  <c r="DV156" i="3" s="1"/>
  <c r="DV165" i="3"/>
  <c r="DV166" i="3" s="1"/>
  <c r="DV167" i="3" s="1"/>
  <c r="DV224" i="3" s="1"/>
  <c r="H126" i="3"/>
  <c r="H221" i="3" s="1"/>
  <c r="FT165" i="3"/>
  <c r="FT166" i="3" s="1"/>
  <c r="FT167" i="3" s="1"/>
  <c r="FT224" i="3" s="1"/>
  <c r="AB150" i="3"/>
  <c r="AB152" i="3" s="1"/>
  <c r="AB154" i="3" s="1"/>
  <c r="AB156" i="3" s="1"/>
  <c r="AB126" i="3"/>
  <c r="AB221" i="3" s="1"/>
  <c r="I191" i="3"/>
  <c r="I195" i="3" s="1"/>
  <c r="I197" i="3" s="1"/>
  <c r="FT126" i="3"/>
  <c r="FT221" i="3" s="1"/>
  <c r="AF165" i="3"/>
  <c r="AF166" i="3" s="1"/>
  <c r="AF167" i="3" s="1"/>
  <c r="AF224" i="3" s="1"/>
  <c r="EX126" i="3"/>
  <c r="EX221" i="3" s="1"/>
  <c r="AX148" i="3"/>
  <c r="AX152" i="3" s="1"/>
  <c r="AX154" i="3" s="1"/>
  <c r="AX156" i="3" s="1"/>
  <c r="AX126" i="3"/>
  <c r="AX221" i="3" s="1"/>
  <c r="EP126" i="3"/>
  <c r="EP221" i="3" s="1"/>
  <c r="EP165" i="3"/>
  <c r="EP166" i="3" s="1"/>
  <c r="EP167" i="3" s="1"/>
  <c r="EP224" i="3" s="1"/>
  <c r="EO165" i="3"/>
  <c r="EO166" i="3" s="1"/>
  <c r="EO167" i="3" s="1"/>
  <c r="EO224" i="3" s="1"/>
  <c r="AF126" i="3"/>
  <c r="AF221" i="3" s="1"/>
  <c r="I165" i="3"/>
  <c r="I166" i="3" s="1"/>
  <c r="I167" i="3" s="1"/>
  <c r="I224" i="3" s="1"/>
  <c r="FE165" i="3"/>
  <c r="FE166" i="3" s="1"/>
  <c r="FE167" i="3" s="1"/>
  <c r="FE224" i="3" s="1"/>
  <c r="I154" i="3"/>
  <c r="CQ154" i="3"/>
  <c r="FE148" i="3"/>
  <c r="FE152" i="3" s="1"/>
  <c r="FE154" i="3" s="1"/>
  <c r="FE156" i="3" s="1"/>
  <c r="K165" i="3"/>
  <c r="K166" i="3" s="1"/>
  <c r="K167" i="3" s="1"/>
  <c r="K224" i="3" s="1"/>
  <c r="CC148" i="3"/>
  <c r="CC152" i="3" s="1"/>
  <c r="CC154" i="3" s="1"/>
  <c r="CC156" i="3" s="1"/>
  <c r="K126" i="3"/>
  <c r="K221" i="3" s="1"/>
  <c r="CQ191" i="3"/>
  <c r="CQ195" i="3" s="1"/>
  <c r="CQ197" i="3" s="1"/>
  <c r="E191" i="3"/>
  <c r="E195" i="3" s="1"/>
  <c r="E197" i="3" s="1"/>
  <c r="E126" i="3"/>
  <c r="E221" i="3" s="1"/>
  <c r="E165" i="3"/>
  <c r="E166" i="3" s="1"/>
  <c r="E167" i="3" s="1"/>
  <c r="E224" i="3" s="1"/>
  <c r="CQ126" i="3"/>
  <c r="CQ221" i="3" s="1"/>
  <c r="BM126" i="3"/>
  <c r="BM221" i="3" s="1"/>
  <c r="BM148" i="3"/>
  <c r="BM152" i="3" s="1"/>
  <c r="BM154" i="3" s="1"/>
  <c r="BM156" i="3" s="1"/>
  <c r="EO148" i="3"/>
  <c r="EO152" i="3" s="1"/>
  <c r="EO154" i="3" s="1"/>
  <c r="EO156" i="3" s="1"/>
  <c r="BI126" i="3"/>
  <c r="BI221" i="3" s="1"/>
  <c r="BI148" i="3"/>
  <c r="BI152" i="3" s="1"/>
  <c r="BI154" i="3" s="1"/>
  <c r="BI156" i="3" s="1"/>
  <c r="CS126" i="3"/>
  <c r="CS221" i="3" s="1"/>
  <c r="CS148" i="3"/>
  <c r="C189" i="3"/>
  <c r="C206" i="3"/>
  <c r="C182" i="3"/>
  <c r="C148" i="3"/>
  <c r="C150" i="3"/>
  <c r="C105" i="3"/>
  <c r="FZ101" i="3"/>
  <c r="GB101" i="3" s="1"/>
  <c r="C107" i="3"/>
  <c r="C110" i="3"/>
  <c r="C113" i="3"/>
  <c r="C102" i="3"/>
  <c r="FZ102" i="3" s="1"/>
  <c r="C142" i="3"/>
  <c r="C140" i="3"/>
  <c r="FZ125" i="3"/>
  <c r="FZ213" i="3"/>
  <c r="C218" i="3"/>
  <c r="FT152" i="3"/>
  <c r="FT154" i="3" s="1"/>
  <c r="FT156" i="3" s="1"/>
  <c r="K152" i="3"/>
  <c r="K154" i="3" s="1"/>
  <c r="K156" i="3" s="1"/>
  <c r="AF152" i="3"/>
  <c r="AF154" i="3" s="1"/>
  <c r="AF156" i="3" s="1"/>
  <c r="FQ122" i="3" l="1"/>
  <c r="FQ191" i="3" s="1"/>
  <c r="FQ195" i="3" s="1"/>
  <c r="FQ197" i="3" s="1"/>
  <c r="CM122" i="3"/>
  <c r="CM191" i="3" s="1"/>
  <c r="CM195" i="3" s="1"/>
  <c r="CM197" i="3" s="1"/>
  <c r="CC126" i="3"/>
  <c r="CC221" i="3" s="1"/>
  <c r="J122" i="3"/>
  <c r="J191" i="3" s="1"/>
  <c r="J195" i="3" s="1"/>
  <c r="J197" i="3" s="1"/>
  <c r="BD165" i="3"/>
  <c r="BD166" i="3" s="1"/>
  <c r="BD167" i="3" s="1"/>
  <c r="BD224" i="3" s="1"/>
  <c r="BD150" i="3"/>
  <c r="BD152" i="3" s="1"/>
  <c r="BD154" i="3" s="1"/>
  <c r="BD156" i="3" s="1"/>
  <c r="DM122" i="3"/>
  <c r="DM165" i="3" s="1"/>
  <c r="DM166" i="3" s="1"/>
  <c r="DM167" i="3" s="1"/>
  <c r="DM224" i="3" s="1"/>
  <c r="FU122" i="3"/>
  <c r="FU165" i="3" s="1"/>
  <c r="FU166" i="3" s="1"/>
  <c r="FU167" i="3" s="1"/>
  <c r="FU224" i="3" s="1"/>
  <c r="CO122" i="3"/>
  <c r="CO150" i="3" s="1"/>
  <c r="CO152" i="3" s="1"/>
  <c r="CO154" i="3" s="1"/>
  <c r="CO156" i="3" s="1"/>
  <c r="BP148" i="3"/>
  <c r="BP152" i="3" s="1"/>
  <c r="BP154" i="3" s="1"/>
  <c r="BP156" i="3" s="1"/>
  <c r="CW165" i="3"/>
  <c r="CW166" i="3" s="1"/>
  <c r="CW167" i="3" s="1"/>
  <c r="CW224" i="3" s="1"/>
  <c r="CW148" i="3"/>
  <c r="CW152" i="3" s="1"/>
  <c r="CW154" i="3" s="1"/>
  <c r="CW156" i="3" s="1"/>
  <c r="AE165" i="3"/>
  <c r="AE166" i="3" s="1"/>
  <c r="AE167" i="3" s="1"/>
  <c r="AE224" i="3" s="1"/>
  <c r="Q154" i="3"/>
  <c r="Q156" i="3" s="1"/>
  <c r="Q158" i="3" s="1"/>
  <c r="Q160" i="3" s="1"/>
  <c r="Q222" i="3" s="1"/>
  <c r="DB126" i="3"/>
  <c r="DB221" i="3" s="1"/>
  <c r="DK122" i="3"/>
  <c r="DK165" i="3" s="1"/>
  <c r="DK166" i="3" s="1"/>
  <c r="DK167" i="3" s="1"/>
  <c r="DK224" i="3" s="1"/>
  <c r="DC122" i="3"/>
  <c r="DC126" i="3" s="1"/>
  <c r="DC221" i="3" s="1"/>
  <c r="U122" i="3"/>
  <c r="U126" i="3" s="1"/>
  <c r="U221" i="3" s="1"/>
  <c r="EV122" i="3"/>
  <c r="EV126" i="3" s="1"/>
  <c r="EV221" i="3" s="1"/>
  <c r="CP195" i="3"/>
  <c r="CP197" i="3" s="1"/>
  <c r="DT122" i="3"/>
  <c r="DT165" i="3" s="1"/>
  <c r="DT166" i="3" s="1"/>
  <c r="DT167" i="3" s="1"/>
  <c r="DT224" i="3" s="1"/>
  <c r="CI154" i="3"/>
  <c r="CI156" i="3" s="1"/>
  <c r="CI158" i="3" s="1"/>
  <c r="CI160" i="3" s="1"/>
  <c r="CI222" i="3" s="1"/>
  <c r="CI223" i="3" s="1"/>
  <c r="EW122" i="3"/>
  <c r="EW150" i="3" s="1"/>
  <c r="EW152" i="3" s="1"/>
  <c r="EW154" i="3" s="1"/>
  <c r="EW156" i="3" s="1"/>
  <c r="FL122" i="3"/>
  <c r="FL165" i="3" s="1"/>
  <c r="FL166" i="3" s="1"/>
  <c r="FL167" i="3" s="1"/>
  <c r="FL224" i="3" s="1"/>
  <c r="CI165" i="3"/>
  <c r="CI166" i="3" s="1"/>
  <c r="CI167" i="3" s="1"/>
  <c r="CI224" i="3" s="1"/>
  <c r="CI191" i="3"/>
  <c r="CI195" i="3" s="1"/>
  <c r="CI197" i="3" s="1"/>
  <c r="CI200" i="3" s="1"/>
  <c r="CI228" i="3" s="1"/>
  <c r="EX165" i="3"/>
  <c r="EX166" i="3" s="1"/>
  <c r="EX167" i="3" s="1"/>
  <c r="EX224" i="3" s="1"/>
  <c r="BF150" i="3"/>
  <c r="BF152" i="3" s="1"/>
  <c r="BF154" i="3" s="1"/>
  <c r="BF156" i="3" s="1"/>
  <c r="BF126" i="3"/>
  <c r="BF221" i="3" s="1"/>
  <c r="H165" i="3"/>
  <c r="H166" i="3" s="1"/>
  <c r="H167" i="3" s="1"/>
  <c r="H224" i="3" s="1"/>
  <c r="DP122" i="3"/>
  <c r="DP165" i="3" s="1"/>
  <c r="DP166" i="3" s="1"/>
  <c r="DP167" i="3" s="1"/>
  <c r="DP224" i="3" s="1"/>
  <c r="I156" i="3"/>
  <c r="I158" i="3" s="1"/>
  <c r="I160" i="3" s="1"/>
  <c r="I222" i="3" s="1"/>
  <c r="I223" i="3" s="1"/>
  <c r="AS165" i="3"/>
  <c r="AS166" i="3" s="1"/>
  <c r="AS167" i="3" s="1"/>
  <c r="AS224" i="3" s="1"/>
  <c r="EK122" i="3"/>
  <c r="EK165" i="3" s="1"/>
  <c r="EK166" i="3" s="1"/>
  <c r="EK167" i="3" s="1"/>
  <c r="EK224" i="3" s="1"/>
  <c r="EB156" i="3"/>
  <c r="EB158" i="3" s="1"/>
  <c r="EB160" i="3" s="1"/>
  <c r="EB222" i="3" s="1"/>
  <c r="CQ156" i="3"/>
  <c r="CQ158" i="3" s="1"/>
  <c r="CQ160" i="3" s="1"/>
  <c r="CQ222" i="3" s="1"/>
  <c r="CQ223" i="3" s="1"/>
  <c r="CQ226" i="3" s="1"/>
  <c r="Q165" i="3"/>
  <c r="Q166" i="3" s="1"/>
  <c r="Q167" i="3" s="1"/>
  <c r="Q224" i="3" s="1"/>
  <c r="AS126" i="3"/>
  <c r="AS221" i="3" s="1"/>
  <c r="BS122" i="3"/>
  <c r="BS165" i="3" s="1"/>
  <c r="BS166" i="3" s="1"/>
  <c r="BS167" i="3" s="1"/>
  <c r="BS224" i="3" s="1"/>
  <c r="EP223" i="3"/>
  <c r="EP336" i="3" s="1"/>
  <c r="CS160" i="3"/>
  <c r="CS222" i="3" s="1"/>
  <c r="CS223" i="3" s="1"/>
  <c r="DE222" i="3"/>
  <c r="DY222" i="3"/>
  <c r="AW160" i="3"/>
  <c r="AW222" i="3" s="1"/>
  <c r="E160" i="3"/>
  <c r="E222" i="3" s="1"/>
  <c r="E223" i="3" s="1"/>
  <c r="E226" i="3" s="1"/>
  <c r="DZ122" i="3"/>
  <c r="DZ165" i="3" s="1"/>
  <c r="DZ166" i="3" s="1"/>
  <c r="DZ167" i="3" s="1"/>
  <c r="DZ224" i="3" s="1"/>
  <c r="DR122" i="3"/>
  <c r="DR165" i="3" s="1"/>
  <c r="DR166" i="3" s="1"/>
  <c r="DR167" i="3" s="1"/>
  <c r="DR224" i="3" s="1"/>
  <c r="EC148" i="3"/>
  <c r="V122" i="3"/>
  <c r="V165" i="3" s="1"/>
  <c r="V166" i="3" s="1"/>
  <c r="V167" i="3" s="1"/>
  <c r="V224" i="3" s="1"/>
  <c r="EC126" i="3"/>
  <c r="EC221" i="3" s="1"/>
  <c r="BP165" i="3"/>
  <c r="BP166" i="3" s="1"/>
  <c r="BP167" i="3" s="1"/>
  <c r="BP224" i="3" s="1"/>
  <c r="DA122" i="3"/>
  <c r="DA165" i="3" s="1"/>
  <c r="DA166" i="3" s="1"/>
  <c r="DA167" i="3" s="1"/>
  <c r="DA224" i="3" s="1"/>
  <c r="DB148" i="3"/>
  <c r="CL122" i="3"/>
  <c r="CL150" i="3" s="1"/>
  <c r="CL152" i="3" s="1"/>
  <c r="CL154" i="3" s="1"/>
  <c r="AE126" i="3"/>
  <c r="AE221" i="3" s="1"/>
  <c r="FP154" i="3"/>
  <c r="R122" i="3"/>
  <c r="R191" i="3" s="1"/>
  <c r="R195" i="3" s="1"/>
  <c r="R197" i="3" s="1"/>
  <c r="D122" i="3"/>
  <c r="D165" i="3" s="1"/>
  <c r="D166" i="3" s="1"/>
  <c r="D167" i="3" s="1"/>
  <c r="D224" i="3" s="1"/>
  <c r="BD126" i="3"/>
  <c r="BD221" i="3" s="1"/>
  <c r="ET122" i="3"/>
  <c r="ET148" i="3" s="1"/>
  <c r="ET152" i="3" s="1"/>
  <c r="ET154" i="3" s="1"/>
  <c r="ET156" i="3" s="1"/>
  <c r="BC122" i="3"/>
  <c r="BC191" i="3" s="1"/>
  <c r="BC195" i="3" s="1"/>
  <c r="BC197" i="3" s="1"/>
  <c r="G122" i="3"/>
  <c r="G165" i="3" s="1"/>
  <c r="G166" i="3" s="1"/>
  <c r="G167" i="3" s="1"/>
  <c r="G224" i="3" s="1"/>
  <c r="CG122" i="3"/>
  <c r="CG126" i="3" s="1"/>
  <c r="CG221" i="3" s="1"/>
  <c r="EJ122" i="3"/>
  <c r="EJ191" i="3" s="1"/>
  <c r="EJ195" i="3" s="1"/>
  <c r="EJ197" i="3" s="1"/>
  <c r="DS122" i="3"/>
  <c r="DS165" i="3" s="1"/>
  <c r="DS166" i="3" s="1"/>
  <c r="DS167" i="3" s="1"/>
  <c r="DS224" i="3" s="1"/>
  <c r="AJ122" i="3"/>
  <c r="AJ165" i="3" s="1"/>
  <c r="AJ166" i="3" s="1"/>
  <c r="AJ167" i="3" s="1"/>
  <c r="AJ224" i="3" s="1"/>
  <c r="EN126" i="3"/>
  <c r="EN221" i="3" s="1"/>
  <c r="Z148" i="3"/>
  <c r="EB165" i="3"/>
  <c r="EB166" i="3" s="1"/>
  <c r="EB167" i="3" s="1"/>
  <c r="EB224" i="3" s="1"/>
  <c r="EB126" i="3"/>
  <c r="EB221" i="3" s="1"/>
  <c r="AD122" i="3"/>
  <c r="AD150" i="3" s="1"/>
  <c r="AD152" i="3" s="1"/>
  <c r="AD154" i="3" s="1"/>
  <c r="AD156" i="3" s="1"/>
  <c r="AD158" i="3" s="1"/>
  <c r="EB191" i="3"/>
  <c r="EB195" i="3" s="1"/>
  <c r="EB197" i="3" s="1"/>
  <c r="BQ122" i="3"/>
  <c r="BQ165" i="3" s="1"/>
  <c r="BQ166" i="3" s="1"/>
  <c r="BQ167" i="3" s="1"/>
  <c r="BQ224" i="3" s="1"/>
  <c r="EN165" i="3"/>
  <c r="EN166" i="3" s="1"/>
  <c r="EN167" i="3" s="1"/>
  <c r="EN224" i="3" s="1"/>
  <c r="Z126" i="3"/>
  <c r="Z221" i="3" s="1"/>
  <c r="EN154" i="3"/>
  <c r="FI191" i="3"/>
  <c r="FI195" i="3" s="1"/>
  <c r="FI197" i="3" s="1"/>
  <c r="FN165" i="3"/>
  <c r="FN166" i="3" s="1"/>
  <c r="FN167" i="3" s="1"/>
  <c r="FN224" i="3" s="1"/>
  <c r="FN154" i="3"/>
  <c r="FI165" i="3"/>
  <c r="FI166" i="3" s="1"/>
  <c r="FI167" i="3" s="1"/>
  <c r="FI224" i="3" s="1"/>
  <c r="CT126" i="3"/>
  <c r="CT221" i="3" s="1"/>
  <c r="AH122" i="3"/>
  <c r="AH165" i="3" s="1"/>
  <c r="AH166" i="3" s="1"/>
  <c r="AH167" i="3" s="1"/>
  <c r="AH224" i="3" s="1"/>
  <c r="CT165" i="3"/>
  <c r="CT166" i="3" s="1"/>
  <c r="CT167" i="3" s="1"/>
  <c r="CT224" i="3" s="1"/>
  <c r="FI154" i="3"/>
  <c r="Q126" i="3"/>
  <c r="Q221" i="3" s="1"/>
  <c r="FN126" i="3"/>
  <c r="FN221" i="3" s="1"/>
  <c r="FK122" i="3"/>
  <c r="FK191" i="3" s="1"/>
  <c r="FK195" i="3" s="1"/>
  <c r="FK197" i="3" s="1"/>
  <c r="EY122" i="3"/>
  <c r="EY165" i="3" s="1"/>
  <c r="EY166" i="3" s="1"/>
  <c r="EY167" i="3" s="1"/>
  <c r="EY224" i="3" s="1"/>
  <c r="DX122" i="3"/>
  <c r="DX148" i="3" s="1"/>
  <c r="AP122" i="3"/>
  <c r="AP191" i="3" s="1"/>
  <c r="AP195" i="3" s="1"/>
  <c r="AP197" i="3" s="1"/>
  <c r="X122" i="3"/>
  <c r="X148" i="3" s="1"/>
  <c r="X152" i="3" s="1"/>
  <c r="X154" i="3" s="1"/>
  <c r="CJ122" i="3"/>
  <c r="CJ165" i="3" s="1"/>
  <c r="CJ166" i="3" s="1"/>
  <c r="CJ167" i="3" s="1"/>
  <c r="CJ224" i="3" s="1"/>
  <c r="P122" i="3"/>
  <c r="P126" i="3" s="1"/>
  <c r="P221" i="3" s="1"/>
  <c r="FG165" i="3"/>
  <c r="FG166" i="3" s="1"/>
  <c r="FG167" i="3" s="1"/>
  <c r="FG224" i="3" s="1"/>
  <c r="AN122" i="3"/>
  <c r="AN165" i="3" s="1"/>
  <c r="AN166" i="3" s="1"/>
  <c r="AN167" i="3" s="1"/>
  <c r="AN224" i="3" s="1"/>
  <c r="BX122" i="3"/>
  <c r="BX165" i="3" s="1"/>
  <c r="BX166" i="3" s="1"/>
  <c r="BX167" i="3" s="1"/>
  <c r="BX224" i="3" s="1"/>
  <c r="BB122" i="3"/>
  <c r="BB126" i="3" s="1"/>
  <c r="BB221" i="3" s="1"/>
  <c r="FG126" i="3"/>
  <c r="FG221" i="3" s="1"/>
  <c r="CM154" i="3"/>
  <c r="BJ122" i="3"/>
  <c r="BJ165" i="3" s="1"/>
  <c r="BJ166" i="3" s="1"/>
  <c r="BJ167" i="3" s="1"/>
  <c r="BJ224" i="3" s="1"/>
  <c r="CM126" i="3"/>
  <c r="CM221" i="3" s="1"/>
  <c r="W122" i="3"/>
  <c r="W165" i="3" s="1"/>
  <c r="W166" i="3" s="1"/>
  <c r="W167" i="3" s="1"/>
  <c r="W224" i="3" s="1"/>
  <c r="DH126" i="3"/>
  <c r="DH221" i="3" s="1"/>
  <c r="DH154" i="3"/>
  <c r="DH191" i="3"/>
  <c r="DH195" i="3" s="1"/>
  <c r="DH197" i="3" s="1"/>
  <c r="DH200" i="3" s="1"/>
  <c r="DH228" i="3" s="1"/>
  <c r="CA122" i="3"/>
  <c r="CA165" i="3" s="1"/>
  <c r="CA166" i="3" s="1"/>
  <c r="CA167" i="3" s="1"/>
  <c r="CA224" i="3" s="1"/>
  <c r="AV122" i="3"/>
  <c r="AV165" i="3" s="1"/>
  <c r="AV166" i="3" s="1"/>
  <c r="AV167" i="3" s="1"/>
  <c r="AV224" i="3" s="1"/>
  <c r="BA122" i="3"/>
  <c r="BA165" i="3" s="1"/>
  <c r="BA166" i="3" s="1"/>
  <c r="BA167" i="3" s="1"/>
  <c r="BA224" i="3" s="1"/>
  <c r="Y122" i="3"/>
  <c r="Y191" i="3" s="1"/>
  <c r="Y195" i="3" s="1"/>
  <c r="Y197" i="3" s="1"/>
  <c r="AA126" i="3"/>
  <c r="AA221" i="3" s="1"/>
  <c r="AC122" i="3"/>
  <c r="AC126" i="3" s="1"/>
  <c r="AC221" i="3" s="1"/>
  <c r="M154" i="3"/>
  <c r="AA150" i="3"/>
  <c r="AA152" i="3" s="1"/>
  <c r="AA154" i="3" s="1"/>
  <c r="FW122" i="3"/>
  <c r="FW165" i="3" s="1"/>
  <c r="FW166" i="3" s="1"/>
  <c r="FW167" i="3" s="1"/>
  <c r="FW224" i="3" s="1"/>
  <c r="FH122" i="3"/>
  <c r="FH126" i="3" s="1"/>
  <c r="FH221" i="3" s="1"/>
  <c r="DW122" i="3"/>
  <c r="DW165" i="3" s="1"/>
  <c r="DW166" i="3" s="1"/>
  <c r="DW167" i="3" s="1"/>
  <c r="DW224" i="3" s="1"/>
  <c r="EW126" i="3"/>
  <c r="EW221" i="3" s="1"/>
  <c r="DU148" i="3"/>
  <c r="DU152" i="3" s="1"/>
  <c r="DU154" i="3" s="1"/>
  <c r="FP165" i="3"/>
  <c r="FP166" i="3" s="1"/>
  <c r="FP167" i="3" s="1"/>
  <c r="FP224" i="3" s="1"/>
  <c r="BT122" i="3"/>
  <c r="BT165" i="3" s="1"/>
  <c r="BT166" i="3" s="1"/>
  <c r="BT167" i="3" s="1"/>
  <c r="BT224" i="3" s="1"/>
  <c r="BG122" i="3"/>
  <c r="BG165" i="3" s="1"/>
  <c r="BG166" i="3" s="1"/>
  <c r="BG167" i="3" s="1"/>
  <c r="BG224" i="3" s="1"/>
  <c r="FP126" i="3"/>
  <c r="FP221" i="3" s="1"/>
  <c r="ER122" i="3"/>
  <c r="ER165" i="3" s="1"/>
  <c r="ER166" i="3" s="1"/>
  <c r="ER167" i="3" s="1"/>
  <c r="ER224" i="3" s="1"/>
  <c r="CY122" i="3"/>
  <c r="CY165" i="3" s="1"/>
  <c r="CY166" i="3" s="1"/>
  <c r="CY167" i="3" s="1"/>
  <c r="CY224" i="3" s="1"/>
  <c r="AZ122" i="3"/>
  <c r="AZ165" i="3" s="1"/>
  <c r="AZ166" i="3" s="1"/>
  <c r="AZ167" i="3" s="1"/>
  <c r="AZ224" i="3" s="1"/>
  <c r="M126" i="3"/>
  <c r="M221" i="3" s="1"/>
  <c r="CF122" i="3"/>
  <c r="CF165" i="3" s="1"/>
  <c r="CF166" i="3" s="1"/>
  <c r="CF167" i="3" s="1"/>
  <c r="CF224" i="3" s="1"/>
  <c r="S122" i="3"/>
  <c r="S165" i="3" s="1"/>
  <c r="S166" i="3" s="1"/>
  <c r="S167" i="3" s="1"/>
  <c r="S224" i="3" s="1"/>
  <c r="CE122" i="3"/>
  <c r="CE148" i="3" s="1"/>
  <c r="CE152" i="3" s="1"/>
  <c r="CE154" i="3" s="1"/>
  <c r="DJ195" i="3"/>
  <c r="DJ197" i="3" s="1"/>
  <c r="EF126" i="3"/>
  <c r="EF221" i="3" s="1"/>
  <c r="DU165" i="3"/>
  <c r="DU166" i="3" s="1"/>
  <c r="DU167" i="3" s="1"/>
  <c r="DU224" i="3" s="1"/>
  <c r="CM165" i="3"/>
  <c r="CM166" i="3" s="1"/>
  <c r="CM167" i="3" s="1"/>
  <c r="CM224" i="3" s="1"/>
  <c r="EF191" i="3"/>
  <c r="EF195" i="3" s="1"/>
  <c r="EF197" i="3" s="1"/>
  <c r="EF200" i="3" s="1"/>
  <c r="EF228" i="3" s="1"/>
  <c r="AG122" i="3"/>
  <c r="AG126" i="3" s="1"/>
  <c r="AG221" i="3" s="1"/>
  <c r="EF154" i="3"/>
  <c r="EZ122" i="3"/>
  <c r="EZ148" i="3" s="1"/>
  <c r="EZ152" i="3" s="1"/>
  <c r="EZ154" i="3" s="1"/>
  <c r="DN122" i="3"/>
  <c r="DN126" i="3" s="1"/>
  <c r="DN221" i="3" s="1"/>
  <c r="FR122" i="3"/>
  <c r="FR126" i="3" s="1"/>
  <c r="FR221" i="3" s="1"/>
  <c r="ED122" i="3"/>
  <c r="ED126" i="3" s="1"/>
  <c r="ED221" i="3" s="1"/>
  <c r="FF122" i="3"/>
  <c r="FF165" i="3" s="1"/>
  <c r="FF166" i="3" s="1"/>
  <c r="FF167" i="3" s="1"/>
  <c r="FF224" i="3" s="1"/>
  <c r="CB122" i="3"/>
  <c r="CB165" i="3" s="1"/>
  <c r="CB166" i="3" s="1"/>
  <c r="CB167" i="3" s="1"/>
  <c r="CB224" i="3" s="1"/>
  <c r="F165" i="3"/>
  <c r="F166" i="3" s="1"/>
  <c r="F167" i="3" s="1"/>
  <c r="F224" i="3" s="1"/>
  <c r="F126" i="3"/>
  <c r="F221" i="3" s="1"/>
  <c r="F191" i="3"/>
  <c r="F195" i="3" s="1"/>
  <c r="F197" i="3" s="1"/>
  <c r="M191" i="3"/>
  <c r="M195" i="3" s="1"/>
  <c r="M197" i="3" s="1"/>
  <c r="M200" i="3" s="1"/>
  <c r="M228" i="3" s="1"/>
  <c r="DY165" i="3"/>
  <c r="DY166" i="3" s="1"/>
  <c r="DY167" i="3" s="1"/>
  <c r="DY224" i="3" s="1"/>
  <c r="CR122" i="3"/>
  <c r="CR126" i="3" s="1"/>
  <c r="CR221" i="3" s="1"/>
  <c r="AO122" i="3"/>
  <c r="AO191" i="3" s="1"/>
  <c r="AO195" i="3" s="1"/>
  <c r="AO197" i="3" s="1"/>
  <c r="DI122" i="3"/>
  <c r="DI165" i="3" s="1"/>
  <c r="DI166" i="3" s="1"/>
  <c r="DI167" i="3" s="1"/>
  <c r="DI224" i="3" s="1"/>
  <c r="CN122" i="3"/>
  <c r="CN165" i="3" s="1"/>
  <c r="CN166" i="3" s="1"/>
  <c r="CN167" i="3" s="1"/>
  <c r="CN224" i="3" s="1"/>
  <c r="AI122" i="3"/>
  <c r="AI148" i="3" s="1"/>
  <c r="AI152" i="3" s="1"/>
  <c r="AI154" i="3" s="1"/>
  <c r="BU122" i="3"/>
  <c r="BU148" i="3" s="1"/>
  <c r="BE126" i="3"/>
  <c r="BE221" i="3" s="1"/>
  <c r="BE150" i="3"/>
  <c r="BE152" i="3" s="1"/>
  <c r="BE154" i="3" s="1"/>
  <c r="CX122" i="3"/>
  <c r="DC148" i="3"/>
  <c r="O122" i="3"/>
  <c r="O165" i="3" s="1"/>
  <c r="O166" i="3" s="1"/>
  <c r="O167" i="3" s="1"/>
  <c r="O224" i="3" s="1"/>
  <c r="EA122" i="3"/>
  <c r="EA165" i="3" s="1"/>
  <c r="EA166" i="3" s="1"/>
  <c r="EA167" i="3" s="1"/>
  <c r="EA224" i="3" s="1"/>
  <c r="AR150" i="3"/>
  <c r="AR152" i="3" s="1"/>
  <c r="AR154" i="3" s="1"/>
  <c r="AU126" i="3"/>
  <c r="AU221" i="3" s="1"/>
  <c r="AR126" i="3"/>
  <c r="AR221" i="3" s="1"/>
  <c r="AU148" i="3"/>
  <c r="FX122" i="3"/>
  <c r="FX148" i="3" s="1"/>
  <c r="CK122" i="3"/>
  <c r="CK150" i="3" s="1"/>
  <c r="CK152" i="3" s="1"/>
  <c r="CK154" i="3" s="1"/>
  <c r="AW165" i="3"/>
  <c r="AW166" i="3" s="1"/>
  <c r="AW167" i="3" s="1"/>
  <c r="AW224" i="3" s="1"/>
  <c r="CH122" i="3"/>
  <c r="CH165" i="3" s="1"/>
  <c r="CH166" i="3" s="1"/>
  <c r="CH167" i="3" s="1"/>
  <c r="CH224" i="3" s="1"/>
  <c r="FS122" i="3"/>
  <c r="FS165" i="3" s="1"/>
  <c r="FS166" i="3" s="1"/>
  <c r="FS167" i="3" s="1"/>
  <c r="FS224" i="3" s="1"/>
  <c r="FM122" i="3"/>
  <c r="FM150" i="3" s="1"/>
  <c r="FM152" i="3" s="1"/>
  <c r="FM154" i="3" s="1"/>
  <c r="CQ200" i="3"/>
  <c r="CQ228" i="3" s="1"/>
  <c r="F154" i="3"/>
  <c r="AW126" i="3"/>
  <c r="AW221" i="3" s="1"/>
  <c r="EL122" i="3"/>
  <c r="EL126" i="3" s="1"/>
  <c r="EL221" i="3" s="1"/>
  <c r="BZ122" i="3"/>
  <c r="BZ165" i="3" s="1"/>
  <c r="BZ166" i="3" s="1"/>
  <c r="BZ167" i="3" s="1"/>
  <c r="BZ224" i="3" s="1"/>
  <c r="AM122" i="3"/>
  <c r="AM165" i="3" s="1"/>
  <c r="AM166" i="3" s="1"/>
  <c r="AM167" i="3" s="1"/>
  <c r="AM224" i="3" s="1"/>
  <c r="N122" i="3"/>
  <c r="N126" i="3" s="1"/>
  <c r="N221" i="3" s="1"/>
  <c r="BO122" i="3"/>
  <c r="BO165" i="3" s="1"/>
  <c r="BO166" i="3" s="1"/>
  <c r="BO167" i="3" s="1"/>
  <c r="BO224" i="3" s="1"/>
  <c r="FO122" i="3"/>
  <c r="FO191" i="3" s="1"/>
  <c r="FO195" i="3" s="1"/>
  <c r="FO197" i="3" s="1"/>
  <c r="DF122" i="3"/>
  <c r="DF126" i="3" s="1"/>
  <c r="DF221" i="3" s="1"/>
  <c r="FA122" i="3"/>
  <c r="CV148" i="3"/>
  <c r="DY126" i="3"/>
  <c r="DY221" i="3" s="1"/>
  <c r="BV150" i="3"/>
  <c r="BV152" i="3" s="1"/>
  <c r="BV154" i="3" s="1"/>
  <c r="AL122" i="3"/>
  <c r="AL126" i="3" s="1"/>
  <c r="AL221" i="3" s="1"/>
  <c r="EH122" i="3"/>
  <c r="AY122" i="3"/>
  <c r="BV126" i="3"/>
  <c r="BV221" i="3" s="1"/>
  <c r="AK122" i="3"/>
  <c r="AK148" i="3" s="1"/>
  <c r="AK152" i="3" s="1"/>
  <c r="AK154" i="3" s="1"/>
  <c r="DD122" i="3"/>
  <c r="EQ122" i="3"/>
  <c r="CU122" i="3"/>
  <c r="EE122" i="3"/>
  <c r="EI122" i="3"/>
  <c r="BN122" i="3"/>
  <c r="FC122" i="3"/>
  <c r="BK122" i="3"/>
  <c r="DG122" i="3"/>
  <c r="FB122" i="3"/>
  <c r="L122" i="3"/>
  <c r="BW122" i="3"/>
  <c r="U165" i="3"/>
  <c r="U166" i="3" s="1"/>
  <c r="U167" i="3" s="1"/>
  <c r="U224" i="3" s="1"/>
  <c r="J165" i="3"/>
  <c r="J166" i="3" s="1"/>
  <c r="J167" i="3" s="1"/>
  <c r="J224" i="3" s="1"/>
  <c r="J126" i="3"/>
  <c r="J221" i="3" s="1"/>
  <c r="J154" i="3"/>
  <c r="DT126" i="3"/>
  <c r="DT221" i="3" s="1"/>
  <c r="U148" i="3"/>
  <c r="U152" i="3" s="1"/>
  <c r="U154" i="3" s="1"/>
  <c r="EG126" i="3"/>
  <c r="EG221" i="3" s="1"/>
  <c r="BH150" i="3"/>
  <c r="BH152" i="3" s="1"/>
  <c r="BH154" i="3" s="1"/>
  <c r="CV126" i="3"/>
  <c r="CV221" i="3" s="1"/>
  <c r="FD165" i="3"/>
  <c r="FD166" i="3" s="1"/>
  <c r="FD167" i="3" s="1"/>
  <c r="FD224" i="3" s="1"/>
  <c r="FD126" i="3"/>
  <c r="FD221" i="3" s="1"/>
  <c r="CZ154" i="3"/>
  <c r="BC165" i="3"/>
  <c r="BC166" i="3" s="1"/>
  <c r="BC167" i="3" s="1"/>
  <c r="BC224" i="3" s="1"/>
  <c r="BL148" i="3"/>
  <c r="BL152" i="3" s="1"/>
  <c r="BL154" i="3" s="1"/>
  <c r="BH165" i="3"/>
  <c r="BH166" i="3" s="1"/>
  <c r="BH167" i="3" s="1"/>
  <c r="BH224" i="3" s="1"/>
  <c r="EG148" i="3"/>
  <c r="EG152" i="3" s="1"/>
  <c r="EG154" i="3" s="1"/>
  <c r="DR154" i="3"/>
  <c r="FV126" i="3"/>
  <c r="FV221" i="3" s="1"/>
  <c r="DQ126" i="3"/>
  <c r="DQ221" i="3" s="1"/>
  <c r="CZ126" i="3"/>
  <c r="CZ221" i="3" s="1"/>
  <c r="CZ165" i="3"/>
  <c r="CZ166" i="3" s="1"/>
  <c r="CZ167" i="3" s="1"/>
  <c r="CZ224" i="3" s="1"/>
  <c r="BY165" i="3"/>
  <c r="BY166" i="3" s="1"/>
  <c r="BY167" i="3" s="1"/>
  <c r="BY224" i="3" s="1"/>
  <c r="BY148" i="3"/>
  <c r="BY152" i="3" s="1"/>
  <c r="BY154" i="3" s="1"/>
  <c r="EM165" i="3"/>
  <c r="EM166" i="3" s="1"/>
  <c r="EM167" i="3" s="1"/>
  <c r="EM224" i="3" s="1"/>
  <c r="BL165" i="3"/>
  <c r="BL166" i="3" s="1"/>
  <c r="BL167" i="3" s="1"/>
  <c r="BL224" i="3" s="1"/>
  <c r="G126" i="3"/>
  <c r="G221" i="3" s="1"/>
  <c r="DJ126" i="3"/>
  <c r="DJ221" i="3" s="1"/>
  <c r="AT126" i="3"/>
  <c r="AT221" i="3" s="1"/>
  <c r="AT150" i="3"/>
  <c r="AT152" i="3" s="1"/>
  <c r="AT154" i="3" s="1"/>
  <c r="DQ165" i="3"/>
  <c r="DQ166" i="3" s="1"/>
  <c r="DQ167" i="3" s="1"/>
  <c r="DQ224" i="3" s="1"/>
  <c r="DL126" i="3"/>
  <c r="DL221" i="3" s="1"/>
  <c r="DL165" i="3"/>
  <c r="DL166" i="3" s="1"/>
  <c r="DL167" i="3" s="1"/>
  <c r="DL224" i="3" s="1"/>
  <c r="DL154" i="3"/>
  <c r="T126" i="3"/>
  <c r="T221" i="3" s="1"/>
  <c r="T148" i="3"/>
  <c r="T152" i="3" s="1"/>
  <c r="T154" i="3" s="1"/>
  <c r="DO154" i="3"/>
  <c r="ES148" i="3"/>
  <c r="ES152" i="3" s="1"/>
  <c r="ES154" i="3" s="1"/>
  <c r="FV154" i="3"/>
  <c r="DO191" i="3"/>
  <c r="DO195" i="3" s="1"/>
  <c r="DO197" i="3" s="1"/>
  <c r="FQ165" i="3"/>
  <c r="FQ166" i="3" s="1"/>
  <c r="FQ167" i="3" s="1"/>
  <c r="FQ224" i="3" s="1"/>
  <c r="FV191" i="3"/>
  <c r="FV195" i="3" s="1"/>
  <c r="FV197" i="3" s="1"/>
  <c r="ES126" i="3"/>
  <c r="ES221" i="3" s="1"/>
  <c r="EM126" i="3"/>
  <c r="EM221" i="3" s="1"/>
  <c r="DO126" i="3"/>
  <c r="DO221" i="3" s="1"/>
  <c r="BR150" i="3"/>
  <c r="BR152" i="3" s="1"/>
  <c r="BR154" i="3" s="1"/>
  <c r="BR126" i="3"/>
  <c r="BR221" i="3" s="1"/>
  <c r="FJ165" i="3"/>
  <c r="FJ166" i="3" s="1"/>
  <c r="FJ167" i="3" s="1"/>
  <c r="FJ224" i="3" s="1"/>
  <c r="CO126" i="3"/>
  <c r="CO221" i="3" s="1"/>
  <c r="CO165" i="3"/>
  <c r="CO166" i="3" s="1"/>
  <c r="CO167" i="3" s="1"/>
  <c r="CO224" i="3" s="1"/>
  <c r="AQ126" i="3"/>
  <c r="AQ221" i="3" s="1"/>
  <c r="AQ148" i="3"/>
  <c r="AQ152" i="3" s="1"/>
  <c r="AQ154" i="3" s="1"/>
  <c r="CP165" i="3"/>
  <c r="CP166" i="3" s="1"/>
  <c r="CP167" i="3" s="1"/>
  <c r="CP224" i="3" s="1"/>
  <c r="CP126" i="3"/>
  <c r="CP221" i="3" s="1"/>
  <c r="CP154" i="3"/>
  <c r="DJ154" i="3"/>
  <c r="FJ126" i="3"/>
  <c r="FJ221" i="3" s="1"/>
  <c r="DJ165" i="3"/>
  <c r="DJ166" i="3" s="1"/>
  <c r="DJ167" i="3" s="1"/>
  <c r="DJ224" i="3" s="1"/>
  <c r="FQ126" i="3"/>
  <c r="FQ221" i="3" s="1"/>
  <c r="FQ154" i="3"/>
  <c r="DE165" i="3"/>
  <c r="DE166" i="3" s="1"/>
  <c r="DE167" i="3" s="1"/>
  <c r="DE224" i="3" s="1"/>
  <c r="DE126" i="3"/>
  <c r="DE221" i="3" s="1"/>
  <c r="DM126" i="3"/>
  <c r="DM221" i="3" s="1"/>
  <c r="EU165" i="3"/>
  <c r="EU166" i="3" s="1"/>
  <c r="EU167" i="3" s="1"/>
  <c r="EU224" i="3" s="1"/>
  <c r="EU154" i="3"/>
  <c r="EU126" i="3"/>
  <c r="EU221" i="3" s="1"/>
  <c r="FU154" i="3"/>
  <c r="CD126" i="3"/>
  <c r="CD221" i="3" s="1"/>
  <c r="CD148" i="3"/>
  <c r="FU126" i="3"/>
  <c r="FU221" i="3" s="1"/>
  <c r="EN200" i="3"/>
  <c r="EN228" i="3" s="1"/>
  <c r="FU191" i="3"/>
  <c r="FU195" i="3" s="1"/>
  <c r="FU197" i="3" s="1"/>
  <c r="I200" i="3"/>
  <c r="I228" i="3" s="1"/>
  <c r="E200" i="3"/>
  <c r="E228" i="3" s="1"/>
  <c r="DK191" i="3"/>
  <c r="DK195" i="3" s="1"/>
  <c r="DK197" i="3" s="1"/>
  <c r="DK126" i="3"/>
  <c r="DK221" i="3" s="1"/>
  <c r="DK154" i="3"/>
  <c r="C144" i="3"/>
  <c r="C146" i="3" s="1"/>
  <c r="FZ146" i="3" s="1"/>
  <c r="AX158" i="3"/>
  <c r="H158" i="3"/>
  <c r="C227" i="3"/>
  <c r="FZ227" i="3" s="1"/>
  <c r="FZ218" i="3"/>
  <c r="AF158" i="3"/>
  <c r="FE158" i="3"/>
  <c r="CT158" i="3"/>
  <c r="DV158" i="3"/>
  <c r="AE158" i="3"/>
  <c r="BM158" i="3"/>
  <c r="FG158" i="3"/>
  <c r="K158" i="3"/>
  <c r="FJ158" i="3"/>
  <c r="CO158" i="3"/>
  <c r="EO158" i="3"/>
  <c r="AB158" i="3"/>
  <c r="C184" i="3"/>
  <c r="C186" i="3"/>
  <c r="DQ158" i="3"/>
  <c r="EM158" i="3"/>
  <c r="AS158" i="3"/>
  <c r="C117" i="3"/>
  <c r="C120" i="3"/>
  <c r="C208" i="3"/>
  <c r="C266" i="3"/>
  <c r="BD158" i="3"/>
  <c r="FT158" i="3"/>
  <c r="CC158" i="3"/>
  <c r="C199" i="3"/>
  <c r="C193" i="3"/>
  <c r="BP158" i="3"/>
  <c r="BF158" i="3"/>
  <c r="BI158" i="3"/>
  <c r="C152" i="3"/>
  <c r="EX158" i="3"/>
  <c r="FD158" i="3"/>
  <c r="C109" i="3"/>
  <c r="C111" i="3" s="1"/>
  <c r="FZ107" i="3"/>
  <c r="CW158" i="3" l="1"/>
  <c r="ET126" i="3"/>
  <c r="ET221" i="3" s="1"/>
  <c r="G150" i="3"/>
  <c r="G152" i="3" s="1"/>
  <c r="G154" i="3" s="1"/>
  <c r="EV165" i="3"/>
  <c r="EV166" i="3" s="1"/>
  <c r="EV167" i="3" s="1"/>
  <c r="EV224" i="3" s="1"/>
  <c r="ET165" i="3"/>
  <c r="ET166" i="3" s="1"/>
  <c r="ET167" i="3" s="1"/>
  <c r="ET224" i="3" s="1"/>
  <c r="ET158" i="3"/>
  <c r="DM148" i="3"/>
  <c r="DM152" i="3" s="1"/>
  <c r="DM154" i="3" s="1"/>
  <c r="CX126" i="3"/>
  <c r="CX221" i="3" s="1"/>
  <c r="CX148" i="3"/>
  <c r="CX152" i="3" s="1"/>
  <c r="BC126" i="3"/>
  <c r="BC221" i="3" s="1"/>
  <c r="V126" i="3"/>
  <c r="V221" i="3" s="1"/>
  <c r="Q200" i="3"/>
  <c r="Q228" i="3" s="1"/>
  <c r="BA126" i="3"/>
  <c r="BA221" i="3" s="1"/>
  <c r="V148" i="3"/>
  <c r="V152" i="3" s="1"/>
  <c r="V154" i="3" s="1"/>
  <c r="V156" i="3" s="1"/>
  <c r="V158" i="3" s="1"/>
  <c r="V160" i="3" s="1"/>
  <c r="V222" i="3" s="1"/>
  <c r="V223" i="3" s="1"/>
  <c r="V226" i="3" s="1"/>
  <c r="V231" i="3" s="1"/>
  <c r="V236" i="3" s="1"/>
  <c r="V256" i="3" s="1"/>
  <c r="BS191" i="3"/>
  <c r="BS195" i="3" s="1"/>
  <c r="BS197" i="3" s="1"/>
  <c r="BS200" i="3" s="1"/>
  <c r="BS228" i="3" s="1"/>
  <c r="DR126" i="3"/>
  <c r="DR221" i="3" s="1"/>
  <c r="DC165" i="3"/>
  <c r="DC166" i="3" s="1"/>
  <c r="DC167" i="3" s="1"/>
  <c r="DC224" i="3" s="1"/>
  <c r="DR191" i="3"/>
  <c r="DR195" i="3" s="1"/>
  <c r="DR197" i="3" s="1"/>
  <c r="DR200" i="3" s="1"/>
  <c r="DR228" i="3" s="1"/>
  <c r="W148" i="3"/>
  <c r="W160" i="3" s="1"/>
  <c r="W222" i="3" s="1"/>
  <c r="FL126" i="3"/>
  <c r="FL221" i="3" s="1"/>
  <c r="D126" i="3"/>
  <c r="D221" i="3" s="1"/>
  <c r="EW158" i="3"/>
  <c r="EW160" i="3" s="1"/>
  <c r="EW222" i="3" s="1"/>
  <c r="EW223" i="3" s="1"/>
  <c r="EW336" i="3" s="1"/>
  <c r="EW165" i="3"/>
  <c r="EW166" i="3" s="1"/>
  <c r="EW167" i="3" s="1"/>
  <c r="EW224" i="3" s="1"/>
  <c r="EK126" i="3"/>
  <c r="EK221" i="3" s="1"/>
  <c r="DZ150" i="3"/>
  <c r="DZ152" i="3" s="1"/>
  <c r="DZ154" i="3" s="1"/>
  <c r="DZ156" i="3" s="1"/>
  <c r="DZ158" i="3" s="1"/>
  <c r="DZ160" i="3" s="1"/>
  <c r="DZ222" i="3" s="1"/>
  <c r="DZ126" i="3"/>
  <c r="DZ221" i="3" s="1"/>
  <c r="EK150" i="3"/>
  <c r="EK152" i="3" s="1"/>
  <c r="EK154" i="3" s="1"/>
  <c r="EK156" i="3" s="1"/>
  <c r="EK158" i="3" s="1"/>
  <c r="EK160" i="3" s="1"/>
  <c r="EK222" i="3" s="1"/>
  <c r="EV148" i="3"/>
  <c r="EV152" i="3" s="1"/>
  <c r="EV154" i="3" s="1"/>
  <c r="EV156" i="3" s="1"/>
  <c r="EV158" i="3" s="1"/>
  <c r="EV160" i="3" s="1"/>
  <c r="EV222" i="3" s="1"/>
  <c r="EV223" i="3" s="1"/>
  <c r="EV336" i="3" s="1"/>
  <c r="W126" i="3"/>
  <c r="W221" i="3" s="1"/>
  <c r="AH154" i="3"/>
  <c r="AH156" i="3" s="1"/>
  <c r="AH158" i="3" s="1"/>
  <c r="AH160" i="3" s="1"/>
  <c r="AH222" i="3" s="1"/>
  <c r="FL150" i="3"/>
  <c r="FL152" i="3" s="1"/>
  <c r="FL154" i="3" s="1"/>
  <c r="FL156" i="3" s="1"/>
  <c r="FL158" i="3" s="1"/>
  <c r="FL160" i="3" s="1"/>
  <c r="FL222" i="3" s="1"/>
  <c r="FL223" i="3" s="1"/>
  <c r="DT148" i="3"/>
  <c r="DT152" i="3" s="1"/>
  <c r="DT154" i="3" s="1"/>
  <c r="DT156" i="3" s="1"/>
  <c r="DT158" i="3" s="1"/>
  <c r="DT160" i="3" s="1"/>
  <c r="DT222" i="3" s="1"/>
  <c r="DT223" i="3" s="1"/>
  <c r="DX126" i="3"/>
  <c r="DX221" i="3" s="1"/>
  <c r="DA126" i="3"/>
  <c r="DA221" i="3" s="1"/>
  <c r="BS126" i="3"/>
  <c r="BS221" i="3" s="1"/>
  <c r="DP126" i="3"/>
  <c r="DP221" i="3" s="1"/>
  <c r="BS154" i="3"/>
  <c r="BS156" i="3" s="1"/>
  <c r="BS158" i="3" s="1"/>
  <c r="BS160" i="3" s="1"/>
  <c r="BS222" i="3" s="1"/>
  <c r="BS223" i="3" s="1"/>
  <c r="BS226" i="3" s="1"/>
  <c r="DP148" i="3"/>
  <c r="EF156" i="3"/>
  <c r="EF158" i="3" s="1"/>
  <c r="EF160" i="3" s="1"/>
  <c r="EF222" i="3" s="1"/>
  <c r="EF223" i="3" s="1"/>
  <c r="EF226" i="3" s="1"/>
  <c r="EF231" i="3" s="1"/>
  <c r="EF236" i="3" s="1"/>
  <c r="EF256" i="3" s="1"/>
  <c r="AA156" i="3"/>
  <c r="AA158" i="3" s="1"/>
  <c r="AA160" i="3" s="1"/>
  <c r="AA222" i="3" s="1"/>
  <c r="AA223" i="3" s="1"/>
  <c r="AA226" i="3" s="1"/>
  <c r="AA231" i="3" s="1"/>
  <c r="AA236" i="3" s="1"/>
  <c r="AA238" i="3" s="1"/>
  <c r="CL156" i="3"/>
  <c r="CL158" i="3" s="1"/>
  <c r="CL160" i="3" s="1"/>
  <c r="CL222" i="3" s="1"/>
  <c r="FU156" i="3"/>
  <c r="FU158" i="3" s="1"/>
  <c r="FU160" i="3" s="1"/>
  <c r="FU222" i="3" s="1"/>
  <c r="FU223" i="3" s="1"/>
  <c r="FU226" i="3" s="1"/>
  <c r="DO156" i="3"/>
  <c r="DO158" i="3" s="1"/>
  <c r="DO160" i="3" s="1"/>
  <c r="DO222" i="3" s="1"/>
  <c r="DO223" i="3" s="1"/>
  <c r="DO336" i="3" s="1"/>
  <c r="EJ126" i="3"/>
  <c r="EJ221" i="3" s="1"/>
  <c r="M156" i="3"/>
  <c r="M158" i="3" s="1"/>
  <c r="M160" i="3" s="1"/>
  <c r="M222" i="3" s="1"/>
  <c r="M223" i="3" s="1"/>
  <c r="M226" i="3" s="1"/>
  <c r="M231" i="3" s="1"/>
  <c r="M236" i="3" s="1"/>
  <c r="M247" i="3" s="1"/>
  <c r="BR156" i="3"/>
  <c r="BR158" i="3" s="1"/>
  <c r="BR160" i="3" s="1"/>
  <c r="BR222" i="3" s="1"/>
  <c r="BR223" i="3" s="1"/>
  <c r="DK156" i="3"/>
  <c r="DK158" i="3" s="1"/>
  <c r="DK160" i="3" s="1"/>
  <c r="DK222" i="3" s="1"/>
  <c r="DK223" i="3" s="1"/>
  <c r="DK226" i="3" s="1"/>
  <c r="BE156" i="3"/>
  <c r="BE158" i="3" s="1"/>
  <c r="BE160" i="3" s="1"/>
  <c r="BE222" i="3" s="1"/>
  <c r="BE223" i="3" s="1"/>
  <c r="BE226" i="3" s="1"/>
  <c r="BE231" i="3" s="1"/>
  <c r="BE236" i="3" s="1"/>
  <c r="BE256" i="3" s="1"/>
  <c r="DM156" i="3"/>
  <c r="DM158" i="3" s="1"/>
  <c r="DM160" i="3" s="1"/>
  <c r="DM222" i="3" s="1"/>
  <c r="DM223" i="3" s="1"/>
  <c r="DJ156" i="3"/>
  <c r="DJ158" i="3" s="1"/>
  <c r="DJ160" i="3" s="1"/>
  <c r="DJ222" i="3" s="1"/>
  <c r="DJ223" i="3" s="1"/>
  <c r="DL156" i="3"/>
  <c r="DL158" i="3" s="1"/>
  <c r="DL160" i="3" s="1"/>
  <c r="DL222" i="3" s="1"/>
  <c r="DL223" i="3" s="1"/>
  <c r="G156" i="3"/>
  <c r="G158" i="3" s="1"/>
  <c r="G160" i="3" s="1"/>
  <c r="G222" i="3" s="1"/>
  <c r="G223" i="3" s="1"/>
  <c r="DR156" i="3"/>
  <c r="DR158" i="3" s="1"/>
  <c r="DR160" i="3" s="1"/>
  <c r="DR222" i="3" s="1"/>
  <c r="J156" i="3"/>
  <c r="J158" i="3" s="1"/>
  <c r="J160" i="3" s="1"/>
  <c r="J222" i="3" s="1"/>
  <c r="J223" i="3" s="1"/>
  <c r="BV156" i="3"/>
  <c r="BV158" i="3" s="1"/>
  <c r="BV160" i="3" s="1"/>
  <c r="BV222" i="3" s="1"/>
  <c r="BV223" i="3" s="1"/>
  <c r="BV336" i="3" s="1"/>
  <c r="CM156" i="3"/>
  <c r="CM158" i="3" s="1"/>
  <c r="CM160" i="3" s="1"/>
  <c r="CM222" i="3" s="1"/>
  <c r="CM223" i="3" s="1"/>
  <c r="CM226" i="3" s="1"/>
  <c r="EG156" i="3"/>
  <c r="EG158" i="3" s="1"/>
  <c r="EG160" i="3" s="1"/>
  <c r="EG222" i="3" s="1"/>
  <c r="EG223" i="3" s="1"/>
  <c r="AI156" i="3"/>
  <c r="AI158" i="3" s="1"/>
  <c r="AI160" i="3" s="1"/>
  <c r="AI222" i="3" s="1"/>
  <c r="FI156" i="3"/>
  <c r="FI158" i="3" s="1"/>
  <c r="FI160" i="3" s="1"/>
  <c r="FI222" i="3" s="1"/>
  <c r="FI223" i="3" s="1"/>
  <c r="CG165" i="3"/>
  <c r="CG166" i="3" s="1"/>
  <c r="CG167" i="3" s="1"/>
  <c r="CG224" i="3" s="1"/>
  <c r="DA148" i="3"/>
  <c r="DA160" i="3" s="1"/>
  <c r="DA222" i="3" s="1"/>
  <c r="DA223" i="3" s="1"/>
  <c r="AJ148" i="3"/>
  <c r="AJ152" i="3" s="1"/>
  <c r="AJ154" i="3" s="1"/>
  <c r="CE156" i="3"/>
  <c r="CE158" i="3" s="1"/>
  <c r="CE160" i="3" s="1"/>
  <c r="CE222" i="3" s="1"/>
  <c r="DU156" i="3"/>
  <c r="DU158" i="3" s="1"/>
  <c r="DU160" i="3" s="1"/>
  <c r="DU222" i="3" s="1"/>
  <c r="DU223" i="3" s="1"/>
  <c r="ES156" i="3"/>
  <c r="ES158" i="3" s="1"/>
  <c r="ES160" i="3" s="1"/>
  <c r="ES222" i="3" s="1"/>
  <c r="ES223" i="3" s="1"/>
  <c r="T156" i="3"/>
  <c r="T158" i="3" s="1"/>
  <c r="T160" i="3" s="1"/>
  <c r="T222" i="3" s="1"/>
  <c r="T223" i="3" s="1"/>
  <c r="EN156" i="3"/>
  <c r="EN158" i="3" s="1"/>
  <c r="EN160" i="3" s="1"/>
  <c r="EN222" i="3" s="1"/>
  <c r="EN223" i="3" s="1"/>
  <c r="EN336" i="3" s="1"/>
  <c r="CP156" i="3"/>
  <c r="CP158" i="3" s="1"/>
  <c r="CP160" i="3" s="1"/>
  <c r="CP222" i="3" s="1"/>
  <c r="CP223" i="3" s="1"/>
  <c r="BL156" i="3"/>
  <c r="BL158" i="3" s="1"/>
  <c r="BL160" i="3" s="1"/>
  <c r="BL222" i="3" s="1"/>
  <c r="BL223" i="3" s="1"/>
  <c r="EJ154" i="3"/>
  <c r="FQ156" i="3"/>
  <c r="FQ158" i="3" s="1"/>
  <c r="FQ160" i="3" s="1"/>
  <c r="FQ222" i="3" s="1"/>
  <c r="FQ223" i="3" s="1"/>
  <c r="U156" i="3"/>
  <c r="U158" i="3" s="1"/>
  <c r="U160" i="3" s="1"/>
  <c r="U222" i="3" s="1"/>
  <c r="U223" i="3" s="1"/>
  <c r="EU156" i="3"/>
  <c r="EU158" i="3" s="1"/>
  <c r="EU160" i="3" s="1"/>
  <c r="EU222" i="3" s="1"/>
  <c r="EU223" i="3" s="1"/>
  <c r="CK156" i="3"/>
  <c r="CK158" i="3" s="1"/>
  <c r="CK160" i="3" s="1"/>
  <c r="CK222" i="3" s="1"/>
  <c r="BY156" i="3"/>
  <c r="BY158" i="3" s="1"/>
  <c r="BY160" i="3" s="1"/>
  <c r="BY222" i="3" s="1"/>
  <c r="BY223" i="3" s="1"/>
  <c r="BY336" i="3" s="1"/>
  <c r="BH156" i="3"/>
  <c r="BH158" i="3" s="1"/>
  <c r="BH160" i="3" s="1"/>
  <c r="BH222" i="3" s="1"/>
  <c r="BH223" i="3" s="1"/>
  <c r="F156" i="3"/>
  <c r="F158" i="3" s="1"/>
  <c r="F160" i="3" s="1"/>
  <c r="F222" i="3" s="1"/>
  <c r="F223" i="3" s="1"/>
  <c r="F336" i="3" s="1"/>
  <c r="AR156" i="3"/>
  <c r="AR158" i="3" s="1"/>
  <c r="AR160" i="3" s="1"/>
  <c r="AR222" i="3" s="1"/>
  <c r="AR223" i="3" s="1"/>
  <c r="AR226" i="3" s="1"/>
  <c r="AR231" i="3" s="1"/>
  <c r="AR236" i="3" s="1"/>
  <c r="DH156" i="3"/>
  <c r="DH158" i="3" s="1"/>
  <c r="DH160" i="3" s="1"/>
  <c r="DH222" i="3" s="1"/>
  <c r="DH223" i="3" s="1"/>
  <c r="DH226" i="3" s="1"/>
  <c r="DH231" i="3" s="1"/>
  <c r="DH236" i="3" s="1"/>
  <c r="DH238" i="3" s="1"/>
  <c r="FP156" i="3"/>
  <c r="FP158" i="3" s="1"/>
  <c r="FP160" i="3" s="1"/>
  <c r="FP222" i="3" s="1"/>
  <c r="FP223" i="3" s="1"/>
  <c r="FP226" i="3" s="1"/>
  <c r="AQ156" i="3"/>
  <c r="AQ158" i="3" s="1"/>
  <c r="AQ160" i="3" s="1"/>
  <c r="AQ222" i="3" s="1"/>
  <c r="AQ223" i="3" s="1"/>
  <c r="AT156" i="3"/>
  <c r="AT158" i="3" s="1"/>
  <c r="AT160" i="3" s="1"/>
  <c r="AT222" i="3" s="1"/>
  <c r="AT223" i="3" s="1"/>
  <c r="CZ156" i="3"/>
  <c r="CZ158" i="3" s="1"/>
  <c r="CZ160" i="3" s="1"/>
  <c r="CZ222" i="3" s="1"/>
  <c r="CZ223" i="3" s="1"/>
  <c r="FV156" i="3"/>
  <c r="FV158" i="3" s="1"/>
  <c r="FV160" i="3" s="1"/>
  <c r="FV222" i="3" s="1"/>
  <c r="FV223" i="3" s="1"/>
  <c r="FV226" i="3" s="1"/>
  <c r="AK156" i="3"/>
  <c r="AK158" i="3" s="1"/>
  <c r="AK160" i="3" s="1"/>
  <c r="AK222" i="3" s="1"/>
  <c r="FM156" i="3"/>
  <c r="FM158" i="3" s="1"/>
  <c r="FM160" i="3" s="1"/>
  <c r="FM222" i="3" s="1"/>
  <c r="EZ156" i="3"/>
  <c r="EZ158" i="3" s="1"/>
  <c r="EZ160" i="3" s="1"/>
  <c r="EZ222" i="3" s="1"/>
  <c r="X156" i="3"/>
  <c r="X158" i="3" s="1"/>
  <c r="X160" i="3" s="1"/>
  <c r="X222" i="3" s="1"/>
  <c r="FN156" i="3"/>
  <c r="FN158" i="3" s="1"/>
  <c r="FN160" i="3" s="1"/>
  <c r="FN222" i="3" s="1"/>
  <c r="FN223" i="3" s="1"/>
  <c r="FN336" i="3" s="1"/>
  <c r="EP226" i="3"/>
  <c r="EP231" i="3" s="1"/>
  <c r="EP236" i="3" s="1"/>
  <c r="EP256" i="3" s="1"/>
  <c r="DE223" i="3"/>
  <c r="DE336" i="3" s="1"/>
  <c r="DY223" i="3"/>
  <c r="DY336" i="3" s="1"/>
  <c r="Q223" i="3"/>
  <c r="Q336" i="3" s="1"/>
  <c r="CD160" i="3"/>
  <c r="CD222" i="3" s="1"/>
  <c r="CD223" i="3" s="1"/>
  <c r="DC160" i="3"/>
  <c r="DC222" i="3" s="1"/>
  <c r="DC223" i="3" s="1"/>
  <c r="DX160" i="3"/>
  <c r="DX222" i="3" s="1"/>
  <c r="DB160" i="3"/>
  <c r="DB222" i="3" s="1"/>
  <c r="DB223" i="3" s="1"/>
  <c r="FX160" i="3"/>
  <c r="FX222" i="3" s="1"/>
  <c r="BU160" i="3"/>
  <c r="BU222" i="3" s="1"/>
  <c r="AU160" i="3"/>
  <c r="AU222" i="3" s="1"/>
  <c r="AU223" i="3" s="1"/>
  <c r="AU226" i="3" s="1"/>
  <c r="AU231" i="3" s="1"/>
  <c r="AU236" i="3" s="1"/>
  <c r="AU247" i="3" s="1"/>
  <c r="EC160" i="3"/>
  <c r="EC222" i="3" s="1"/>
  <c r="EC223" i="3" s="1"/>
  <c r="AW223" i="3"/>
  <c r="AW336" i="3" s="1"/>
  <c r="DP160" i="3"/>
  <c r="DP222" i="3" s="1"/>
  <c r="CV160" i="3"/>
  <c r="CV222" i="3" s="1"/>
  <c r="CV223" i="3" s="1"/>
  <c r="CV336" i="3" s="1"/>
  <c r="Z160" i="3"/>
  <c r="Z222" i="3" s="1"/>
  <c r="Z223" i="3" s="1"/>
  <c r="Z226" i="3" s="1"/>
  <c r="Z231" i="3" s="1"/>
  <c r="Z236" i="3" s="1"/>
  <c r="Z247" i="3" s="1"/>
  <c r="I336" i="3"/>
  <c r="I226" i="3"/>
  <c r="I231" i="3" s="1"/>
  <c r="I236" i="3" s="1"/>
  <c r="I256" i="3" s="1"/>
  <c r="CI226" i="3"/>
  <c r="CI231" i="3" s="1"/>
  <c r="CI236" i="3" s="1"/>
  <c r="CI247" i="3" s="1"/>
  <c r="CI336" i="3"/>
  <c r="CW160" i="3"/>
  <c r="CW222" i="3" s="1"/>
  <c r="CW223" i="3" s="1"/>
  <c r="AB160" i="3"/>
  <c r="AB222" i="3" s="1"/>
  <c r="AB223" i="3" s="1"/>
  <c r="FE160" i="3"/>
  <c r="FE222" i="3" s="1"/>
  <c r="FE223" i="3" s="1"/>
  <c r="BD160" i="3"/>
  <c r="BD222" i="3" s="1"/>
  <c r="BD223" i="3" s="1"/>
  <c r="AF160" i="3"/>
  <c r="AF222" i="3" s="1"/>
  <c r="AF223" i="3" s="1"/>
  <c r="AF226" i="3" s="1"/>
  <c r="AF231" i="3" s="1"/>
  <c r="AF236" i="3" s="1"/>
  <c r="AF238" i="3" s="1"/>
  <c r="EX160" i="3"/>
  <c r="EX222" i="3" s="1"/>
  <c r="EX223" i="3" s="1"/>
  <c r="EX226" i="3" s="1"/>
  <c r="EX231" i="3" s="1"/>
  <c r="EX236" i="3" s="1"/>
  <c r="EX256" i="3" s="1"/>
  <c r="FD160" i="3"/>
  <c r="FD222" i="3" s="1"/>
  <c r="FD223" i="3" s="1"/>
  <c r="EO160" i="3"/>
  <c r="EO222" i="3" s="1"/>
  <c r="EO223" i="3" s="1"/>
  <c r="CO160" i="3"/>
  <c r="CO222" i="3" s="1"/>
  <c r="CO223" i="3" s="1"/>
  <c r="FJ160" i="3"/>
  <c r="FJ222" i="3" s="1"/>
  <c r="FJ223" i="3" s="1"/>
  <c r="H160" i="3"/>
  <c r="H222" i="3" s="1"/>
  <c r="H223" i="3" s="1"/>
  <c r="CC160" i="3"/>
  <c r="CC222" i="3" s="1"/>
  <c r="CC223" i="3" s="1"/>
  <c r="CC336" i="3" s="1"/>
  <c r="FT160" i="3"/>
  <c r="FT222" i="3" s="1"/>
  <c r="FT223" i="3" s="1"/>
  <c r="BI160" i="3"/>
  <c r="BI222" i="3" s="1"/>
  <c r="BI223" i="3" s="1"/>
  <c r="AD160" i="3"/>
  <c r="AD222" i="3" s="1"/>
  <c r="AX160" i="3"/>
  <c r="AX222" i="3" s="1"/>
  <c r="AX223" i="3" s="1"/>
  <c r="K160" i="3"/>
  <c r="K222" i="3" s="1"/>
  <c r="K223" i="3" s="1"/>
  <c r="AS160" i="3"/>
  <c r="AS222" i="3" s="1"/>
  <c r="AS223" i="3" s="1"/>
  <c r="AS226" i="3" s="1"/>
  <c r="AS231" i="3" s="1"/>
  <c r="AS236" i="3" s="1"/>
  <c r="AS256" i="3" s="1"/>
  <c r="FG160" i="3"/>
  <c r="FG222" i="3" s="1"/>
  <c r="FG223" i="3" s="1"/>
  <c r="FG226" i="3" s="1"/>
  <c r="FG231" i="3" s="1"/>
  <c r="FG236" i="3" s="1"/>
  <c r="FG247" i="3" s="1"/>
  <c r="ET160" i="3"/>
  <c r="ET222" i="3" s="1"/>
  <c r="ET223" i="3" s="1"/>
  <c r="ET336" i="3" s="1"/>
  <c r="EM160" i="3"/>
  <c r="EM222" i="3" s="1"/>
  <c r="EM223" i="3" s="1"/>
  <c r="CT160" i="3"/>
  <c r="CT222" i="3" s="1"/>
  <c r="CT223" i="3" s="1"/>
  <c r="CT226" i="3" s="1"/>
  <c r="CT231" i="3" s="1"/>
  <c r="CT236" i="3" s="1"/>
  <c r="CT238" i="3" s="1"/>
  <c r="BP160" i="3"/>
  <c r="BP222" i="3" s="1"/>
  <c r="BP223" i="3" s="1"/>
  <c r="AE160" i="3"/>
  <c r="AE222" i="3" s="1"/>
  <c r="AE223" i="3" s="1"/>
  <c r="BF160" i="3"/>
  <c r="BF222" i="3" s="1"/>
  <c r="BF223" i="3" s="1"/>
  <c r="BF226" i="3" s="1"/>
  <c r="BF231" i="3" s="1"/>
  <c r="BF236" i="3" s="1"/>
  <c r="BF247" i="3" s="1"/>
  <c r="BM160" i="3"/>
  <c r="BM222" i="3" s="1"/>
  <c r="BM223" i="3" s="1"/>
  <c r="DQ160" i="3"/>
  <c r="DQ222" i="3" s="1"/>
  <c r="DQ223" i="3" s="1"/>
  <c r="DQ336" i="3" s="1"/>
  <c r="DV160" i="3"/>
  <c r="DV222" i="3" s="1"/>
  <c r="DV223" i="3" s="1"/>
  <c r="EB223" i="3"/>
  <c r="EB336" i="3" s="1"/>
  <c r="R154" i="3"/>
  <c r="DW126" i="3"/>
  <c r="DW221" i="3" s="1"/>
  <c r="D154" i="3"/>
  <c r="FI200" i="3"/>
  <c r="FI228" i="3" s="1"/>
  <c r="AP154" i="3"/>
  <c r="CL126" i="3"/>
  <c r="CL221" i="3" s="1"/>
  <c r="D191" i="3"/>
  <c r="D195" i="3" s="1"/>
  <c r="D197" i="3" s="1"/>
  <c r="D200" i="3" s="1"/>
  <c r="D228" i="3" s="1"/>
  <c r="CL165" i="3"/>
  <c r="CL166" i="3" s="1"/>
  <c r="CL167" i="3" s="1"/>
  <c r="CL224" i="3" s="1"/>
  <c r="AP126" i="3"/>
  <c r="AP221" i="3" s="1"/>
  <c r="CJ191" i="3"/>
  <c r="CJ195" i="3" s="1"/>
  <c r="CJ197" i="3" s="1"/>
  <c r="CJ200" i="3" s="1"/>
  <c r="CJ228" i="3" s="1"/>
  <c r="AH191" i="3"/>
  <c r="AH195" i="3" s="1"/>
  <c r="AH197" i="3" s="1"/>
  <c r="AH200" i="3" s="1"/>
  <c r="AH228" i="3" s="1"/>
  <c r="AJ126" i="3"/>
  <c r="AJ221" i="3" s="1"/>
  <c r="CJ126" i="3"/>
  <c r="CJ221" i="3" s="1"/>
  <c r="R165" i="3"/>
  <c r="R166" i="3" s="1"/>
  <c r="R167" i="3" s="1"/>
  <c r="R224" i="3" s="1"/>
  <c r="AH126" i="3"/>
  <c r="AH221" i="3" s="1"/>
  <c r="AO165" i="3"/>
  <c r="AO166" i="3" s="1"/>
  <c r="AO167" i="3" s="1"/>
  <c r="AO224" i="3" s="1"/>
  <c r="Y165" i="3"/>
  <c r="Y166" i="3" s="1"/>
  <c r="Y167" i="3" s="1"/>
  <c r="Y224" i="3" s="1"/>
  <c r="P165" i="3"/>
  <c r="P166" i="3" s="1"/>
  <c r="P167" i="3" s="1"/>
  <c r="P224" i="3" s="1"/>
  <c r="FW148" i="3"/>
  <c r="FW152" i="3" s="1"/>
  <c r="FW154" i="3" s="1"/>
  <c r="AD165" i="3"/>
  <c r="AD166" i="3" s="1"/>
  <c r="AD167" i="3" s="1"/>
  <c r="AD224" i="3" s="1"/>
  <c r="BC154" i="3"/>
  <c r="DS191" i="3"/>
  <c r="DS195" i="3" s="1"/>
  <c r="DS197" i="3" s="1"/>
  <c r="DS200" i="3" s="1"/>
  <c r="DS228" i="3" s="1"/>
  <c r="R126" i="3"/>
  <c r="R221" i="3" s="1"/>
  <c r="CG148" i="3"/>
  <c r="CG152" i="3" s="1"/>
  <c r="CG154" i="3" s="1"/>
  <c r="DS154" i="3"/>
  <c r="Y154" i="3"/>
  <c r="BA154" i="3"/>
  <c r="DX165" i="3"/>
  <c r="DX166" i="3" s="1"/>
  <c r="DX167" i="3" s="1"/>
  <c r="DX224" i="3" s="1"/>
  <c r="EJ165" i="3"/>
  <c r="EJ166" i="3" s="1"/>
  <c r="EJ167" i="3" s="1"/>
  <c r="EJ224" i="3" s="1"/>
  <c r="AP165" i="3"/>
  <c r="AP166" i="3" s="1"/>
  <c r="AP167" i="3" s="1"/>
  <c r="AP224" i="3" s="1"/>
  <c r="X126" i="3"/>
  <c r="X221" i="3" s="1"/>
  <c r="X165" i="3"/>
  <c r="X166" i="3" s="1"/>
  <c r="X167" i="3" s="1"/>
  <c r="X224" i="3" s="1"/>
  <c r="DS126" i="3"/>
  <c r="DS221" i="3" s="1"/>
  <c r="P148" i="3"/>
  <c r="P152" i="3" s="1"/>
  <c r="P154" i="3" s="1"/>
  <c r="FH148" i="3"/>
  <c r="FH152" i="3" s="1"/>
  <c r="FH154" i="3" s="1"/>
  <c r="BB191" i="3"/>
  <c r="BB195" i="3" s="1"/>
  <c r="BB197" i="3" s="1"/>
  <c r="FR165" i="3"/>
  <c r="FR166" i="3" s="1"/>
  <c r="FR167" i="3" s="1"/>
  <c r="FR224" i="3" s="1"/>
  <c r="BQ126" i="3"/>
  <c r="BQ221" i="3" s="1"/>
  <c r="BQ191" i="3"/>
  <c r="BQ195" i="3" s="1"/>
  <c r="BQ197" i="3" s="1"/>
  <c r="BQ200" i="3" s="1"/>
  <c r="BQ228" i="3" s="1"/>
  <c r="BQ154" i="3"/>
  <c r="BQ156" i="3" s="1"/>
  <c r="EB200" i="3"/>
  <c r="EB228" i="3" s="1"/>
  <c r="CJ154" i="3"/>
  <c r="BB154" i="3"/>
  <c r="BB165" i="3"/>
  <c r="BB166" i="3" s="1"/>
  <c r="BB167" i="3" s="1"/>
  <c r="BB224" i="3" s="1"/>
  <c r="AC150" i="3"/>
  <c r="AC152" i="3" s="1"/>
  <c r="AC154" i="3" s="1"/>
  <c r="EY126" i="3"/>
  <c r="EY221" i="3" s="1"/>
  <c r="AN148" i="3"/>
  <c r="AN152" i="3" s="1"/>
  <c r="AN154" i="3" s="1"/>
  <c r="CA148" i="3"/>
  <c r="FK154" i="3"/>
  <c r="FR148" i="3"/>
  <c r="FK126" i="3"/>
  <c r="FK221" i="3" s="1"/>
  <c r="DN165" i="3"/>
  <c r="DN166" i="3" s="1"/>
  <c r="DN167" i="3" s="1"/>
  <c r="DN224" i="3" s="1"/>
  <c r="EY191" i="3"/>
  <c r="EY195" i="3" s="1"/>
  <c r="EY197" i="3" s="1"/>
  <c r="EY200" i="3" s="1"/>
  <c r="EY228" i="3" s="1"/>
  <c r="FK165" i="3"/>
  <c r="FK166" i="3" s="1"/>
  <c r="FK167" i="3" s="1"/>
  <c r="FK224" i="3" s="1"/>
  <c r="S126" i="3"/>
  <c r="S221" i="3" s="1"/>
  <c r="S154" i="3"/>
  <c r="AN126" i="3"/>
  <c r="AN221" i="3" s="1"/>
  <c r="FW126" i="3"/>
  <c r="FW221" i="3" s="1"/>
  <c r="FN200" i="3"/>
  <c r="FN228" i="3" s="1"/>
  <c r="AD126" i="3"/>
  <c r="AD221" i="3" s="1"/>
  <c r="CA126" i="3"/>
  <c r="CA221" i="3" s="1"/>
  <c r="AZ154" i="3"/>
  <c r="EY154" i="3"/>
  <c r="BX126" i="3"/>
  <c r="BX221" i="3" s="1"/>
  <c r="BJ126" i="3"/>
  <c r="BJ221" i="3" s="1"/>
  <c r="S191" i="3"/>
  <c r="S195" i="3" s="1"/>
  <c r="S197" i="3" s="1"/>
  <c r="S200" i="3" s="1"/>
  <c r="S228" i="3" s="1"/>
  <c r="AV148" i="3"/>
  <c r="AV152" i="3" s="1"/>
  <c r="AV154" i="3" s="1"/>
  <c r="BX148" i="3"/>
  <c r="BX152" i="3" s="1"/>
  <c r="BX154" i="3" s="1"/>
  <c r="FP200" i="3"/>
  <c r="FP228" i="3" s="1"/>
  <c r="FH165" i="3"/>
  <c r="FH166" i="3" s="1"/>
  <c r="FH167" i="3" s="1"/>
  <c r="FH224" i="3" s="1"/>
  <c r="AV126" i="3"/>
  <c r="AV221" i="3" s="1"/>
  <c r="ED150" i="3"/>
  <c r="ED152" i="3" s="1"/>
  <c r="ED154" i="3" s="1"/>
  <c r="BJ150" i="3"/>
  <c r="BJ152" i="3" s="1"/>
  <c r="BJ154" i="3" s="1"/>
  <c r="AG165" i="3"/>
  <c r="AG166" i="3" s="1"/>
  <c r="AG167" i="3" s="1"/>
  <c r="AG224" i="3" s="1"/>
  <c r="ER126" i="3"/>
  <c r="ER221" i="3" s="1"/>
  <c r="ER148" i="3"/>
  <c r="AI126" i="3"/>
  <c r="AI221" i="3" s="1"/>
  <c r="AI165" i="3"/>
  <c r="AI166" i="3" s="1"/>
  <c r="AI167" i="3" s="1"/>
  <c r="AI224" i="3" s="1"/>
  <c r="AC165" i="3"/>
  <c r="AC166" i="3" s="1"/>
  <c r="AC167" i="3" s="1"/>
  <c r="AC224" i="3" s="1"/>
  <c r="BG154" i="3"/>
  <c r="BG126" i="3"/>
  <c r="BG221" i="3" s="1"/>
  <c r="BG191" i="3"/>
  <c r="BG195" i="3" s="1"/>
  <c r="BG197" i="3" s="1"/>
  <c r="BG200" i="3" s="1"/>
  <c r="BG228" i="3" s="1"/>
  <c r="Y126" i="3"/>
  <c r="Y221" i="3" s="1"/>
  <c r="BA191" i="3"/>
  <c r="BA195" i="3" s="1"/>
  <c r="BA197" i="3" s="1"/>
  <c r="BA200" i="3" s="1"/>
  <c r="BA228" i="3" s="1"/>
  <c r="ED165" i="3"/>
  <c r="ED166" i="3" s="1"/>
  <c r="ED167" i="3" s="1"/>
  <c r="ED224" i="3" s="1"/>
  <c r="BT148" i="3"/>
  <c r="BT126" i="3"/>
  <c r="BT221" i="3" s="1"/>
  <c r="DW148" i="3"/>
  <c r="DW152" i="3" s="1"/>
  <c r="DW154" i="3" s="1"/>
  <c r="CE126" i="3"/>
  <c r="CE221" i="3" s="1"/>
  <c r="O150" i="3"/>
  <c r="O152" i="3" s="1"/>
  <c r="O154" i="3" s="1"/>
  <c r="CF126" i="3"/>
  <c r="CF221" i="3" s="1"/>
  <c r="CF148" i="3"/>
  <c r="CF152" i="3" s="1"/>
  <c r="CF154" i="3" s="1"/>
  <c r="DN191" i="3"/>
  <c r="DN195" i="3" s="1"/>
  <c r="DN197" i="3" s="1"/>
  <c r="DN154" i="3"/>
  <c r="CM200" i="3"/>
  <c r="CM228" i="3" s="1"/>
  <c r="O126" i="3"/>
  <c r="O221" i="3" s="1"/>
  <c r="AZ191" i="3"/>
  <c r="AZ195" i="3" s="1"/>
  <c r="AZ197" i="3" s="1"/>
  <c r="AZ200" i="3" s="1"/>
  <c r="AZ228" i="3" s="1"/>
  <c r="CY148" i="3"/>
  <c r="CY152" i="3" s="1"/>
  <c r="CY154" i="3" s="1"/>
  <c r="AZ126" i="3"/>
  <c r="AZ221" i="3" s="1"/>
  <c r="CY126" i="3"/>
  <c r="CY221" i="3" s="1"/>
  <c r="AO126" i="3"/>
  <c r="AO221" i="3" s="1"/>
  <c r="AO154" i="3"/>
  <c r="CE165" i="3"/>
  <c r="CE166" i="3" s="1"/>
  <c r="CE167" i="3" s="1"/>
  <c r="CE224" i="3" s="1"/>
  <c r="CB126" i="3"/>
  <c r="CB221" i="3" s="1"/>
  <c r="EZ126" i="3"/>
  <c r="EZ221" i="3" s="1"/>
  <c r="FF148" i="3"/>
  <c r="FF152" i="3" s="1"/>
  <c r="FF154" i="3" s="1"/>
  <c r="BU165" i="3"/>
  <c r="BU166" i="3" s="1"/>
  <c r="BU167" i="3" s="1"/>
  <c r="BU224" i="3" s="1"/>
  <c r="EZ165" i="3"/>
  <c r="EZ166" i="3" s="1"/>
  <c r="EZ167" i="3" s="1"/>
  <c r="EZ224" i="3" s="1"/>
  <c r="AG150" i="3"/>
  <c r="AG152" i="3" s="1"/>
  <c r="AG154" i="3" s="1"/>
  <c r="FF126" i="3"/>
  <c r="FF221" i="3" s="1"/>
  <c r="CB150" i="3"/>
  <c r="CB152" i="3" s="1"/>
  <c r="CB154" i="3" s="1"/>
  <c r="CR148" i="3"/>
  <c r="CR152" i="3" s="1"/>
  <c r="CR154" i="3" s="1"/>
  <c r="CR165" i="3"/>
  <c r="CR166" i="3" s="1"/>
  <c r="CR167" i="3" s="1"/>
  <c r="CR224" i="3" s="1"/>
  <c r="EL165" i="3"/>
  <c r="EL166" i="3" s="1"/>
  <c r="EL167" i="3" s="1"/>
  <c r="EL224" i="3" s="1"/>
  <c r="DI191" i="3"/>
  <c r="DI195" i="3" s="1"/>
  <c r="DI197" i="3" s="1"/>
  <c r="DI200" i="3" s="1"/>
  <c r="DI228" i="3" s="1"/>
  <c r="DI126" i="3"/>
  <c r="DI221" i="3" s="1"/>
  <c r="F200" i="3"/>
  <c r="F228" i="3" s="1"/>
  <c r="FM165" i="3"/>
  <c r="FM166" i="3" s="1"/>
  <c r="FM167" i="3" s="1"/>
  <c r="FM224" i="3" s="1"/>
  <c r="DI154" i="3"/>
  <c r="CX165" i="3"/>
  <c r="CX166" i="3" s="1"/>
  <c r="CX167" i="3" s="1"/>
  <c r="CX224" i="3" s="1"/>
  <c r="CN126" i="3"/>
  <c r="CN221" i="3" s="1"/>
  <c r="BU126" i="3"/>
  <c r="BU221" i="3" s="1"/>
  <c r="EA150" i="3"/>
  <c r="EA152" i="3" s="1"/>
  <c r="EA154" i="3" s="1"/>
  <c r="BZ126" i="3"/>
  <c r="BZ221" i="3" s="1"/>
  <c r="CX154" i="3"/>
  <c r="CN150" i="3"/>
  <c r="CN152" i="3" s="1"/>
  <c r="CN154" i="3" s="1"/>
  <c r="CX191" i="3"/>
  <c r="CX195" i="3" s="1"/>
  <c r="CX197" i="3" s="1"/>
  <c r="EA126" i="3"/>
  <c r="EA221" i="3" s="1"/>
  <c r="CK165" i="3"/>
  <c r="CK166" i="3" s="1"/>
  <c r="CK167" i="3" s="1"/>
  <c r="CK224" i="3" s="1"/>
  <c r="FM126" i="3"/>
  <c r="FM221" i="3" s="1"/>
  <c r="FS148" i="3"/>
  <c r="EL191" i="3"/>
  <c r="EL195" i="3" s="1"/>
  <c r="EL197" i="3" s="1"/>
  <c r="FX165" i="3"/>
  <c r="FX166" i="3" s="1"/>
  <c r="FX167" i="3" s="1"/>
  <c r="FX224" i="3" s="1"/>
  <c r="FX126" i="3"/>
  <c r="FX221" i="3" s="1"/>
  <c r="CH148" i="3"/>
  <c r="CH152" i="3" s="1"/>
  <c r="CH154" i="3" s="1"/>
  <c r="CH126" i="3"/>
  <c r="CH221" i="3" s="1"/>
  <c r="J200" i="3"/>
  <c r="J228" i="3" s="1"/>
  <c r="CQ231" i="3"/>
  <c r="CQ236" i="3" s="1"/>
  <c r="CQ238" i="3" s="1"/>
  <c r="FS126" i="3"/>
  <c r="FS221" i="3" s="1"/>
  <c r="CK126" i="3"/>
  <c r="CK221" i="3" s="1"/>
  <c r="FV200" i="3"/>
  <c r="FV228" i="3" s="1"/>
  <c r="FU200" i="3"/>
  <c r="FU228" i="3" s="1"/>
  <c r="DO200" i="3"/>
  <c r="DO228" i="3" s="1"/>
  <c r="GA185" i="3"/>
  <c r="CS226" i="3"/>
  <c r="CS231" i="3" s="1"/>
  <c r="CS236" i="3" s="1"/>
  <c r="CS256" i="3" s="1"/>
  <c r="CS336" i="3"/>
  <c r="CQ336" i="3"/>
  <c r="GA186" i="3"/>
  <c r="FZ186" i="3"/>
  <c r="E336" i="3"/>
  <c r="DF165" i="3"/>
  <c r="DF166" i="3" s="1"/>
  <c r="DF167" i="3" s="1"/>
  <c r="DF224" i="3" s="1"/>
  <c r="EL154" i="3"/>
  <c r="AK126" i="3"/>
  <c r="AK221" i="3" s="1"/>
  <c r="BZ148" i="3"/>
  <c r="BZ152" i="3" s="1"/>
  <c r="BZ154" i="3" s="1"/>
  <c r="BO126" i="3"/>
  <c r="BO221" i="3" s="1"/>
  <c r="BO191" i="3"/>
  <c r="BO195" i="3" s="1"/>
  <c r="BO197" i="3" s="1"/>
  <c r="BO154" i="3"/>
  <c r="AM126" i="3"/>
  <c r="AM221" i="3" s="1"/>
  <c r="AM148" i="3"/>
  <c r="AM152" i="3" s="1"/>
  <c r="AM154" i="3" s="1"/>
  <c r="FO154" i="3"/>
  <c r="AK165" i="3"/>
  <c r="AK166" i="3" s="1"/>
  <c r="AK167" i="3" s="1"/>
  <c r="AK224" i="3" s="1"/>
  <c r="N165" i="3"/>
  <c r="N166" i="3" s="1"/>
  <c r="N167" i="3" s="1"/>
  <c r="N224" i="3" s="1"/>
  <c r="N150" i="3"/>
  <c r="N152" i="3" s="1"/>
  <c r="N154" i="3" s="1"/>
  <c r="FA165" i="3"/>
  <c r="FA166" i="3" s="1"/>
  <c r="FA167" i="3" s="1"/>
  <c r="FA224" i="3" s="1"/>
  <c r="FA126" i="3"/>
  <c r="FA221" i="3" s="1"/>
  <c r="FA150" i="3"/>
  <c r="FA152" i="3" s="1"/>
  <c r="FA154" i="3" s="1"/>
  <c r="DF191" i="3"/>
  <c r="DF195" i="3" s="1"/>
  <c r="DF197" i="3" s="1"/>
  <c r="DF154" i="3"/>
  <c r="FO165" i="3"/>
  <c r="FO166" i="3" s="1"/>
  <c r="FO167" i="3" s="1"/>
  <c r="FO224" i="3" s="1"/>
  <c r="FO126" i="3"/>
  <c r="FO221" i="3" s="1"/>
  <c r="AY126" i="3"/>
  <c r="AY221" i="3" s="1"/>
  <c r="AY165" i="3"/>
  <c r="AY166" i="3" s="1"/>
  <c r="AY167" i="3" s="1"/>
  <c r="AY224" i="3" s="1"/>
  <c r="AY148" i="3"/>
  <c r="AY152" i="3" s="1"/>
  <c r="AY154" i="3" s="1"/>
  <c r="EH126" i="3"/>
  <c r="EH221" i="3" s="1"/>
  <c r="EH165" i="3"/>
  <c r="EH166" i="3" s="1"/>
  <c r="EH167" i="3" s="1"/>
  <c r="EH224" i="3" s="1"/>
  <c r="EH148" i="3"/>
  <c r="EH152" i="3" s="1"/>
  <c r="EH154" i="3" s="1"/>
  <c r="AL165" i="3"/>
  <c r="AL166" i="3" s="1"/>
  <c r="AL167" i="3" s="1"/>
  <c r="AL224" i="3" s="1"/>
  <c r="AL148" i="3"/>
  <c r="AL152" i="3" s="1"/>
  <c r="AL154" i="3" s="1"/>
  <c r="BN165" i="3"/>
  <c r="BN166" i="3" s="1"/>
  <c r="BN167" i="3" s="1"/>
  <c r="BN224" i="3" s="1"/>
  <c r="BN154" i="3"/>
  <c r="BN191" i="3"/>
  <c r="BN195" i="3" s="1"/>
  <c r="BN197" i="3" s="1"/>
  <c r="BN126" i="3"/>
  <c r="BN221" i="3" s="1"/>
  <c r="FB165" i="3"/>
  <c r="FB166" i="3" s="1"/>
  <c r="FB167" i="3" s="1"/>
  <c r="FB224" i="3" s="1"/>
  <c r="FB126" i="3"/>
  <c r="FB221" i="3" s="1"/>
  <c r="FB148" i="3"/>
  <c r="FB152" i="3" s="1"/>
  <c r="FB154" i="3" s="1"/>
  <c r="EI165" i="3"/>
  <c r="EI166" i="3" s="1"/>
  <c r="EI167" i="3" s="1"/>
  <c r="EI224" i="3" s="1"/>
  <c r="EI191" i="3"/>
  <c r="EI195" i="3" s="1"/>
  <c r="EI197" i="3" s="1"/>
  <c r="EI154" i="3"/>
  <c r="EI126" i="3"/>
  <c r="EI221" i="3" s="1"/>
  <c r="EE148" i="3"/>
  <c r="EE152" i="3" s="1"/>
  <c r="EE154" i="3" s="1"/>
  <c r="EE126" i="3"/>
  <c r="EE221" i="3" s="1"/>
  <c r="EE165" i="3"/>
  <c r="EE166" i="3" s="1"/>
  <c r="EE167" i="3" s="1"/>
  <c r="EE224" i="3" s="1"/>
  <c r="DG165" i="3"/>
  <c r="DG166" i="3" s="1"/>
  <c r="DG167" i="3" s="1"/>
  <c r="DG224" i="3" s="1"/>
  <c r="DG148" i="3"/>
  <c r="DG152" i="3" s="1"/>
  <c r="DG154" i="3" s="1"/>
  <c r="DG126" i="3"/>
  <c r="DG221" i="3" s="1"/>
  <c r="BK165" i="3"/>
  <c r="BK166" i="3" s="1"/>
  <c r="BK167" i="3" s="1"/>
  <c r="BK224" i="3" s="1"/>
  <c r="BK154" i="3"/>
  <c r="BK191" i="3"/>
  <c r="BK195" i="3" s="1"/>
  <c r="BK197" i="3" s="1"/>
  <c r="BK126" i="3"/>
  <c r="BK221" i="3" s="1"/>
  <c r="CU165" i="3"/>
  <c r="CU166" i="3" s="1"/>
  <c r="CU167" i="3" s="1"/>
  <c r="CU224" i="3" s="1"/>
  <c r="CU148" i="3"/>
  <c r="CU126" i="3"/>
  <c r="CU221" i="3" s="1"/>
  <c r="EQ165" i="3"/>
  <c r="EQ166" i="3" s="1"/>
  <c r="EQ167" i="3" s="1"/>
  <c r="EQ224" i="3" s="1"/>
  <c r="EQ150" i="3"/>
  <c r="EQ152" i="3" s="1"/>
  <c r="EQ154" i="3" s="1"/>
  <c r="EQ126" i="3"/>
  <c r="EQ221" i="3" s="1"/>
  <c r="DD126" i="3"/>
  <c r="DD221" i="3" s="1"/>
  <c r="DD165" i="3"/>
  <c r="DD166" i="3" s="1"/>
  <c r="DD167" i="3" s="1"/>
  <c r="DD224" i="3" s="1"/>
  <c r="DD148" i="3"/>
  <c r="DD152" i="3" s="1"/>
  <c r="DD154" i="3" s="1"/>
  <c r="BW150" i="3"/>
  <c r="BW152" i="3" s="1"/>
  <c r="BW154" i="3" s="1"/>
  <c r="BW165" i="3"/>
  <c r="BW166" i="3" s="1"/>
  <c r="BW167" i="3" s="1"/>
  <c r="BW224" i="3" s="1"/>
  <c r="BW126" i="3"/>
  <c r="BW221" i="3" s="1"/>
  <c r="L165" i="3"/>
  <c r="L166" i="3" s="1"/>
  <c r="L167" i="3" s="1"/>
  <c r="L224" i="3" s="1"/>
  <c r="L191" i="3"/>
  <c r="L195" i="3" s="1"/>
  <c r="L197" i="3" s="1"/>
  <c r="L154" i="3"/>
  <c r="L126" i="3"/>
  <c r="L221" i="3" s="1"/>
  <c r="FC165" i="3"/>
  <c r="FC166" i="3" s="1"/>
  <c r="FC167" i="3" s="1"/>
  <c r="FC224" i="3" s="1"/>
  <c r="FC150" i="3"/>
  <c r="FC152" i="3" s="1"/>
  <c r="FC154" i="3" s="1"/>
  <c r="FC126" i="3"/>
  <c r="FC221" i="3" s="1"/>
  <c r="BC200" i="3"/>
  <c r="BC228" i="3" s="1"/>
  <c r="DL200" i="3"/>
  <c r="DL228" i="3" s="1"/>
  <c r="CZ200" i="3"/>
  <c r="CZ228" i="3" s="1"/>
  <c r="FQ200" i="3"/>
  <c r="FQ228" i="3" s="1"/>
  <c r="AP200" i="3"/>
  <c r="AP228" i="3" s="1"/>
  <c r="CP200" i="3"/>
  <c r="CP228" i="3" s="1"/>
  <c r="DJ200" i="3"/>
  <c r="DJ228" i="3" s="1"/>
  <c r="EU200" i="3"/>
  <c r="EU228" i="3" s="1"/>
  <c r="E231" i="3"/>
  <c r="E236" i="3" s="1"/>
  <c r="E246" i="3" s="1"/>
  <c r="DK200" i="3"/>
  <c r="DK228" i="3" s="1"/>
  <c r="C121" i="3"/>
  <c r="FZ121" i="3" s="1"/>
  <c r="FZ111" i="3"/>
  <c r="C235" i="3"/>
  <c r="FZ235" i="3" s="1"/>
  <c r="FZ208" i="3"/>
  <c r="FZ117" i="3"/>
  <c r="DR223" i="3" l="1"/>
  <c r="DR226" i="3" s="1"/>
  <c r="BS231" i="3"/>
  <c r="BS236" i="3" s="1"/>
  <c r="DZ223" i="3"/>
  <c r="EK223" i="3"/>
  <c r="EK336" i="3" s="1"/>
  <c r="DP223" i="3"/>
  <c r="DX223" i="3"/>
  <c r="DX336" i="3" s="1"/>
  <c r="AW226" i="3"/>
  <c r="AW231" i="3" s="1"/>
  <c r="AW236" i="3" s="1"/>
  <c r="AW246" i="3" s="1"/>
  <c r="EP244" i="3"/>
  <c r="W223" i="3"/>
  <c r="DY226" i="3"/>
  <c r="DY231" i="3" s="1"/>
  <c r="DY236" i="3" s="1"/>
  <c r="DY247" i="3" s="1"/>
  <c r="CL223" i="3"/>
  <c r="CL226" i="3" s="1"/>
  <c r="CL231" i="3" s="1"/>
  <c r="CL236" i="3" s="1"/>
  <c r="CL238" i="3" s="1"/>
  <c r="EB226" i="3"/>
  <c r="EB231" i="3" s="1"/>
  <c r="EB236" i="3" s="1"/>
  <c r="EB244" i="3" s="1"/>
  <c r="AI223" i="3"/>
  <c r="AI336" i="3" s="1"/>
  <c r="L156" i="3"/>
  <c r="L158" i="3" s="1"/>
  <c r="L160" i="3" s="1"/>
  <c r="L222" i="3" s="1"/>
  <c r="L223" i="3" s="1"/>
  <c r="L336" i="3" s="1"/>
  <c r="EE156" i="3"/>
  <c r="EE158" i="3" s="1"/>
  <c r="EE160" i="3" s="1"/>
  <c r="EE222" i="3" s="1"/>
  <c r="EE223" i="3" s="1"/>
  <c r="AL156" i="3"/>
  <c r="AL158" i="3" s="1"/>
  <c r="AL160" i="3" s="1"/>
  <c r="AL222" i="3" s="1"/>
  <c r="AL223" i="3" s="1"/>
  <c r="FA156" i="3"/>
  <c r="FA158" i="3" s="1"/>
  <c r="FA160" i="3" s="1"/>
  <c r="FA222" i="3" s="1"/>
  <c r="FA223" i="3" s="1"/>
  <c r="BZ156" i="3"/>
  <c r="BZ158" i="3" s="1"/>
  <c r="BZ160" i="3" s="1"/>
  <c r="BZ222" i="3" s="1"/>
  <c r="BZ223" i="3" s="1"/>
  <c r="BZ226" i="3" s="1"/>
  <c r="BZ231" i="3" s="1"/>
  <c r="BZ236" i="3" s="1"/>
  <c r="BZ247" i="3" s="1"/>
  <c r="AG156" i="3"/>
  <c r="AG158" i="3" s="1"/>
  <c r="AG160" i="3" s="1"/>
  <c r="AG222" i="3" s="1"/>
  <c r="AG223" i="3" s="1"/>
  <c r="BJ156" i="3"/>
  <c r="BJ158" i="3" s="1"/>
  <c r="BJ160" i="3" s="1"/>
  <c r="BJ222" i="3" s="1"/>
  <c r="BJ223" i="3" s="1"/>
  <c r="BJ226" i="3" s="1"/>
  <c r="BJ231" i="3" s="1"/>
  <c r="BJ236" i="3" s="1"/>
  <c r="FK156" i="3"/>
  <c r="FK158" i="3" s="1"/>
  <c r="FK160" i="3" s="1"/>
  <c r="FK222" i="3" s="1"/>
  <c r="FK223" i="3" s="1"/>
  <c r="FK336" i="3" s="1"/>
  <c r="DS156" i="3"/>
  <c r="DS158" i="3" s="1"/>
  <c r="DS160" i="3" s="1"/>
  <c r="DS222" i="3" s="1"/>
  <c r="DS223" i="3" s="1"/>
  <c r="CY156" i="3"/>
  <c r="CY158" i="3" s="1"/>
  <c r="CY160" i="3" s="1"/>
  <c r="CY222" i="3" s="1"/>
  <c r="CY223" i="3" s="1"/>
  <c r="CY226" i="3" s="1"/>
  <c r="CY231" i="3" s="1"/>
  <c r="CY236" i="3" s="1"/>
  <c r="CY256" i="3" s="1"/>
  <c r="AZ156" i="3"/>
  <c r="AZ158" i="3" s="1"/>
  <c r="AZ160" i="3" s="1"/>
  <c r="AZ222" i="3" s="1"/>
  <c r="AZ223" i="3" s="1"/>
  <c r="AZ226" i="3" s="1"/>
  <c r="AZ231" i="3" s="1"/>
  <c r="AZ236" i="3" s="1"/>
  <c r="AZ247" i="3" s="1"/>
  <c r="D156" i="3"/>
  <c r="D158" i="3" s="1"/>
  <c r="D160" i="3" s="1"/>
  <c r="D222" i="3" s="1"/>
  <c r="D223" i="3" s="1"/>
  <c r="ED156" i="3"/>
  <c r="ED158" i="3" s="1"/>
  <c r="ED160" i="3" s="1"/>
  <c r="ED222" i="3" s="1"/>
  <c r="ED223" i="3" s="1"/>
  <c r="CG156" i="3"/>
  <c r="CG158" i="3" s="1"/>
  <c r="CG160" i="3" s="1"/>
  <c r="CG222" i="3" s="1"/>
  <c r="CG223" i="3" s="1"/>
  <c r="R156" i="3"/>
  <c r="R158" i="3" s="1"/>
  <c r="R160" i="3" s="1"/>
  <c r="R222" i="3" s="1"/>
  <c r="R223" i="3" s="1"/>
  <c r="AJ156" i="3"/>
  <c r="AJ158" i="3" s="1"/>
  <c r="AJ160" i="3" s="1"/>
  <c r="AJ222" i="3" s="1"/>
  <c r="AJ223" i="3" s="1"/>
  <c r="AJ226" i="3" s="1"/>
  <c r="AJ231" i="3" s="1"/>
  <c r="AJ236" i="3" s="1"/>
  <c r="CR156" i="3"/>
  <c r="CR158" i="3" s="1"/>
  <c r="CR160" i="3" s="1"/>
  <c r="CR222" i="3" s="1"/>
  <c r="CR223" i="3" s="1"/>
  <c r="EQ156" i="3"/>
  <c r="EQ158" i="3" s="1"/>
  <c r="EQ160" i="3" s="1"/>
  <c r="EQ222" i="3" s="1"/>
  <c r="EQ223" i="3" s="1"/>
  <c r="DF156" i="3"/>
  <c r="DF158" i="3" s="1"/>
  <c r="DF160" i="3" s="1"/>
  <c r="DF222" i="3" s="1"/>
  <c r="DF223" i="3" s="1"/>
  <c r="Y156" i="3"/>
  <c r="Y158" i="3" s="1"/>
  <c r="Y160" i="3" s="1"/>
  <c r="Y222" i="3" s="1"/>
  <c r="Y223" i="3" s="1"/>
  <c r="Y226" i="3" s="1"/>
  <c r="EI156" i="3"/>
  <c r="EI158" i="3" s="1"/>
  <c r="EI160" i="3" s="1"/>
  <c r="EI222" i="3" s="1"/>
  <c r="EI223" i="3" s="1"/>
  <c r="EI226" i="3" s="1"/>
  <c r="EH156" i="3"/>
  <c r="EH158" i="3" s="1"/>
  <c r="EH160" i="3" s="1"/>
  <c r="EH222" i="3" s="1"/>
  <c r="EH223" i="3" s="1"/>
  <c r="EL156" i="3"/>
  <c r="EL158" i="3" s="1"/>
  <c r="EL160" i="3" s="1"/>
  <c r="EL222" i="3" s="1"/>
  <c r="EL223" i="3" s="1"/>
  <c r="DI156" i="3"/>
  <c r="DI158" i="3" s="1"/>
  <c r="DI160" i="3" s="1"/>
  <c r="DI222" i="3" s="1"/>
  <c r="DI223" i="3" s="1"/>
  <c r="DI226" i="3" s="1"/>
  <c r="DI231" i="3" s="1"/>
  <c r="DI236" i="3" s="1"/>
  <c r="DI246" i="3" s="1"/>
  <c r="AN156" i="3"/>
  <c r="AN158" i="3" s="1"/>
  <c r="AN160" i="3" s="1"/>
  <c r="AN222" i="3" s="1"/>
  <c r="AN223" i="3" s="1"/>
  <c r="FH156" i="3"/>
  <c r="FH158" i="3" s="1"/>
  <c r="FH160" i="3" s="1"/>
  <c r="FH222" i="3" s="1"/>
  <c r="FH223" i="3" s="1"/>
  <c r="FH336" i="3" s="1"/>
  <c r="FC156" i="3"/>
  <c r="FC158" i="3" s="1"/>
  <c r="FC160" i="3" s="1"/>
  <c r="FC222" i="3" s="1"/>
  <c r="FC223" i="3" s="1"/>
  <c r="DW156" i="3"/>
  <c r="DW158" i="3" s="1"/>
  <c r="DW160" i="3" s="1"/>
  <c r="DW222" i="3" s="1"/>
  <c r="DW223" i="3" s="1"/>
  <c r="AP156" i="3"/>
  <c r="AP158" i="3" s="1"/>
  <c r="AP160" i="3" s="1"/>
  <c r="AP222" i="3" s="1"/>
  <c r="AP223" i="3" s="1"/>
  <c r="BN156" i="3"/>
  <c r="BN158" i="3" s="1"/>
  <c r="BN160" i="3" s="1"/>
  <c r="BN222" i="3" s="1"/>
  <c r="BN223" i="3" s="1"/>
  <c r="BN336" i="3" s="1"/>
  <c r="BA156" i="3"/>
  <c r="BA158" i="3" s="1"/>
  <c r="BA160" i="3" s="1"/>
  <c r="BA222" i="3" s="1"/>
  <c r="BA223" i="3" s="1"/>
  <c r="EJ156" i="3"/>
  <c r="EJ158" i="3" s="1"/>
  <c r="EJ160" i="3" s="1"/>
  <c r="EJ222" i="3" s="1"/>
  <c r="EJ223" i="3" s="1"/>
  <c r="BW156" i="3"/>
  <c r="BW158" i="3" s="1"/>
  <c r="BW160" i="3" s="1"/>
  <c r="BW222" i="3" s="1"/>
  <c r="BW223" i="3" s="1"/>
  <c r="BK156" i="3"/>
  <c r="BK158" i="3" s="1"/>
  <c r="BK160" i="3" s="1"/>
  <c r="BK222" i="3" s="1"/>
  <c r="BK223" i="3" s="1"/>
  <c r="BK336" i="3" s="1"/>
  <c r="FB156" i="3"/>
  <c r="FB158" i="3" s="1"/>
  <c r="FB160" i="3" s="1"/>
  <c r="FB222" i="3" s="1"/>
  <c r="FB223" i="3" s="1"/>
  <c r="FB336" i="3" s="1"/>
  <c r="AY156" i="3"/>
  <c r="AY158" i="3" s="1"/>
  <c r="AY160" i="3" s="1"/>
  <c r="AY222" i="3" s="1"/>
  <c r="AY223" i="3" s="1"/>
  <c r="CF156" i="3"/>
  <c r="CF158" i="3" s="1"/>
  <c r="CF160" i="3" s="1"/>
  <c r="CF222" i="3" s="1"/>
  <c r="CF223" i="3" s="1"/>
  <c r="CF226" i="3" s="1"/>
  <c r="CF231" i="3" s="1"/>
  <c r="CF236" i="3" s="1"/>
  <c r="CF247" i="3" s="1"/>
  <c r="BG156" i="3"/>
  <c r="BG158" i="3" s="1"/>
  <c r="BG160" i="3" s="1"/>
  <c r="BG222" i="3" s="1"/>
  <c r="BG223" i="3" s="1"/>
  <c r="BG226" i="3" s="1"/>
  <c r="BG231" i="3" s="1"/>
  <c r="BG236" i="3" s="1"/>
  <c r="BG256" i="3" s="1"/>
  <c r="BX156" i="3"/>
  <c r="BX158" i="3" s="1"/>
  <c r="BX160" i="3" s="1"/>
  <c r="BX222" i="3" s="1"/>
  <c r="BX223" i="3" s="1"/>
  <c r="S156" i="3"/>
  <c r="S158" i="3" s="1"/>
  <c r="S160" i="3" s="1"/>
  <c r="S222" i="3" s="1"/>
  <c r="S223" i="3" s="1"/>
  <c r="S226" i="3" s="1"/>
  <c r="S231" i="3" s="1"/>
  <c r="S236" i="3" s="1"/>
  <c r="S256" i="3" s="1"/>
  <c r="EA156" i="3"/>
  <c r="EA158" i="3" s="1"/>
  <c r="EA160" i="3" s="1"/>
  <c r="EA222" i="3" s="1"/>
  <c r="EA223" i="3" s="1"/>
  <c r="EA336" i="3" s="1"/>
  <c r="DN156" i="3"/>
  <c r="DN158" i="3" s="1"/>
  <c r="DN160" i="3" s="1"/>
  <c r="DN222" i="3" s="1"/>
  <c r="DN223" i="3" s="1"/>
  <c r="DD156" i="3"/>
  <c r="DD158" i="3" s="1"/>
  <c r="DD160" i="3" s="1"/>
  <c r="DD222" i="3" s="1"/>
  <c r="DD223" i="3" s="1"/>
  <c r="FO156" i="3"/>
  <c r="FO158" i="3" s="1"/>
  <c r="FO160" i="3" s="1"/>
  <c r="FO222" i="3" s="1"/>
  <c r="FO223" i="3" s="1"/>
  <c r="AV156" i="3"/>
  <c r="AV158" i="3" s="1"/>
  <c r="AV160" i="3" s="1"/>
  <c r="AV222" i="3" s="1"/>
  <c r="AV223" i="3" s="1"/>
  <c r="BB156" i="3"/>
  <c r="BB158" i="3" s="1"/>
  <c r="BB160" i="3" s="1"/>
  <c r="BB222" i="3" s="1"/>
  <c r="BB223" i="3" s="1"/>
  <c r="FW156" i="3"/>
  <c r="FW158" i="3" s="1"/>
  <c r="FW160" i="3" s="1"/>
  <c r="FW222" i="3" s="1"/>
  <c r="FW223" i="3" s="1"/>
  <c r="AD223" i="3"/>
  <c r="AD226" i="3" s="1"/>
  <c r="AD231" i="3" s="1"/>
  <c r="AD236" i="3" s="1"/>
  <c r="AD247" i="3" s="1"/>
  <c r="CH156" i="3"/>
  <c r="CH158" i="3" s="1"/>
  <c r="CH160" i="3" s="1"/>
  <c r="CH222" i="3" s="1"/>
  <c r="CH223" i="3" s="1"/>
  <c r="CH226" i="3" s="1"/>
  <c r="CH231" i="3" s="1"/>
  <c r="CH236" i="3" s="1"/>
  <c r="CH247" i="3" s="1"/>
  <c r="EY156" i="3"/>
  <c r="EY158" i="3" s="1"/>
  <c r="EY160" i="3" s="1"/>
  <c r="N156" i="3"/>
  <c r="N158" i="3" s="1"/>
  <c r="N160" i="3" s="1"/>
  <c r="N222" i="3" s="1"/>
  <c r="N223" i="3" s="1"/>
  <c r="FF156" i="3"/>
  <c r="FF158" i="3" s="1"/>
  <c r="FF160" i="3" s="1"/>
  <c r="FF222" i="3" s="1"/>
  <c r="FF223" i="3" s="1"/>
  <c r="FF226" i="3" s="1"/>
  <c r="FF231" i="3" s="1"/>
  <c r="FF236" i="3" s="1"/>
  <c r="P156" i="3"/>
  <c r="P158" i="3" s="1"/>
  <c r="P160" i="3" s="1"/>
  <c r="P222" i="3" s="1"/>
  <c r="P223" i="3" s="1"/>
  <c r="P336" i="3" s="1"/>
  <c r="AO200" i="3"/>
  <c r="AO228" i="3" s="1"/>
  <c r="BC156" i="3"/>
  <c r="BC158" i="3" s="1"/>
  <c r="BC160" i="3" s="1"/>
  <c r="BC222" i="3" s="1"/>
  <c r="BC223" i="3" s="1"/>
  <c r="CN156" i="3"/>
  <c r="CN158" i="3" s="1"/>
  <c r="CN160" i="3" s="1"/>
  <c r="CN222" i="3" s="1"/>
  <c r="CN223" i="3" s="1"/>
  <c r="AO156" i="3"/>
  <c r="AO158" i="3" s="1"/>
  <c r="AO160" i="3" s="1"/>
  <c r="AO222" i="3" s="1"/>
  <c r="AO223" i="3" s="1"/>
  <c r="AO336" i="3" s="1"/>
  <c r="O156" i="3"/>
  <c r="O158" i="3" s="1"/>
  <c r="O160" i="3" s="1"/>
  <c r="O222" i="3" s="1"/>
  <c r="O223" i="3" s="1"/>
  <c r="O226" i="3" s="1"/>
  <c r="O231" i="3" s="1"/>
  <c r="O236" i="3" s="1"/>
  <c r="O256" i="3" s="1"/>
  <c r="CJ156" i="3"/>
  <c r="CJ158" i="3" s="1"/>
  <c r="CJ160" i="3" s="1"/>
  <c r="CJ222" i="3" s="1"/>
  <c r="CJ223" i="3" s="1"/>
  <c r="CJ226" i="3" s="1"/>
  <c r="CJ231" i="3" s="1"/>
  <c r="CJ236" i="3" s="1"/>
  <c r="BO156" i="3"/>
  <c r="BO158" i="3" s="1"/>
  <c r="BO160" i="3" s="1"/>
  <c r="BO222" i="3" s="1"/>
  <c r="BO223" i="3" s="1"/>
  <c r="BO336" i="3" s="1"/>
  <c r="CB156" i="3"/>
  <c r="CB158" i="3" s="1"/>
  <c r="CB160" i="3" s="1"/>
  <c r="CB222" i="3" s="1"/>
  <c r="CB223" i="3" s="1"/>
  <c r="CB226" i="3" s="1"/>
  <c r="CB231" i="3" s="1"/>
  <c r="CB236" i="3" s="1"/>
  <c r="CB247" i="3" s="1"/>
  <c r="AC156" i="3"/>
  <c r="AC158" i="3" s="1"/>
  <c r="AC160" i="3" s="1"/>
  <c r="AC222" i="3" s="1"/>
  <c r="AC223" i="3" s="1"/>
  <c r="AC336" i="3" s="1"/>
  <c r="AM156" i="3"/>
  <c r="AM158" i="3" s="1"/>
  <c r="AM160" i="3" s="1"/>
  <c r="AM222" i="3" s="1"/>
  <c r="AM223" i="3" s="1"/>
  <c r="AM226" i="3" s="1"/>
  <c r="AM231" i="3" s="1"/>
  <c r="AM236" i="3" s="1"/>
  <c r="EP247" i="3"/>
  <c r="DG156" i="3"/>
  <c r="DG158" i="3" s="1"/>
  <c r="DG160" i="3" s="1"/>
  <c r="DG222" i="3" s="1"/>
  <c r="DG223" i="3" s="1"/>
  <c r="DG336" i="3" s="1"/>
  <c r="CX156" i="3"/>
  <c r="CX158" i="3" s="1"/>
  <c r="CX160" i="3" s="1"/>
  <c r="CX222" i="3" s="1"/>
  <c r="CX223" i="3" s="1"/>
  <c r="R200" i="3"/>
  <c r="R228" i="3" s="1"/>
  <c r="FK200" i="3"/>
  <c r="FK228" i="3" s="1"/>
  <c r="Y200" i="3"/>
  <c r="Y228" i="3" s="1"/>
  <c r="DE226" i="3"/>
  <c r="DE231" i="3" s="1"/>
  <c r="DE236" i="3" s="1"/>
  <c r="DE238" i="3" s="1"/>
  <c r="EP238" i="3"/>
  <c r="EP246" i="3"/>
  <c r="BI226" i="3"/>
  <c r="BI231" i="3" s="1"/>
  <c r="BI236" i="3" s="1"/>
  <c r="BI238" i="3" s="1"/>
  <c r="BI336" i="3"/>
  <c r="BF336" i="3"/>
  <c r="Q226" i="3"/>
  <c r="Q231" i="3" s="1"/>
  <c r="Q236" i="3" s="1"/>
  <c r="Q247" i="3" s="1"/>
  <c r="BD226" i="3"/>
  <c r="BD231" i="3" s="1"/>
  <c r="BD236" i="3" s="1"/>
  <c r="BD244" i="3" s="1"/>
  <c r="BD336" i="3"/>
  <c r="DU226" i="3"/>
  <c r="DU231" i="3" s="1"/>
  <c r="DU236" i="3" s="1"/>
  <c r="DU238" i="3" s="1"/>
  <c r="DU336" i="3"/>
  <c r="H336" i="3"/>
  <c r="H226" i="3"/>
  <c r="H231" i="3" s="1"/>
  <c r="H236" i="3" s="1"/>
  <c r="H238" i="3" s="1"/>
  <c r="BU223" i="3"/>
  <c r="BU336" i="3" s="1"/>
  <c r="AF336" i="3"/>
  <c r="BQ158" i="3"/>
  <c r="BQ160" i="3" s="1"/>
  <c r="BQ222" i="3" s="1"/>
  <c r="BQ223" i="3" s="1"/>
  <c r="CC226" i="3"/>
  <c r="CC231" i="3" s="1"/>
  <c r="CC236" i="3" s="1"/>
  <c r="CC244" i="3" s="1"/>
  <c r="EX336" i="3"/>
  <c r="AE226" i="3"/>
  <c r="AE231" i="3" s="1"/>
  <c r="AE236" i="3" s="1"/>
  <c r="AE256" i="3" s="1"/>
  <c r="AE336" i="3"/>
  <c r="EC226" i="3"/>
  <c r="EC231" i="3" s="1"/>
  <c r="EC236" i="3" s="1"/>
  <c r="EC256" i="3" s="1"/>
  <c r="EC336" i="3"/>
  <c r="DB226" i="3"/>
  <c r="DB231" i="3" s="1"/>
  <c r="DB236" i="3" s="1"/>
  <c r="DB244" i="3" s="1"/>
  <c r="DB336" i="3"/>
  <c r="DC336" i="3"/>
  <c r="DC226" i="3"/>
  <c r="DC231" i="3" s="1"/>
  <c r="DC236" i="3" s="1"/>
  <c r="DC238" i="3" s="1"/>
  <c r="ER160" i="3"/>
  <c r="ER222" i="3" s="1"/>
  <c r="ER223" i="3" s="1"/>
  <c r="ER226" i="3" s="1"/>
  <c r="ER231" i="3" s="1"/>
  <c r="ER236" i="3" s="1"/>
  <c r="ER238" i="3" s="1"/>
  <c r="FP231" i="3"/>
  <c r="FP236" i="3" s="1"/>
  <c r="FP246" i="3" s="1"/>
  <c r="CK223" i="3"/>
  <c r="CK226" i="3" s="1"/>
  <c r="CK231" i="3" s="1"/>
  <c r="CK236" i="3" s="1"/>
  <c r="FS160" i="3"/>
  <c r="FS222" i="3" s="1"/>
  <c r="FS223" i="3" s="1"/>
  <c r="BT160" i="3"/>
  <c r="BT222" i="3" s="1"/>
  <c r="BT223" i="3" s="1"/>
  <c r="FR160" i="3"/>
  <c r="FR222" i="3" s="1"/>
  <c r="FR223" i="3" s="1"/>
  <c r="EZ223" i="3"/>
  <c r="EZ226" i="3" s="1"/>
  <c r="EZ231" i="3" s="1"/>
  <c r="EZ236" i="3" s="1"/>
  <c r="EZ244" i="3" s="1"/>
  <c r="CA160" i="3"/>
  <c r="CA222" i="3" s="1"/>
  <c r="CA223" i="3" s="1"/>
  <c r="CU160" i="3"/>
  <c r="CU222" i="3" s="1"/>
  <c r="CU223" i="3" s="1"/>
  <c r="FX223" i="3"/>
  <c r="FX336" i="3" s="1"/>
  <c r="FE226" i="3"/>
  <c r="FE231" i="3" s="1"/>
  <c r="FE236" i="3" s="1"/>
  <c r="FE256" i="3" s="1"/>
  <c r="FE336" i="3"/>
  <c r="BL336" i="3"/>
  <c r="BL226" i="3"/>
  <c r="BL231" i="3" s="1"/>
  <c r="BL236" i="3" s="1"/>
  <c r="BL238" i="3" s="1"/>
  <c r="AB226" i="3"/>
  <c r="AB231" i="3" s="1"/>
  <c r="AB236" i="3" s="1"/>
  <c r="AB238" i="3" s="1"/>
  <c r="AB336" i="3"/>
  <c r="EO226" i="3"/>
  <c r="EO231" i="3" s="1"/>
  <c r="EO236" i="3" s="1"/>
  <c r="EO238" i="3" s="1"/>
  <c r="EO336" i="3"/>
  <c r="BM226" i="3"/>
  <c r="BM231" i="3" s="1"/>
  <c r="BM236" i="3" s="1"/>
  <c r="BM244" i="3" s="1"/>
  <c r="BM336" i="3"/>
  <c r="K226" i="3"/>
  <c r="K231" i="3" s="1"/>
  <c r="K236" i="3" s="1"/>
  <c r="K256" i="3" s="1"/>
  <c r="K336" i="3"/>
  <c r="U226" i="3"/>
  <c r="U231" i="3" s="1"/>
  <c r="U236" i="3" s="1"/>
  <c r="U238" i="3" s="1"/>
  <c r="U336" i="3"/>
  <c r="CW226" i="3"/>
  <c r="CW231" i="3" s="1"/>
  <c r="CW236" i="3" s="1"/>
  <c r="CW256" i="3" s="1"/>
  <c r="CW336" i="3"/>
  <c r="FI336" i="3"/>
  <c r="FI226" i="3"/>
  <c r="FI231" i="3" s="1"/>
  <c r="FI236" i="3" s="1"/>
  <c r="FI244" i="3" s="1"/>
  <c r="AX226" i="3"/>
  <c r="AX231" i="3" s="1"/>
  <c r="AX236" i="3" s="1"/>
  <c r="AX247" i="3" s="1"/>
  <c r="AX336" i="3"/>
  <c r="DV336" i="3"/>
  <c r="DV226" i="3"/>
  <c r="DV231" i="3" s="1"/>
  <c r="DV236" i="3" s="1"/>
  <c r="DV256" i="3" s="1"/>
  <c r="BP226" i="3"/>
  <c r="BP231" i="3" s="1"/>
  <c r="BP236" i="3" s="1"/>
  <c r="BP238" i="3" s="1"/>
  <c r="BP336" i="3"/>
  <c r="BH336" i="3"/>
  <c r="BH226" i="3"/>
  <c r="BH231" i="3" s="1"/>
  <c r="BH236" i="3" s="1"/>
  <c r="BH256" i="3" s="1"/>
  <c r="FT226" i="3"/>
  <c r="FT231" i="3" s="1"/>
  <c r="FT236" i="3" s="1"/>
  <c r="FT256" i="3" s="1"/>
  <c r="FT336" i="3"/>
  <c r="EV226" i="3"/>
  <c r="EV231" i="3" s="1"/>
  <c r="EV236" i="3" s="1"/>
  <c r="EV247" i="3" s="1"/>
  <c r="AS336" i="3"/>
  <c r="AH223" i="3"/>
  <c r="AH336" i="3" s="1"/>
  <c r="X223" i="3"/>
  <c r="X226" i="3" s="1"/>
  <c r="X231" i="3" s="1"/>
  <c r="X236" i="3" s="1"/>
  <c r="FM223" i="3"/>
  <c r="FM226" i="3" s="1"/>
  <c r="FM231" i="3" s="1"/>
  <c r="FM236" i="3" s="1"/>
  <c r="FM256" i="3" s="1"/>
  <c r="CE223" i="3"/>
  <c r="CE226" i="3" s="1"/>
  <c r="CE231" i="3" s="1"/>
  <c r="CE236" i="3" s="1"/>
  <c r="CE238" i="3" s="1"/>
  <c r="AK223" i="3"/>
  <c r="AK336" i="3" s="1"/>
  <c r="BY226" i="3"/>
  <c r="BY231" i="3" s="1"/>
  <c r="BY236" i="3" s="1"/>
  <c r="BY238" i="3" s="1"/>
  <c r="Z336" i="3"/>
  <c r="BE336" i="3"/>
  <c r="DX226" i="3"/>
  <c r="DX231" i="3" s="1"/>
  <c r="DX236" i="3" s="1"/>
  <c r="DX238" i="3" s="1"/>
  <c r="EW226" i="3"/>
  <c r="EW231" i="3" s="1"/>
  <c r="EW236" i="3" s="1"/>
  <c r="EW238" i="3" s="1"/>
  <c r="EN226" i="3"/>
  <c r="EN231" i="3" s="1"/>
  <c r="EN236" i="3" s="1"/>
  <c r="EN256" i="3" s="1"/>
  <c r="FG336" i="3"/>
  <c r="FP336" i="3"/>
  <c r="FN226" i="3"/>
  <c r="FN231" i="3" s="1"/>
  <c r="FN236" i="3" s="1"/>
  <c r="FN238" i="3" s="1"/>
  <c r="AA336" i="3"/>
  <c r="CT336" i="3"/>
  <c r="EJ200" i="3"/>
  <c r="EJ228" i="3" s="1"/>
  <c r="DN200" i="3"/>
  <c r="DN228" i="3" s="1"/>
  <c r="DH336" i="3"/>
  <c r="BF238" i="3"/>
  <c r="CM336" i="3"/>
  <c r="BB200" i="3"/>
  <c r="BB228" i="3" s="1"/>
  <c r="M336" i="3"/>
  <c r="F226" i="3"/>
  <c r="F231" i="3" s="1"/>
  <c r="F236" i="3" s="1"/>
  <c r="F238" i="3" s="1"/>
  <c r="CM231" i="3"/>
  <c r="CM236" i="3" s="1"/>
  <c r="CM256" i="3" s="1"/>
  <c r="AU336" i="3"/>
  <c r="AS246" i="3"/>
  <c r="AS247" i="3"/>
  <c r="AS244" i="3"/>
  <c r="FG244" i="3"/>
  <c r="EL200" i="3"/>
  <c r="EL228" i="3" s="1"/>
  <c r="DQ226" i="3"/>
  <c r="DQ231" i="3" s="1"/>
  <c r="DQ236" i="3" s="1"/>
  <c r="DQ256" i="3" s="1"/>
  <c r="AI226" i="3"/>
  <c r="AI231" i="3" s="1"/>
  <c r="AI236" i="3" s="1"/>
  <c r="AI244" i="3" s="1"/>
  <c r="AR336" i="3"/>
  <c r="EF336" i="3"/>
  <c r="CT247" i="3"/>
  <c r="CT244" i="3"/>
  <c r="CT256" i="3"/>
  <c r="CQ256" i="3"/>
  <c r="CV226" i="3"/>
  <c r="CV231" i="3" s="1"/>
  <c r="CV236" i="3" s="1"/>
  <c r="CV238" i="3" s="1"/>
  <c r="BS336" i="3"/>
  <c r="EX246" i="3"/>
  <c r="EZ336" i="3"/>
  <c r="AF246" i="3"/>
  <c r="CX200" i="3"/>
  <c r="CX228" i="3" s="1"/>
  <c r="AA246" i="3"/>
  <c r="ET226" i="3"/>
  <c r="ET231" i="3" s="1"/>
  <c r="ET236" i="3" s="1"/>
  <c r="ET238" i="3" s="1"/>
  <c r="V336" i="3"/>
  <c r="BE238" i="3"/>
  <c r="V247" i="3"/>
  <c r="M256" i="3"/>
  <c r="DH256" i="3"/>
  <c r="M244" i="3"/>
  <c r="V246" i="3"/>
  <c r="V238" i="3"/>
  <c r="DH247" i="3"/>
  <c r="DH246" i="3"/>
  <c r="DH244" i="3"/>
  <c r="BE244" i="3"/>
  <c r="M238" i="3"/>
  <c r="CQ244" i="3"/>
  <c r="AA256" i="3"/>
  <c r="AA244" i="3"/>
  <c r="FV231" i="3"/>
  <c r="FV236" i="3" s="1"/>
  <c r="FV256" i="3" s="1"/>
  <c r="CQ247" i="3"/>
  <c r="CQ246" i="3"/>
  <c r="FG238" i="3"/>
  <c r="Z244" i="3"/>
  <c r="FG256" i="3"/>
  <c r="BF256" i="3"/>
  <c r="AF244" i="3"/>
  <c r="AF256" i="3"/>
  <c r="BV226" i="3"/>
  <c r="BV231" i="3" s="1"/>
  <c r="BV236" i="3" s="1"/>
  <c r="BV256" i="3" s="1"/>
  <c r="BS238" i="3"/>
  <c r="BS256" i="3"/>
  <c r="BS246" i="3"/>
  <c r="BS244" i="3"/>
  <c r="AR238" i="3"/>
  <c r="AR246" i="3"/>
  <c r="EK226" i="3"/>
  <c r="EK231" i="3" s="1"/>
  <c r="EK236" i="3" s="1"/>
  <c r="EK246" i="3" s="1"/>
  <c r="DR231" i="3"/>
  <c r="DR236" i="3" s="1"/>
  <c r="DR238" i="3" s="1"/>
  <c r="AR244" i="3"/>
  <c r="AF247" i="3"/>
  <c r="CT246" i="3"/>
  <c r="AR247" i="3"/>
  <c r="EX247" i="3"/>
  <c r="AR256" i="3"/>
  <c r="AU256" i="3"/>
  <c r="AU238" i="3"/>
  <c r="EX244" i="3"/>
  <c r="AU246" i="3"/>
  <c r="EX238" i="3"/>
  <c r="FG246" i="3"/>
  <c r="BF244" i="3"/>
  <c r="V244" i="3"/>
  <c r="AW238" i="3"/>
  <c r="BS247" i="3"/>
  <c r="AS238" i="3"/>
  <c r="AW244" i="3"/>
  <c r="M246" i="3"/>
  <c r="AW256" i="3"/>
  <c r="AA247" i="3"/>
  <c r="FU231" i="3"/>
  <c r="FU236" i="3" s="1"/>
  <c r="FU244" i="3" s="1"/>
  <c r="BF246" i="3"/>
  <c r="AU244" i="3"/>
  <c r="AW247" i="3"/>
  <c r="CK336" i="3"/>
  <c r="BE246" i="3"/>
  <c r="BE247" i="3"/>
  <c r="Z256" i="3"/>
  <c r="CS238" i="3"/>
  <c r="CS244" i="3"/>
  <c r="Z238" i="3"/>
  <c r="CS247" i="3"/>
  <c r="CS246" i="3"/>
  <c r="Z246" i="3"/>
  <c r="GB186" i="3"/>
  <c r="CO226" i="3"/>
  <c r="CO231" i="3" s="1"/>
  <c r="CO236" i="3" s="1"/>
  <c r="CO256" i="3" s="1"/>
  <c r="CO336" i="3"/>
  <c r="AQ226" i="3"/>
  <c r="AQ231" i="3" s="1"/>
  <c r="AQ236" i="3" s="1"/>
  <c r="AQ238" i="3" s="1"/>
  <c r="AQ336" i="3"/>
  <c r="DR336" i="3"/>
  <c r="DK336" i="3"/>
  <c r="DA226" i="3"/>
  <c r="DA231" i="3" s="1"/>
  <c r="DA236" i="3" s="1"/>
  <c r="DA256" i="3" s="1"/>
  <c r="DA336" i="3"/>
  <c r="AT226" i="3"/>
  <c r="AT231" i="3" s="1"/>
  <c r="AT236" i="3" s="1"/>
  <c r="AT256" i="3" s="1"/>
  <c r="AT336" i="3"/>
  <c r="DM226" i="3"/>
  <c r="DM231" i="3" s="1"/>
  <c r="DM236" i="3" s="1"/>
  <c r="DM244" i="3" s="1"/>
  <c r="DM336" i="3"/>
  <c r="FQ226" i="3"/>
  <c r="FQ231" i="3" s="1"/>
  <c r="FQ236" i="3" s="1"/>
  <c r="FQ256" i="3" s="1"/>
  <c r="FQ336" i="3"/>
  <c r="ES226" i="3"/>
  <c r="ES231" i="3" s="1"/>
  <c r="ES236" i="3" s="1"/>
  <c r="ES256" i="3" s="1"/>
  <c r="ES336" i="3"/>
  <c r="T226" i="3"/>
  <c r="T231" i="3" s="1"/>
  <c r="T236" i="3" s="1"/>
  <c r="T238" i="3" s="1"/>
  <c r="T336" i="3"/>
  <c r="EM226" i="3"/>
  <c r="EM231" i="3" s="1"/>
  <c r="EM236" i="3" s="1"/>
  <c r="EM238" i="3" s="1"/>
  <c r="EM336" i="3"/>
  <c r="BR226" i="3"/>
  <c r="BR231" i="3" s="1"/>
  <c r="BR236" i="3" s="1"/>
  <c r="BR256" i="3" s="1"/>
  <c r="BR336" i="3"/>
  <c r="CZ226" i="3"/>
  <c r="CZ231" i="3" s="1"/>
  <c r="CZ236" i="3" s="1"/>
  <c r="CZ238" i="3" s="1"/>
  <c r="CZ336" i="3"/>
  <c r="CP336" i="3"/>
  <c r="G226" i="3"/>
  <c r="G231" i="3" s="1"/>
  <c r="G236" i="3" s="1"/>
  <c r="G238" i="3" s="1"/>
  <c r="G336" i="3"/>
  <c r="DT226" i="3"/>
  <c r="DT231" i="3" s="1"/>
  <c r="DT236" i="3" s="1"/>
  <c r="DT244" i="3" s="1"/>
  <c r="DT336" i="3"/>
  <c r="DL336" i="3"/>
  <c r="FL226" i="3"/>
  <c r="FL231" i="3" s="1"/>
  <c r="FL236" i="3" s="1"/>
  <c r="FL244" i="3" s="1"/>
  <c r="FL336" i="3"/>
  <c r="J336" i="3"/>
  <c r="FU336" i="3"/>
  <c r="DJ336" i="3"/>
  <c r="EG226" i="3"/>
  <c r="EG231" i="3" s="1"/>
  <c r="EG236" i="3" s="1"/>
  <c r="EG246" i="3" s="1"/>
  <c r="EG336" i="3"/>
  <c r="W226" i="3"/>
  <c r="W231" i="3" s="1"/>
  <c r="W236" i="3" s="1"/>
  <c r="W247" i="3" s="1"/>
  <c r="W336" i="3"/>
  <c r="CD226" i="3"/>
  <c r="CD231" i="3" s="1"/>
  <c r="CD236" i="3" s="1"/>
  <c r="CD244" i="3" s="1"/>
  <c r="CD336" i="3"/>
  <c r="FJ226" i="3"/>
  <c r="FJ231" i="3" s="1"/>
  <c r="FJ236" i="3" s="1"/>
  <c r="FJ247" i="3" s="1"/>
  <c r="FJ336" i="3"/>
  <c r="DP226" i="3"/>
  <c r="DP231" i="3" s="1"/>
  <c r="DP236" i="3" s="1"/>
  <c r="DP256" i="3" s="1"/>
  <c r="DP336" i="3"/>
  <c r="DZ226" i="3"/>
  <c r="DZ231" i="3" s="1"/>
  <c r="DZ236" i="3" s="1"/>
  <c r="DZ256" i="3" s="1"/>
  <c r="DZ336" i="3"/>
  <c r="EU226" i="3"/>
  <c r="EU231" i="3" s="1"/>
  <c r="EU236" i="3" s="1"/>
  <c r="EU244" i="3" s="1"/>
  <c r="EU336" i="3"/>
  <c r="FD226" i="3"/>
  <c r="FD231" i="3" s="1"/>
  <c r="FD236" i="3" s="1"/>
  <c r="FD238" i="3" s="1"/>
  <c r="FD336" i="3"/>
  <c r="BO200" i="3"/>
  <c r="BO228" i="3" s="1"/>
  <c r="FV336" i="3"/>
  <c r="DF200" i="3"/>
  <c r="DF228" i="3" s="1"/>
  <c r="J226" i="3"/>
  <c r="J231" i="3" s="1"/>
  <c r="J236" i="3" s="1"/>
  <c r="J238" i="3" s="1"/>
  <c r="EI200" i="3"/>
  <c r="EI228" i="3" s="1"/>
  <c r="FO200" i="3"/>
  <c r="FO228" i="3" s="1"/>
  <c r="BN200" i="3"/>
  <c r="BN228" i="3" s="1"/>
  <c r="L200" i="3"/>
  <c r="L228" i="3" s="1"/>
  <c r="BK200" i="3"/>
  <c r="BK228" i="3" s="1"/>
  <c r="DJ226" i="3"/>
  <c r="DJ231" i="3" s="1"/>
  <c r="DJ236" i="3" s="1"/>
  <c r="DJ256" i="3" s="1"/>
  <c r="EF244" i="3"/>
  <c r="DL226" i="3"/>
  <c r="DL231" i="3" s="1"/>
  <c r="DL236" i="3" s="1"/>
  <c r="DL256" i="3" s="1"/>
  <c r="DO226" i="3"/>
  <c r="DO231" i="3" s="1"/>
  <c r="DO236" i="3" s="1"/>
  <c r="DO246" i="3" s="1"/>
  <c r="EF247" i="3"/>
  <c r="EF246" i="3"/>
  <c r="EF238" i="3"/>
  <c r="CP226" i="3"/>
  <c r="CP231" i="3" s="1"/>
  <c r="CP236" i="3" s="1"/>
  <c r="CP244" i="3" s="1"/>
  <c r="FP244" i="3"/>
  <c r="CI244" i="3"/>
  <c r="CI238" i="3"/>
  <c r="CI246" i="3"/>
  <c r="I238" i="3"/>
  <c r="CI256" i="3"/>
  <c r="E244" i="3"/>
  <c r="E238" i="3"/>
  <c r="E256" i="3"/>
  <c r="E247" i="3"/>
  <c r="I244" i="3"/>
  <c r="I247" i="3"/>
  <c r="I246" i="3"/>
  <c r="DK231" i="3"/>
  <c r="DK236" i="3" s="1"/>
  <c r="DK244" i="3" s="1"/>
  <c r="C122" i="3"/>
  <c r="C165" i="3" s="1"/>
  <c r="C166" i="3" s="1"/>
  <c r="C167" i="3" s="1"/>
  <c r="BI246" i="3" l="1"/>
  <c r="FP256" i="3"/>
  <c r="BI244" i="3"/>
  <c r="DY246" i="3"/>
  <c r="DY244" i="3"/>
  <c r="DY238" i="3"/>
  <c r="CW244" i="3"/>
  <c r="FT247" i="3"/>
  <c r="FI256" i="3"/>
  <c r="CW238" i="3"/>
  <c r="FT246" i="3"/>
  <c r="AH226" i="3"/>
  <c r="AH231" i="3" s="1"/>
  <c r="AH236" i="3" s="1"/>
  <c r="AH238" i="3" s="1"/>
  <c r="U246" i="3"/>
  <c r="BH238" i="3"/>
  <c r="BY256" i="3"/>
  <c r="BY247" i="3"/>
  <c r="EP248" i="3"/>
  <c r="EP252" i="3" s="1"/>
  <c r="EP257" i="3" s="1"/>
  <c r="EP258" i="3" s="1"/>
  <c r="DY256" i="3"/>
  <c r="BH246" i="3"/>
  <c r="EB238" i="3"/>
  <c r="EB247" i="3"/>
  <c r="FI247" i="3"/>
  <c r="FI246" i="3"/>
  <c r="Q256" i="3"/>
  <c r="FP238" i="3"/>
  <c r="EB256" i="3"/>
  <c r="BI256" i="3"/>
  <c r="H247" i="3"/>
  <c r="CL336" i="3"/>
  <c r="EB246" i="3"/>
  <c r="H246" i="3"/>
  <c r="CW247" i="3"/>
  <c r="EC246" i="3"/>
  <c r="FP247" i="3"/>
  <c r="FP248" i="3" s="1"/>
  <c r="FP252" i="3" s="1"/>
  <c r="FP257" i="3" s="1"/>
  <c r="BI247" i="3"/>
  <c r="BI248" i="3" s="1"/>
  <c r="BI252" i="3" s="1"/>
  <c r="BI257" i="3" s="1"/>
  <c r="DB238" i="3"/>
  <c r="CL244" i="3"/>
  <c r="FE246" i="3"/>
  <c r="FX226" i="3"/>
  <c r="FX231" i="3" s="1"/>
  <c r="FX236" i="3" s="1"/>
  <c r="FX256" i="3" s="1"/>
  <c r="CL247" i="3"/>
  <c r="DV247" i="3"/>
  <c r="DE256" i="3"/>
  <c r="H244" i="3"/>
  <c r="DE244" i="3"/>
  <c r="DE247" i="3"/>
  <c r="U256" i="3"/>
  <c r="DE246" i="3"/>
  <c r="EJ226" i="3"/>
  <c r="EJ231" i="3" s="1"/>
  <c r="EJ236" i="3" s="1"/>
  <c r="EJ246" i="3" s="1"/>
  <c r="EJ336" i="3"/>
  <c r="AB244" i="3"/>
  <c r="AB247" i="3"/>
  <c r="BM238" i="3"/>
  <c r="AD336" i="3"/>
  <c r="CC238" i="3"/>
  <c r="EC247" i="3"/>
  <c r="Y231" i="3"/>
  <c r="Y236" i="3" s="1"/>
  <c r="Y247" i="3" s="1"/>
  <c r="EN244" i="3"/>
  <c r="CC256" i="3"/>
  <c r="EN247" i="3"/>
  <c r="CL256" i="3"/>
  <c r="AB256" i="3"/>
  <c r="CL246" i="3"/>
  <c r="AB246" i="3"/>
  <c r="DU246" i="3"/>
  <c r="K246" i="3"/>
  <c r="BP247" i="3"/>
  <c r="K244" i="3"/>
  <c r="Q244" i="3"/>
  <c r="H256" i="3"/>
  <c r="CE336" i="3"/>
  <c r="Q238" i="3"/>
  <c r="K238" i="3"/>
  <c r="EN246" i="3"/>
  <c r="Q246" i="3"/>
  <c r="BH244" i="3"/>
  <c r="BP256" i="3"/>
  <c r="DB247" i="3"/>
  <c r="DB246" i="3"/>
  <c r="BP244" i="3"/>
  <c r="K247" i="3"/>
  <c r="BY244" i="3"/>
  <c r="BH247" i="3"/>
  <c r="BP246" i="3"/>
  <c r="FI238" i="3"/>
  <c r="BY246" i="3"/>
  <c r="DV244" i="3"/>
  <c r="DB256" i="3"/>
  <c r="AP226" i="3"/>
  <c r="AP231" i="3" s="1"/>
  <c r="AP236" i="3" s="1"/>
  <c r="AP247" i="3" s="1"/>
  <c r="AP336" i="3"/>
  <c r="FE238" i="3"/>
  <c r="EO246" i="3"/>
  <c r="FE244" i="3"/>
  <c r="BD238" i="3"/>
  <c r="AX244" i="3"/>
  <c r="U247" i="3"/>
  <c r="BD256" i="3"/>
  <c r="FE247" i="3"/>
  <c r="U244" i="3"/>
  <c r="DC246" i="3"/>
  <c r="DC244" i="3"/>
  <c r="AX238" i="3"/>
  <c r="BD247" i="3"/>
  <c r="DC247" i="3"/>
  <c r="EV246" i="3"/>
  <c r="BD246" i="3"/>
  <c r="DC256" i="3"/>
  <c r="EV244" i="3"/>
  <c r="EO256" i="3"/>
  <c r="EV256" i="3"/>
  <c r="AK226" i="3"/>
  <c r="AK231" i="3" s="1"/>
  <c r="AK236" i="3" s="1"/>
  <c r="AK256" i="3" s="1"/>
  <c r="BU226" i="3"/>
  <c r="BU231" i="3" s="1"/>
  <c r="BU236" i="3" s="1"/>
  <c r="BU244" i="3" s="1"/>
  <c r="AX256" i="3"/>
  <c r="FM336" i="3"/>
  <c r="BC226" i="3"/>
  <c r="BC231" i="3" s="1"/>
  <c r="BC236" i="3" s="1"/>
  <c r="BC244" i="3" s="1"/>
  <c r="BC336" i="3"/>
  <c r="FW226" i="3"/>
  <c r="FW231" i="3" s="1"/>
  <c r="FW236" i="3" s="1"/>
  <c r="FW244" i="3" s="1"/>
  <c r="FW336" i="3"/>
  <c r="FR336" i="3"/>
  <c r="FR226" i="3"/>
  <c r="FR231" i="3" s="1"/>
  <c r="FR236" i="3" s="1"/>
  <c r="FR256" i="3" s="1"/>
  <c r="BM256" i="3"/>
  <c r="BL256" i="3"/>
  <c r="CM238" i="3"/>
  <c r="BL247" i="3"/>
  <c r="EO244" i="3"/>
  <c r="DU244" i="3"/>
  <c r="CC247" i="3"/>
  <c r="EC244" i="3"/>
  <c r="AE247" i="3"/>
  <c r="CM247" i="3"/>
  <c r="BL244" i="3"/>
  <c r="EO247" i="3"/>
  <c r="AE244" i="3"/>
  <c r="CM244" i="3"/>
  <c r="BL246" i="3"/>
  <c r="DU256" i="3"/>
  <c r="DU247" i="3"/>
  <c r="EC238" i="3"/>
  <c r="AE246" i="3"/>
  <c r="CM246" i="3"/>
  <c r="AE238" i="3"/>
  <c r="CC246" i="3"/>
  <c r="EV238" i="3"/>
  <c r="AX246" i="3"/>
  <c r="CX336" i="3"/>
  <c r="CX226" i="3"/>
  <c r="D226" i="3"/>
  <c r="D231" i="3" s="1"/>
  <c r="D236" i="3" s="1"/>
  <c r="D244" i="3" s="1"/>
  <c r="D336" i="3"/>
  <c r="DF226" i="3"/>
  <c r="DF231" i="3" s="1"/>
  <c r="DF236" i="3" s="1"/>
  <c r="DF238" i="3" s="1"/>
  <c r="DF336" i="3"/>
  <c r="CA336" i="3"/>
  <c r="CA226" i="3"/>
  <c r="CA231" i="3" s="1"/>
  <c r="CA236" i="3" s="1"/>
  <c r="CA247" i="3" s="1"/>
  <c r="FF256" i="3"/>
  <c r="FF247" i="3"/>
  <c r="BT226" i="3"/>
  <c r="BT231" i="3" s="1"/>
  <c r="BT236" i="3" s="1"/>
  <c r="BT246" i="3" s="1"/>
  <c r="BT336" i="3"/>
  <c r="AV226" i="3"/>
  <c r="AV231" i="3" s="1"/>
  <c r="AV236" i="3" s="1"/>
  <c r="AV256" i="3" s="1"/>
  <c r="AV336" i="3"/>
  <c r="CR336" i="3"/>
  <c r="CR226" i="3"/>
  <c r="CR231" i="3" s="1"/>
  <c r="CR236" i="3" s="1"/>
  <c r="CR256" i="3" s="1"/>
  <c r="CG336" i="3"/>
  <c r="CG226" i="3"/>
  <c r="CG231" i="3" s="1"/>
  <c r="CG236" i="3" s="1"/>
  <c r="BA226" i="3"/>
  <c r="BA231" i="3" s="1"/>
  <c r="BA236" i="3" s="1"/>
  <c r="BA256" i="3" s="1"/>
  <c r="BA336" i="3"/>
  <c r="EL226" i="3"/>
  <c r="EL231" i="3" s="1"/>
  <c r="EL236" i="3" s="1"/>
  <c r="EL336" i="3"/>
  <c r="BX226" i="3"/>
  <c r="BX231" i="3" s="1"/>
  <c r="BX236" i="3" s="1"/>
  <c r="BX238" i="3" s="1"/>
  <c r="BX336" i="3"/>
  <c r="ED336" i="3"/>
  <c r="ED226" i="3"/>
  <c r="ED231" i="3" s="1"/>
  <c r="ED236" i="3" s="1"/>
  <c r="ED247" i="3" s="1"/>
  <c r="BB336" i="3"/>
  <c r="BB226" i="3"/>
  <c r="BB231" i="3" s="1"/>
  <c r="BB236" i="3" s="1"/>
  <c r="BB256" i="3" s="1"/>
  <c r="X256" i="3"/>
  <c r="X238" i="3"/>
  <c r="X247" i="3"/>
  <c r="X244" i="3"/>
  <c r="DN226" i="3"/>
  <c r="DN231" i="3" s="1"/>
  <c r="DN236" i="3" s="1"/>
  <c r="DN244" i="3" s="1"/>
  <c r="DN336" i="3"/>
  <c r="AG336" i="3"/>
  <c r="AG226" i="3"/>
  <c r="AG231" i="3" s="1"/>
  <c r="AG236" i="3" s="1"/>
  <c r="AG244" i="3" s="1"/>
  <c r="BQ226" i="3"/>
  <c r="BQ231" i="3" s="1"/>
  <c r="BQ236" i="3" s="1"/>
  <c r="BQ256" i="3" s="1"/>
  <c r="BQ336" i="3"/>
  <c r="N336" i="3"/>
  <c r="N226" i="3"/>
  <c r="N231" i="3" s="1"/>
  <c r="N236" i="3" s="1"/>
  <c r="N238" i="3" s="1"/>
  <c r="AN336" i="3"/>
  <c r="AN226" i="3"/>
  <c r="AN231" i="3" s="1"/>
  <c r="AN236" i="3" s="1"/>
  <c r="AN244" i="3" s="1"/>
  <c r="DW226" i="3"/>
  <c r="DW231" i="3" s="1"/>
  <c r="DW236" i="3" s="1"/>
  <c r="DW238" i="3" s="1"/>
  <c r="DW336" i="3"/>
  <c r="BJ238" i="3"/>
  <c r="BJ247" i="3"/>
  <c r="AL336" i="3"/>
  <c r="AL226" i="3"/>
  <c r="AL231" i="3" s="1"/>
  <c r="AL236" i="3" s="1"/>
  <c r="AL246" i="3" s="1"/>
  <c r="R226" i="3"/>
  <c r="R231" i="3" s="1"/>
  <c r="R236" i="3" s="1"/>
  <c r="R238" i="3" s="1"/>
  <c r="R336" i="3"/>
  <c r="CJ256" i="3"/>
  <c r="CJ246" i="3"/>
  <c r="CW246" i="3"/>
  <c r="FT238" i="3"/>
  <c r="DX244" i="3"/>
  <c r="BM246" i="3"/>
  <c r="X336" i="3"/>
  <c r="DR246" i="3"/>
  <c r="DX246" i="3"/>
  <c r="FH226" i="3"/>
  <c r="FH231" i="3" s="1"/>
  <c r="FH236" i="3" s="1"/>
  <c r="FH238" i="3" s="1"/>
  <c r="EY222" i="3"/>
  <c r="EY223" i="3" s="1"/>
  <c r="ER336" i="3"/>
  <c r="DR247" i="3"/>
  <c r="EN238" i="3"/>
  <c r="DR256" i="3"/>
  <c r="AJ336" i="3"/>
  <c r="DV246" i="3"/>
  <c r="DX256" i="3"/>
  <c r="DR244" i="3"/>
  <c r="DV238" i="3"/>
  <c r="DX247" i="3"/>
  <c r="AC226" i="3"/>
  <c r="AC231" i="3" s="1"/>
  <c r="AC236" i="3" s="1"/>
  <c r="AC256" i="3" s="1"/>
  <c r="P226" i="3"/>
  <c r="P231" i="3" s="1"/>
  <c r="P236" i="3" s="1"/>
  <c r="P246" i="3" s="1"/>
  <c r="FT244" i="3"/>
  <c r="BM247" i="3"/>
  <c r="ET247" i="3"/>
  <c r="FF238" i="3"/>
  <c r="AO226" i="3"/>
  <c r="AO231" i="3" s="1"/>
  <c r="AO236" i="3" s="1"/>
  <c r="AO256" i="3" s="1"/>
  <c r="FN246" i="3"/>
  <c r="FN247" i="3"/>
  <c r="FN256" i="3"/>
  <c r="FF246" i="3"/>
  <c r="FN244" i="3"/>
  <c r="EW256" i="3"/>
  <c r="BG336" i="3"/>
  <c r="EW247" i="3"/>
  <c r="EW244" i="3"/>
  <c r="EW246" i="3"/>
  <c r="BJ244" i="3"/>
  <c r="BJ246" i="3"/>
  <c r="BJ336" i="3"/>
  <c r="FF336" i="3"/>
  <c r="FK226" i="3"/>
  <c r="FK231" i="3" s="1"/>
  <c r="FK236" i="3" s="1"/>
  <c r="FK244" i="3" s="1"/>
  <c r="BJ256" i="3"/>
  <c r="X246" i="3"/>
  <c r="CJ336" i="3"/>
  <c r="CJ238" i="3"/>
  <c r="FG248" i="3"/>
  <c r="FG252" i="3" s="1"/>
  <c r="FG257" i="3" s="1"/>
  <c r="FG258" i="3" s="1"/>
  <c r="FG142" i="1" s="1"/>
  <c r="CJ247" i="3"/>
  <c r="CJ244" i="3"/>
  <c r="S336" i="3"/>
  <c r="CB246" i="3"/>
  <c r="O247" i="3"/>
  <c r="AI256" i="3"/>
  <c r="CY336" i="3"/>
  <c r="AI246" i="3"/>
  <c r="Y336" i="3"/>
  <c r="CB244" i="3"/>
  <c r="FF244" i="3"/>
  <c r="AZ336" i="3"/>
  <c r="CB238" i="3"/>
  <c r="CB256" i="3"/>
  <c r="AI238" i="3"/>
  <c r="AI247" i="3"/>
  <c r="DS226" i="3"/>
  <c r="DS231" i="3" s="1"/>
  <c r="DS236" i="3" s="1"/>
  <c r="DS336" i="3"/>
  <c r="O244" i="3"/>
  <c r="CE247" i="3"/>
  <c r="DY248" i="3"/>
  <c r="DY252" i="3" s="1"/>
  <c r="DY257" i="3" s="1"/>
  <c r="AS248" i="3"/>
  <c r="AS252" i="3" s="1"/>
  <c r="AS257" i="3" s="1"/>
  <c r="AS258" i="3" s="1"/>
  <c r="AS142" i="1" s="1"/>
  <c r="O336" i="3"/>
  <c r="O238" i="3"/>
  <c r="CB336" i="3"/>
  <c r="F244" i="3"/>
  <c r="DQ244" i="3"/>
  <c r="DQ246" i="3"/>
  <c r="CV247" i="3"/>
  <c r="F246" i="3"/>
  <c r="DQ238" i="3"/>
  <c r="DQ247" i="3"/>
  <c r="ET246" i="3"/>
  <c r="CE256" i="3"/>
  <c r="F247" i="3"/>
  <c r="ET244" i="3"/>
  <c r="CQ248" i="3"/>
  <c r="CQ252" i="3" s="1"/>
  <c r="CQ257" i="3" s="1"/>
  <c r="CQ258" i="3" s="1"/>
  <c r="CQ142" i="1" s="1"/>
  <c r="CE244" i="3"/>
  <c r="F256" i="3"/>
  <c r="CE246" i="3"/>
  <c r="O246" i="3"/>
  <c r="ET256" i="3"/>
  <c r="EZ246" i="3"/>
  <c r="EZ247" i="3"/>
  <c r="EZ238" i="3"/>
  <c r="EZ256" i="3"/>
  <c r="DI244" i="3"/>
  <c r="DI336" i="3"/>
  <c r="CF336" i="3"/>
  <c r="CF244" i="3"/>
  <c r="CF238" i="3"/>
  <c r="CF246" i="3"/>
  <c r="EA226" i="3"/>
  <c r="EA231" i="3" s="1"/>
  <c r="EA236" i="3" s="1"/>
  <c r="EA244" i="3" s="1"/>
  <c r="CT248" i="3"/>
  <c r="CT252" i="3" s="1"/>
  <c r="CT257" i="3" s="1"/>
  <c r="CT258" i="3" s="1"/>
  <c r="CT142" i="1" s="1"/>
  <c r="DI238" i="3"/>
  <c r="CF256" i="3"/>
  <c r="CV256" i="3"/>
  <c r="CV246" i="3"/>
  <c r="BZ336" i="3"/>
  <c r="CV244" i="3"/>
  <c r="Z248" i="3"/>
  <c r="Z252" i="3" s="1"/>
  <c r="Z257" i="3" s="1"/>
  <c r="Z258" i="3" s="1"/>
  <c r="Z142" i="1" s="1"/>
  <c r="FM238" i="3"/>
  <c r="V248" i="3"/>
  <c r="V252" i="3" s="1"/>
  <c r="V257" i="3" s="1"/>
  <c r="V258" i="3" s="1"/>
  <c r="V142" i="1" s="1"/>
  <c r="AA248" i="3"/>
  <c r="AA252" i="3" s="1"/>
  <c r="AA257" i="3" s="1"/>
  <c r="AA258" i="3" s="1"/>
  <c r="AA142" i="1" s="1"/>
  <c r="BG246" i="3"/>
  <c r="FM244" i="3"/>
  <c r="DI256" i="3"/>
  <c r="FM247" i="3"/>
  <c r="FV238" i="3"/>
  <c r="FM246" i="3"/>
  <c r="FV247" i="3"/>
  <c r="FV244" i="3"/>
  <c r="DI247" i="3"/>
  <c r="BF248" i="3"/>
  <c r="BF252" i="3" s="1"/>
  <c r="BF257" i="3" s="1"/>
  <c r="BF258" i="3" s="1"/>
  <c r="BF142" i="1" s="1"/>
  <c r="AF248" i="3"/>
  <c r="AF252" i="3" s="1"/>
  <c r="AF257" i="3" s="1"/>
  <c r="AF258" i="3" s="1"/>
  <c r="AF142" i="1" s="1"/>
  <c r="M248" i="3"/>
  <c r="M252" i="3" s="1"/>
  <c r="M257" i="3" s="1"/>
  <c r="M258" i="3" s="1"/>
  <c r="M263" i="3" s="1"/>
  <c r="M269" i="3" s="1"/>
  <c r="M272" i="3" s="1"/>
  <c r="M325" i="3" s="1"/>
  <c r="FV246" i="3"/>
  <c r="CX231" i="3"/>
  <c r="CX236" i="3" s="1"/>
  <c r="CX246" i="3" s="1"/>
  <c r="DP246" i="3"/>
  <c r="CH256" i="3"/>
  <c r="DH248" i="3"/>
  <c r="DH252" i="3" s="1"/>
  <c r="DH257" i="3" s="1"/>
  <c r="DH258" i="3" s="1"/>
  <c r="DH288" i="3" s="1"/>
  <c r="DH286" i="3" s="1"/>
  <c r="AZ244" i="3"/>
  <c r="AZ238" i="3"/>
  <c r="BV244" i="3"/>
  <c r="DG226" i="3"/>
  <c r="DG231" i="3" s="1"/>
  <c r="DG236" i="3" s="1"/>
  <c r="DG238" i="3" s="1"/>
  <c r="EK256" i="3"/>
  <c r="BG238" i="3"/>
  <c r="EK244" i="3"/>
  <c r="EX248" i="3"/>
  <c r="EX252" i="3" s="1"/>
  <c r="EX257" i="3" s="1"/>
  <c r="EX258" i="3" s="1"/>
  <c r="EX142" i="1" s="1"/>
  <c r="EK247" i="3"/>
  <c r="DM256" i="3"/>
  <c r="AW248" i="3"/>
  <c r="AW252" i="3" s="1"/>
  <c r="AW257" i="3" s="1"/>
  <c r="AW258" i="3" s="1"/>
  <c r="AW142" i="1" s="1"/>
  <c r="DM238" i="3"/>
  <c r="EK238" i="3"/>
  <c r="BG247" i="3"/>
  <c r="BG244" i="3"/>
  <c r="BS248" i="3"/>
  <c r="BS252" i="3" s="1"/>
  <c r="BS257" i="3" s="1"/>
  <c r="BS258" i="3" s="1"/>
  <c r="BS142" i="1" s="1"/>
  <c r="BV238" i="3"/>
  <c r="EM256" i="3"/>
  <c r="BV247" i="3"/>
  <c r="BV246" i="3"/>
  <c r="W246" i="3"/>
  <c r="AR248" i="3"/>
  <c r="AR252" i="3" s="1"/>
  <c r="AR257" i="3" s="1"/>
  <c r="AR258" i="3" s="1"/>
  <c r="AR142" i="1" s="1"/>
  <c r="CN336" i="3"/>
  <c r="CN226" i="3"/>
  <c r="CN231" i="3" s="1"/>
  <c r="CN236" i="3" s="1"/>
  <c r="AU248" i="3"/>
  <c r="AU252" i="3" s="1"/>
  <c r="AU257" i="3" s="1"/>
  <c r="AU258" i="3" s="1"/>
  <c r="AU288" i="3" s="1"/>
  <c r="BE248" i="3"/>
  <c r="BE252" i="3" s="1"/>
  <c r="BE257" i="3" s="1"/>
  <c r="BE258" i="3" s="1"/>
  <c r="BE142" i="1" s="1"/>
  <c r="FU256" i="3"/>
  <c r="CH336" i="3"/>
  <c r="S238" i="3"/>
  <c r="S246" i="3"/>
  <c r="CH246" i="3"/>
  <c r="S244" i="3"/>
  <c r="CH238" i="3"/>
  <c r="CD247" i="3"/>
  <c r="S247" i="3"/>
  <c r="CH244" i="3"/>
  <c r="AD256" i="3"/>
  <c r="CO244" i="3"/>
  <c r="T247" i="3"/>
  <c r="EM247" i="3"/>
  <c r="CO238" i="3"/>
  <c r="CO246" i="3"/>
  <c r="EM244" i="3"/>
  <c r="FS226" i="3"/>
  <c r="FS231" i="3" s="1"/>
  <c r="FS236" i="3" s="1"/>
  <c r="FS336" i="3"/>
  <c r="CO247" i="3"/>
  <c r="DM247" i="3"/>
  <c r="EM246" i="3"/>
  <c r="CY238" i="3"/>
  <c r="DM246" i="3"/>
  <c r="CY244" i="3"/>
  <c r="CY246" i="3"/>
  <c r="CS248" i="3"/>
  <c r="CS252" i="3" s="1"/>
  <c r="CS257" i="3" s="1"/>
  <c r="CS258" i="3" s="1"/>
  <c r="CS288" i="3" s="1"/>
  <c r="CY247" i="3"/>
  <c r="FB226" i="3"/>
  <c r="FB231" i="3" s="1"/>
  <c r="FB236" i="3" s="1"/>
  <c r="FB244" i="3" s="1"/>
  <c r="CD238" i="3"/>
  <c r="ER244" i="3"/>
  <c r="DA246" i="3"/>
  <c r="CD256" i="3"/>
  <c r="AD238" i="3"/>
  <c r="ES246" i="3"/>
  <c r="AZ246" i="3"/>
  <c r="CD246" i="3"/>
  <c r="DP238" i="3"/>
  <c r="AZ256" i="3"/>
  <c r="BO226" i="3"/>
  <c r="BO231" i="3" s="1"/>
  <c r="BO236" i="3" s="1"/>
  <c r="BR238" i="3"/>
  <c r="ES247" i="3"/>
  <c r="AD244" i="3"/>
  <c r="AQ244" i="3"/>
  <c r="DA247" i="3"/>
  <c r="FU238" i="3"/>
  <c r="ES238" i="3"/>
  <c r="EG256" i="3"/>
  <c r="EP263" i="3"/>
  <c r="EP269" i="3" s="1"/>
  <c r="EP272" i="3" s="1"/>
  <c r="EP325" i="3" s="1"/>
  <c r="EP142" i="1"/>
  <c r="AD246" i="3"/>
  <c r="FJ246" i="3"/>
  <c r="ES244" i="3"/>
  <c r="FJ238" i="3"/>
  <c r="FD246" i="3"/>
  <c r="FD247" i="3"/>
  <c r="DA238" i="3"/>
  <c r="EG247" i="3"/>
  <c r="DZ247" i="3"/>
  <c r="FD256" i="3"/>
  <c r="FJ256" i="3"/>
  <c r="FD244" i="3"/>
  <c r="DT247" i="3"/>
  <c r="DT246" i="3"/>
  <c r="FU247" i="3"/>
  <c r="FJ244" i="3"/>
  <c r="ER256" i="3"/>
  <c r="FU246" i="3"/>
  <c r="ER247" i="3"/>
  <c r="DA244" i="3"/>
  <c r="DZ244" i="3"/>
  <c r="AM244" i="3"/>
  <c r="AM247" i="3"/>
  <c r="AM246" i="3"/>
  <c r="AM238" i="3"/>
  <c r="AM256" i="3"/>
  <c r="DP244" i="3"/>
  <c r="BR246" i="3"/>
  <c r="DP247" i="3"/>
  <c r="BR247" i="3"/>
  <c r="AQ256" i="3"/>
  <c r="FL247" i="3"/>
  <c r="FL246" i="3"/>
  <c r="BR244" i="3"/>
  <c r="ER246" i="3"/>
  <c r="W244" i="3"/>
  <c r="FL238" i="3"/>
  <c r="CK246" i="3"/>
  <c r="CK247" i="3"/>
  <c r="CK256" i="3"/>
  <c r="CK238" i="3"/>
  <c r="CK244" i="3"/>
  <c r="AQ246" i="3"/>
  <c r="W256" i="3"/>
  <c r="FL256" i="3"/>
  <c r="AQ247" i="3"/>
  <c r="BZ244" i="3"/>
  <c r="AM336" i="3"/>
  <c r="EG244" i="3"/>
  <c r="BZ246" i="3"/>
  <c r="AN246" i="3"/>
  <c r="AT247" i="3"/>
  <c r="AT246" i="3"/>
  <c r="G244" i="3"/>
  <c r="G247" i="3"/>
  <c r="G246" i="3"/>
  <c r="AT238" i="3"/>
  <c r="G256" i="3"/>
  <c r="T244" i="3"/>
  <c r="AT244" i="3"/>
  <c r="FX246" i="3"/>
  <c r="T256" i="3"/>
  <c r="T246" i="3"/>
  <c r="W238" i="3"/>
  <c r="DT238" i="3"/>
  <c r="CU226" i="3"/>
  <c r="CU231" i="3" s="1"/>
  <c r="CU236" i="3" s="1"/>
  <c r="CU246" i="3" s="1"/>
  <c r="CU336" i="3"/>
  <c r="EH226" i="3"/>
  <c r="EH231" i="3" s="1"/>
  <c r="EH236" i="3" s="1"/>
  <c r="EH246" i="3" s="1"/>
  <c r="EH336" i="3"/>
  <c r="AN238" i="3"/>
  <c r="DD226" i="3"/>
  <c r="DD231" i="3" s="1"/>
  <c r="DD236" i="3" s="1"/>
  <c r="DD246" i="3" s="1"/>
  <c r="DD336" i="3"/>
  <c r="EI336" i="3"/>
  <c r="BZ256" i="3"/>
  <c r="BZ238" i="3"/>
  <c r="BW226" i="3"/>
  <c r="BW231" i="3" s="1"/>
  <c r="BW236" i="3" s="1"/>
  <c r="BW247" i="3" s="1"/>
  <c r="BW336" i="3"/>
  <c r="FO336" i="3"/>
  <c r="EI231" i="3"/>
  <c r="EI236" i="3" s="1"/>
  <c r="EI238" i="3" s="1"/>
  <c r="EE226" i="3"/>
  <c r="EE231" i="3" s="1"/>
  <c r="EE236" i="3" s="1"/>
  <c r="EE247" i="3" s="1"/>
  <c r="EE336" i="3"/>
  <c r="FC226" i="3"/>
  <c r="FC231" i="3" s="1"/>
  <c r="FC236" i="3" s="1"/>
  <c r="FC256" i="3" s="1"/>
  <c r="FC336" i="3"/>
  <c r="AJ247" i="3"/>
  <c r="AJ256" i="3"/>
  <c r="AJ238" i="3"/>
  <c r="AJ244" i="3"/>
  <c r="AJ246" i="3"/>
  <c r="FA226" i="3"/>
  <c r="FA231" i="3" s="1"/>
  <c r="FA236" i="3" s="1"/>
  <c r="FA244" i="3" s="1"/>
  <c r="FA336" i="3"/>
  <c r="DZ246" i="3"/>
  <c r="EQ226" i="3"/>
  <c r="EQ231" i="3" s="1"/>
  <c r="EQ236" i="3" s="1"/>
  <c r="EQ246" i="3" s="1"/>
  <c r="EQ336" i="3"/>
  <c r="EG238" i="3"/>
  <c r="AN256" i="3"/>
  <c r="DZ238" i="3"/>
  <c r="AY226" i="3"/>
  <c r="AY231" i="3" s="1"/>
  <c r="AY236" i="3" s="1"/>
  <c r="AY244" i="3" s="1"/>
  <c r="AY336" i="3"/>
  <c r="DT256" i="3"/>
  <c r="J246" i="3"/>
  <c r="J244" i="3"/>
  <c r="CZ256" i="3"/>
  <c r="J256" i="3"/>
  <c r="J247" i="3"/>
  <c r="FO226" i="3"/>
  <c r="FO231" i="3" s="1"/>
  <c r="FO236" i="3" s="1"/>
  <c r="FO238" i="3" s="1"/>
  <c r="BN226" i="3"/>
  <c r="BN231" i="3" s="1"/>
  <c r="BN236" i="3" s="1"/>
  <c r="BK226" i="3"/>
  <c r="BK231" i="3" s="1"/>
  <c r="BK236" i="3" s="1"/>
  <c r="BK256" i="3" s="1"/>
  <c r="L226" i="3"/>
  <c r="L231" i="3" s="1"/>
  <c r="L236" i="3" s="1"/>
  <c r="CZ244" i="3"/>
  <c r="CZ246" i="3"/>
  <c r="CZ247" i="3"/>
  <c r="DL246" i="3"/>
  <c r="DL244" i="3"/>
  <c r="DL247" i="3"/>
  <c r="DL238" i="3"/>
  <c r="DO238" i="3"/>
  <c r="DO256" i="3"/>
  <c r="DO244" i="3"/>
  <c r="CP238" i="3"/>
  <c r="EF248" i="3"/>
  <c r="EF252" i="3" s="1"/>
  <c r="EF257" i="3" s="1"/>
  <c r="EF258" i="3" s="1"/>
  <c r="DO247" i="3"/>
  <c r="DJ238" i="3"/>
  <c r="CP256" i="3"/>
  <c r="FQ238" i="3"/>
  <c r="CP247" i="3"/>
  <c r="FQ244" i="3"/>
  <c r="FQ246" i="3"/>
  <c r="CP246" i="3"/>
  <c r="FQ247" i="3"/>
  <c r="DJ244" i="3"/>
  <c r="DJ246" i="3"/>
  <c r="DJ247" i="3"/>
  <c r="EU256" i="3"/>
  <c r="EU247" i="3"/>
  <c r="CI248" i="3"/>
  <c r="CI252" i="3" s="1"/>
  <c r="CI257" i="3" s="1"/>
  <c r="CI258" i="3" s="1"/>
  <c r="EU246" i="3"/>
  <c r="EU238" i="3"/>
  <c r="AH246" i="3"/>
  <c r="E248" i="3"/>
  <c r="E252" i="3" s="1"/>
  <c r="E257" i="3" s="1"/>
  <c r="E258" i="3" s="1"/>
  <c r="EP288" i="3"/>
  <c r="I248" i="3"/>
  <c r="I252" i="3" s="1"/>
  <c r="I257" i="3" s="1"/>
  <c r="I258" i="3" s="1"/>
  <c r="DK247" i="3"/>
  <c r="DK246" i="3"/>
  <c r="DK256" i="3"/>
  <c r="DK239" i="3"/>
  <c r="DK238" i="3"/>
  <c r="C154" i="3"/>
  <c r="C156" i="3" s="1"/>
  <c r="C158" i="3" s="1"/>
  <c r="C160" i="3" s="1"/>
  <c r="C191" i="3"/>
  <c r="C195" i="3" s="1"/>
  <c r="C197" i="3" s="1"/>
  <c r="FZ122" i="3"/>
  <c r="FZ123" i="3" s="1"/>
  <c r="C126" i="3"/>
  <c r="FZ126" i="3" s="1"/>
  <c r="GB126" i="3" s="1"/>
  <c r="C224" i="3"/>
  <c r="FZ167" i="3"/>
  <c r="GB167" i="3" s="1"/>
  <c r="BI258" i="3" l="1"/>
  <c r="BI142" i="1" s="1"/>
  <c r="R247" i="3"/>
  <c r="R244" i="3"/>
  <c r="AH256" i="3"/>
  <c r="AH247" i="3"/>
  <c r="FP258" i="3"/>
  <c r="FI248" i="3"/>
  <c r="FI252" i="3" s="1"/>
  <c r="FI257" i="3" s="1"/>
  <c r="FI258" i="3" s="1"/>
  <c r="FI142" i="1" s="1"/>
  <c r="FX238" i="3"/>
  <c r="FX244" i="3"/>
  <c r="FT248" i="3"/>
  <c r="FT252" i="3" s="1"/>
  <c r="FT257" i="3" s="1"/>
  <c r="FT258" i="3" s="1"/>
  <c r="FT142" i="1" s="1"/>
  <c r="BA244" i="3"/>
  <c r="AK247" i="3"/>
  <c r="DV248" i="3"/>
  <c r="DV252" i="3" s="1"/>
  <c r="DV257" i="3" s="1"/>
  <c r="DV258" i="3" s="1"/>
  <c r="DV142" i="1" s="1"/>
  <c r="BQ244" i="3"/>
  <c r="AH244" i="3"/>
  <c r="FX247" i="3"/>
  <c r="FX248" i="3" s="1"/>
  <c r="FX252" i="3" s="1"/>
  <c r="FX257" i="3" s="1"/>
  <c r="FX258" i="3" s="1"/>
  <c r="DB248" i="3"/>
  <c r="DB252" i="3" s="1"/>
  <c r="DB257" i="3" s="1"/>
  <c r="EB248" i="3"/>
  <c r="EB252" i="3" s="1"/>
  <c r="EB257" i="3" s="1"/>
  <c r="EB258" i="3" s="1"/>
  <c r="EB263" i="3" s="1"/>
  <c r="EB269" i="3" s="1"/>
  <c r="EB272" i="3" s="1"/>
  <c r="EB289" i="3" s="1"/>
  <c r="CW248" i="3"/>
  <c r="CW252" i="3" s="1"/>
  <c r="CW257" i="3" s="1"/>
  <c r="CW258" i="3" s="1"/>
  <c r="CW142" i="1" s="1"/>
  <c r="AB248" i="3"/>
  <c r="AB252" i="3" s="1"/>
  <c r="AB257" i="3" s="1"/>
  <c r="AB258" i="3" s="1"/>
  <c r="AB263" i="3" s="1"/>
  <c r="AB269" i="3" s="1"/>
  <c r="AB272" i="3" s="1"/>
  <c r="AB325" i="3" s="1"/>
  <c r="DY258" i="3"/>
  <c r="DY142" i="1" s="1"/>
  <c r="AK244" i="3"/>
  <c r="BQ246" i="3"/>
  <c r="AV244" i="3"/>
  <c r="AV247" i="3"/>
  <c r="FE248" i="3"/>
  <c r="FE252" i="3" s="1"/>
  <c r="FE257" i="3" s="1"/>
  <c r="FE258" i="3" s="1"/>
  <c r="FE142" i="1" s="1"/>
  <c r="DE248" i="3"/>
  <c r="DE252" i="3" s="1"/>
  <c r="DE257" i="3" s="1"/>
  <c r="DE258" i="3" s="1"/>
  <c r="AV246" i="3"/>
  <c r="K248" i="3"/>
  <c r="K252" i="3" s="1"/>
  <c r="K257" i="3" s="1"/>
  <c r="K258" i="3" s="1"/>
  <c r="K142" i="1" s="1"/>
  <c r="R246" i="3"/>
  <c r="BC238" i="3"/>
  <c r="AV238" i="3"/>
  <c r="BQ247" i="3"/>
  <c r="R256" i="3"/>
  <c r="AK238" i="3"/>
  <c r="CL248" i="3"/>
  <c r="CL252" i="3" s="1"/>
  <c r="CL257" i="3" s="1"/>
  <c r="CL258" i="3" s="1"/>
  <c r="CL142" i="1" s="1"/>
  <c r="AN247" i="3"/>
  <c r="AN248" i="3" s="1"/>
  <c r="AN252" i="3" s="1"/>
  <c r="AN257" i="3" s="1"/>
  <c r="AN258" i="3" s="1"/>
  <c r="AN142" i="1" s="1"/>
  <c r="BC256" i="3"/>
  <c r="BC246" i="3"/>
  <c r="AX248" i="3"/>
  <c r="AX252" i="3" s="1"/>
  <c r="AX257" i="3" s="1"/>
  <c r="AX258" i="3" s="1"/>
  <c r="AX142" i="1" s="1"/>
  <c r="BH248" i="3"/>
  <c r="BH252" i="3" s="1"/>
  <c r="BH257" i="3" s="1"/>
  <c r="BH258" i="3" s="1"/>
  <c r="BC247" i="3"/>
  <c r="CC248" i="3"/>
  <c r="CC252" i="3" s="1"/>
  <c r="CC257" i="3" s="1"/>
  <c r="CC258" i="3" s="1"/>
  <c r="CC142" i="1" s="1"/>
  <c r="CM248" i="3"/>
  <c r="CM252" i="3" s="1"/>
  <c r="CM257" i="3" s="1"/>
  <c r="CM258" i="3" s="1"/>
  <c r="CM142" i="1" s="1"/>
  <c r="BD248" i="3"/>
  <c r="BD252" i="3" s="1"/>
  <c r="BD257" i="3" s="1"/>
  <c r="BD258" i="3" s="1"/>
  <c r="BD142" i="1" s="1"/>
  <c r="BY248" i="3"/>
  <c r="BY252" i="3" s="1"/>
  <c r="BY257" i="3" s="1"/>
  <c r="BY258" i="3" s="1"/>
  <c r="BY263" i="3" s="1"/>
  <c r="BY269" i="3" s="1"/>
  <c r="BY272" i="3" s="1"/>
  <c r="BY325" i="3" s="1"/>
  <c r="AE248" i="3"/>
  <c r="AE252" i="3" s="1"/>
  <c r="AE257" i="3" s="1"/>
  <c r="AE258" i="3" s="1"/>
  <c r="AE142" i="1" s="1"/>
  <c r="AO247" i="3"/>
  <c r="AK246" i="3"/>
  <c r="AK248" i="3" s="1"/>
  <c r="AK252" i="3" s="1"/>
  <c r="AK257" i="3" s="1"/>
  <c r="AK258" i="3" s="1"/>
  <c r="AK142" i="1" s="1"/>
  <c r="AO246" i="3"/>
  <c r="DW244" i="3"/>
  <c r="BU247" i="3"/>
  <c r="EV248" i="3"/>
  <c r="EV252" i="3" s="1"/>
  <c r="EV257" i="3" s="1"/>
  <c r="EV258" i="3" s="1"/>
  <c r="U248" i="3"/>
  <c r="U252" i="3" s="1"/>
  <c r="U257" i="3" s="1"/>
  <c r="U258" i="3" s="1"/>
  <c r="U142" i="1" s="1"/>
  <c r="DX248" i="3"/>
  <c r="DX252" i="3" s="1"/>
  <c r="DX257" i="3" s="1"/>
  <c r="DX258" i="3" s="1"/>
  <c r="DX263" i="3" s="1"/>
  <c r="DX269" i="3" s="1"/>
  <c r="DX272" i="3" s="1"/>
  <c r="DX325" i="3" s="1"/>
  <c r="Q248" i="3"/>
  <c r="Q252" i="3" s="1"/>
  <c r="Q257" i="3" s="1"/>
  <c r="Q258" i="3" s="1"/>
  <c r="Q263" i="3" s="1"/>
  <c r="Q269" i="3" s="1"/>
  <c r="Q272" i="3" s="1"/>
  <c r="Q325" i="3" s="1"/>
  <c r="EC248" i="3"/>
  <c r="EC252" i="3" s="1"/>
  <c r="EC257" i="3" s="1"/>
  <c r="EC258" i="3" s="1"/>
  <c r="EC288" i="3" s="1"/>
  <c r="EC295" i="3" s="1"/>
  <c r="H248" i="3"/>
  <c r="H252" i="3" s="1"/>
  <c r="H257" i="3" s="1"/>
  <c r="H258" i="3" s="1"/>
  <c r="H142" i="1" s="1"/>
  <c r="AO238" i="3"/>
  <c r="AO244" i="3"/>
  <c r="FR244" i="3"/>
  <c r="BT247" i="3"/>
  <c r="EN248" i="3"/>
  <c r="EN252" i="3" s="1"/>
  <c r="EN257" i="3" s="1"/>
  <c r="EN258" i="3" s="1"/>
  <c r="EN263" i="3" s="1"/>
  <c r="EN269" i="3" s="1"/>
  <c r="EN272" i="3" s="1"/>
  <c r="EN280" i="3" s="1"/>
  <c r="EN284" i="3" s="1"/>
  <c r="FW256" i="3"/>
  <c r="BX256" i="3"/>
  <c r="Y244" i="3"/>
  <c r="AL247" i="3"/>
  <c r="CA256" i="3"/>
  <c r="FN248" i="3"/>
  <c r="FN252" i="3" s="1"/>
  <c r="FN257" i="3" s="1"/>
  <c r="FN258" i="3" s="1"/>
  <c r="FN263" i="3" s="1"/>
  <c r="FN269" i="3" s="1"/>
  <c r="FN272" i="3" s="1"/>
  <c r="FN289" i="3" s="1"/>
  <c r="FN303" i="3" s="1"/>
  <c r="FN317" i="3" s="1"/>
  <c r="AL256" i="3"/>
  <c r="BT244" i="3"/>
  <c r="BP248" i="3"/>
  <c r="BP252" i="3" s="1"/>
  <c r="BP257" i="3" s="1"/>
  <c r="BP258" i="3" s="1"/>
  <c r="BP142" i="1" s="1"/>
  <c r="CA244" i="3"/>
  <c r="DN246" i="3"/>
  <c r="DW247" i="3"/>
  <c r="Y256" i="3"/>
  <c r="DW256" i="3"/>
  <c r="DN256" i="3"/>
  <c r="BX244" i="3"/>
  <c r="DN238" i="3"/>
  <c r="BT238" i="3"/>
  <c r="BM248" i="3"/>
  <c r="BM252" i="3" s="1"/>
  <c r="BM257" i="3" s="1"/>
  <c r="BM258" i="3" s="1"/>
  <c r="BM142" i="1" s="1"/>
  <c r="DR248" i="3"/>
  <c r="DR252" i="3" s="1"/>
  <c r="DR257" i="3" s="1"/>
  <c r="DR258" i="3" s="1"/>
  <c r="BL248" i="3"/>
  <c r="BL252" i="3" s="1"/>
  <c r="BL257" i="3" s="1"/>
  <c r="BL258" i="3" s="1"/>
  <c r="BL288" i="3" s="1"/>
  <c r="BL295" i="3" s="1"/>
  <c r="Y246" i="3"/>
  <c r="Y248" i="3" s="1"/>
  <c r="Y252" i="3" s="1"/>
  <c r="Y257" i="3" s="1"/>
  <c r="Y258" i="3" s="1"/>
  <c r="DN247" i="3"/>
  <c r="FW247" i="3"/>
  <c r="BA247" i="3"/>
  <c r="CQ263" i="3"/>
  <c r="CQ269" i="3" s="1"/>
  <c r="CQ272" i="3" s="1"/>
  <c r="Y238" i="3"/>
  <c r="CA238" i="3"/>
  <c r="DW246" i="3"/>
  <c r="BX247" i="3"/>
  <c r="FW246" i="3"/>
  <c r="BT256" i="3"/>
  <c r="FW238" i="3"/>
  <c r="FR246" i="3"/>
  <c r="CA246" i="3"/>
  <c r="EO248" i="3"/>
  <c r="EO252" i="3" s="1"/>
  <c r="EO257" i="3" s="1"/>
  <c r="EO258" i="3" s="1"/>
  <c r="EO142" i="1" s="1"/>
  <c r="DC248" i="3"/>
  <c r="DC252" i="3" s="1"/>
  <c r="DC257" i="3" s="1"/>
  <c r="DC258" i="3" s="1"/>
  <c r="DC288" i="3" s="1"/>
  <c r="DC295" i="3" s="1"/>
  <c r="BU246" i="3"/>
  <c r="BQ238" i="3"/>
  <c r="BA246" i="3"/>
  <c r="P256" i="3"/>
  <c r="ED256" i="3"/>
  <c r="BB246" i="3"/>
  <c r="AP256" i="3"/>
  <c r="AA263" i="3"/>
  <c r="AA269" i="3" s="1"/>
  <c r="AA272" i="3" s="1"/>
  <c r="AA325" i="3" s="1"/>
  <c r="BB247" i="3"/>
  <c r="FK247" i="3"/>
  <c r="BB244" i="3"/>
  <c r="AP246" i="3"/>
  <c r="N247" i="3"/>
  <c r="FF248" i="3"/>
  <c r="FF252" i="3" s="1"/>
  <c r="FF257" i="3" s="1"/>
  <c r="FF258" i="3" s="1"/>
  <c r="FF142" i="1" s="1"/>
  <c r="AP238" i="3"/>
  <c r="N244" i="3"/>
  <c r="N246" i="3"/>
  <c r="BB238" i="3"/>
  <c r="AP244" i="3"/>
  <c r="DB258" i="3"/>
  <c r="DB263" i="3" s="1"/>
  <c r="DB269" i="3" s="1"/>
  <c r="DB272" i="3" s="1"/>
  <c r="DB280" i="3" s="1"/>
  <c r="DB284" i="3" s="1"/>
  <c r="CR246" i="3"/>
  <c r="FR238" i="3"/>
  <c r="BX246" i="3"/>
  <c r="AC244" i="3"/>
  <c r="FR247" i="3"/>
  <c r="DU248" i="3"/>
  <c r="DU252" i="3" s="1"/>
  <c r="DU257" i="3" s="1"/>
  <c r="DU258" i="3" s="1"/>
  <c r="BU256" i="3"/>
  <c r="BU238" i="3"/>
  <c r="P238" i="3"/>
  <c r="ED238" i="3"/>
  <c r="P247" i="3"/>
  <c r="D238" i="3"/>
  <c r="D247" i="3"/>
  <c r="D256" i="3"/>
  <c r="BA238" i="3"/>
  <c r="D246" i="3"/>
  <c r="X248" i="3"/>
  <c r="X252" i="3" s="1"/>
  <c r="X257" i="3" s="1"/>
  <c r="X258" i="3" s="1"/>
  <c r="X142" i="1" s="1"/>
  <c r="CB248" i="3"/>
  <c r="CB252" i="3" s="1"/>
  <c r="CB257" i="3" s="1"/>
  <c r="CB258" i="3" s="1"/>
  <c r="CB142" i="1" s="1"/>
  <c r="P244" i="3"/>
  <c r="EL238" i="3"/>
  <c r="EL247" i="3"/>
  <c r="EL244" i="3"/>
  <c r="AL244" i="3"/>
  <c r="CR238" i="3"/>
  <c r="AL238" i="3"/>
  <c r="FK256" i="3"/>
  <c r="FK246" i="3"/>
  <c r="AC238" i="3"/>
  <c r="AG246" i="3"/>
  <c r="V263" i="3"/>
  <c r="V269" i="3" s="1"/>
  <c r="V272" i="3" s="1"/>
  <c r="V325" i="3" s="1"/>
  <c r="N256" i="3"/>
  <c r="CR247" i="3"/>
  <c r="AG247" i="3"/>
  <c r="V288" i="3"/>
  <c r="V286" i="3" s="1"/>
  <c r="AC247" i="3"/>
  <c r="CR244" i="3"/>
  <c r="CG244" i="3"/>
  <c r="CG256" i="3"/>
  <c r="CG246" i="3"/>
  <c r="CG238" i="3"/>
  <c r="CG247" i="3"/>
  <c r="FH246" i="3"/>
  <c r="FH247" i="3"/>
  <c r="FH244" i="3"/>
  <c r="ED246" i="3"/>
  <c r="AC246" i="3"/>
  <c r="AG238" i="3"/>
  <c r="FH256" i="3"/>
  <c r="EW248" i="3"/>
  <c r="EW252" i="3" s="1"/>
  <c r="EW257" i="3" s="1"/>
  <c r="EW258" i="3" s="1"/>
  <c r="EW142" i="1" s="1"/>
  <c r="ED244" i="3"/>
  <c r="AG256" i="3"/>
  <c r="EY226" i="3"/>
  <c r="EY231" i="3" s="1"/>
  <c r="EY236" i="3" s="1"/>
  <c r="EY336" i="3"/>
  <c r="EJ247" i="3"/>
  <c r="BJ248" i="3"/>
  <c r="BJ252" i="3" s="1"/>
  <c r="BJ257" i="3" s="1"/>
  <c r="BJ258" i="3" s="1"/>
  <c r="BJ288" i="3" s="1"/>
  <c r="BJ295" i="3" s="1"/>
  <c r="EJ256" i="3"/>
  <c r="AA288" i="3"/>
  <c r="AA286" i="3" s="1"/>
  <c r="FK238" i="3"/>
  <c r="CJ248" i="3"/>
  <c r="CJ252" i="3" s="1"/>
  <c r="CJ257" i="3" s="1"/>
  <c r="CJ258" i="3" s="1"/>
  <c r="CJ142" i="1" s="1"/>
  <c r="EL256" i="3"/>
  <c r="EL246" i="3"/>
  <c r="EJ244" i="3"/>
  <c r="EJ238" i="3"/>
  <c r="AI248" i="3"/>
  <c r="AI252" i="3" s="1"/>
  <c r="AI257" i="3" s="1"/>
  <c r="AI258" i="3" s="1"/>
  <c r="AW263" i="3"/>
  <c r="AW269" i="3" s="1"/>
  <c r="AW272" i="3" s="1"/>
  <c r="AW325" i="3" s="1"/>
  <c r="AW288" i="3"/>
  <c r="AW286" i="3" s="1"/>
  <c r="DQ248" i="3"/>
  <c r="DQ252" i="3" s="1"/>
  <c r="DQ257" i="3" s="1"/>
  <c r="DQ258" i="3" s="1"/>
  <c r="DQ263" i="3" s="1"/>
  <c r="DQ269" i="3" s="1"/>
  <c r="DQ272" i="3" s="1"/>
  <c r="DQ280" i="3" s="1"/>
  <c r="DQ284" i="3" s="1"/>
  <c r="O248" i="3"/>
  <c r="O252" i="3" s="1"/>
  <c r="O257" i="3" s="1"/>
  <c r="O258" i="3" s="1"/>
  <c r="O142" i="1" s="1"/>
  <c r="CE248" i="3"/>
  <c r="CE252" i="3" s="1"/>
  <c r="CE257" i="3" s="1"/>
  <c r="CE258" i="3" s="1"/>
  <c r="CT263" i="3"/>
  <c r="CT269" i="3" s="1"/>
  <c r="CT272" i="3" s="1"/>
  <c r="CT325" i="3" s="1"/>
  <c r="CT288" i="3"/>
  <c r="CT286" i="3" s="1"/>
  <c r="EZ248" i="3"/>
  <c r="EZ252" i="3" s="1"/>
  <c r="EZ257" i="3" s="1"/>
  <c r="EZ258" i="3" s="1"/>
  <c r="EZ263" i="3" s="1"/>
  <c r="EZ269" i="3" s="1"/>
  <c r="EZ272" i="3" s="1"/>
  <c r="CV248" i="3"/>
  <c r="CV252" i="3" s="1"/>
  <c r="CV257" i="3" s="1"/>
  <c r="CV258" i="3" s="1"/>
  <c r="CV288" i="3" s="1"/>
  <c r="CV286" i="3" s="1"/>
  <c r="AS263" i="3"/>
  <c r="AS269" i="3" s="1"/>
  <c r="AS272" i="3" s="1"/>
  <c r="AS325" i="3" s="1"/>
  <c r="AS288" i="3"/>
  <c r="AS295" i="3" s="1"/>
  <c r="DS256" i="3"/>
  <c r="DS244" i="3"/>
  <c r="DS238" i="3"/>
  <c r="DS246" i="3"/>
  <c r="DS247" i="3"/>
  <c r="F248" i="3"/>
  <c r="F252" i="3" s="1"/>
  <c r="F257" i="3" s="1"/>
  <c r="F258" i="3" s="1"/>
  <c r="F142" i="1" s="1"/>
  <c r="CQ288" i="3"/>
  <c r="CQ81" i="3" s="1"/>
  <c r="ET248" i="3"/>
  <c r="ET252" i="3" s="1"/>
  <c r="ET257" i="3" s="1"/>
  <c r="ET258" i="3" s="1"/>
  <c r="ET142" i="1" s="1"/>
  <c r="AZ248" i="3"/>
  <c r="AZ252" i="3" s="1"/>
  <c r="AZ257" i="3" s="1"/>
  <c r="AZ258" i="3" s="1"/>
  <c r="AZ263" i="3" s="1"/>
  <c r="AZ269" i="3" s="1"/>
  <c r="AZ272" i="3" s="1"/>
  <c r="AZ289" i="3" s="1"/>
  <c r="BS288" i="3"/>
  <c r="BS286" i="3" s="1"/>
  <c r="CF248" i="3"/>
  <c r="CF252" i="3" s="1"/>
  <c r="CF257" i="3" s="1"/>
  <c r="CF258" i="3" s="1"/>
  <c r="CF142" i="1" s="1"/>
  <c r="DI248" i="3"/>
  <c r="DI252" i="3" s="1"/>
  <c r="DI257" i="3" s="1"/>
  <c r="DI258" i="3" s="1"/>
  <c r="DI288" i="3" s="1"/>
  <c r="DI81" i="3" s="1"/>
  <c r="EA247" i="3"/>
  <c r="EA246" i="3"/>
  <c r="BG248" i="3"/>
  <c r="BG252" i="3" s="1"/>
  <c r="BG257" i="3" s="1"/>
  <c r="BG258" i="3" s="1"/>
  <c r="BG142" i="1" s="1"/>
  <c r="AF263" i="3"/>
  <c r="AF269" i="3" s="1"/>
  <c r="AF272" i="3" s="1"/>
  <c r="AF289" i="3" s="1"/>
  <c r="EA256" i="3"/>
  <c r="EA238" i="3"/>
  <c r="AF288" i="3"/>
  <c r="AF286" i="3" s="1"/>
  <c r="BW256" i="3"/>
  <c r="W248" i="3"/>
  <c r="W252" i="3" s="1"/>
  <c r="W257" i="3" s="1"/>
  <c r="W258" i="3" s="1"/>
  <c r="W288" i="3" s="1"/>
  <c r="BW244" i="3"/>
  <c r="BW238" i="3"/>
  <c r="DH263" i="3"/>
  <c r="DH269" i="3" s="1"/>
  <c r="DH272" i="3" s="1"/>
  <c r="DH280" i="3" s="1"/>
  <c r="DH284" i="3" s="1"/>
  <c r="DH326" i="3" s="1"/>
  <c r="M142" i="1"/>
  <c r="M288" i="3"/>
  <c r="M286" i="3" s="1"/>
  <c r="DH142" i="1"/>
  <c r="FM248" i="3"/>
  <c r="FM252" i="3" s="1"/>
  <c r="FM257" i="3" s="1"/>
  <c r="FM258" i="3" s="1"/>
  <c r="FM142" i="1" s="1"/>
  <c r="FG263" i="3"/>
  <c r="FG269" i="3" s="1"/>
  <c r="FG272" i="3" s="1"/>
  <c r="FG280" i="3" s="1"/>
  <c r="FG284" i="3" s="1"/>
  <c r="BW246" i="3"/>
  <c r="BS263" i="3"/>
  <c r="BS269" i="3" s="1"/>
  <c r="BS272" i="3" s="1"/>
  <c r="BS325" i="3" s="1"/>
  <c r="FV248" i="3"/>
  <c r="FV252" i="3" s="1"/>
  <c r="FV257" i="3" s="1"/>
  <c r="FV258" i="3" s="1"/>
  <c r="FV288" i="3" s="1"/>
  <c r="DG247" i="3"/>
  <c r="DG246" i="3"/>
  <c r="DG244" i="3"/>
  <c r="DG256" i="3"/>
  <c r="CX244" i="3"/>
  <c r="CX238" i="3"/>
  <c r="CX256" i="3"/>
  <c r="CX247" i="3"/>
  <c r="AU263" i="3"/>
  <c r="AU269" i="3" s="1"/>
  <c r="AU272" i="3" s="1"/>
  <c r="AU325" i="3" s="1"/>
  <c r="BF263" i="3"/>
  <c r="BF269" i="3" s="1"/>
  <c r="BF272" i="3" s="1"/>
  <c r="BF289" i="3" s="1"/>
  <c r="BF288" i="3"/>
  <c r="BF295" i="3" s="1"/>
  <c r="EG248" i="3"/>
  <c r="EG252" i="3" s="1"/>
  <c r="EG257" i="3" s="1"/>
  <c r="EG258" i="3" s="1"/>
  <c r="EG263" i="3" s="1"/>
  <c r="EG269" i="3" s="1"/>
  <c r="EG272" i="3" s="1"/>
  <c r="EG325" i="3" s="1"/>
  <c r="FG288" i="3"/>
  <c r="FG81" i="3" s="1"/>
  <c r="CS263" i="3"/>
  <c r="CS269" i="3" s="1"/>
  <c r="CS272" i="3" s="1"/>
  <c r="CS325" i="3" s="1"/>
  <c r="EK248" i="3"/>
  <c r="EK252" i="3" s="1"/>
  <c r="EK257" i="3" s="1"/>
  <c r="EK258" i="3" s="1"/>
  <c r="EK142" i="1" s="1"/>
  <c r="U263" i="3"/>
  <c r="U269" i="3" s="1"/>
  <c r="U272" i="3" s="1"/>
  <c r="U289" i="3" s="1"/>
  <c r="U288" i="3"/>
  <c r="U286" i="3" s="1"/>
  <c r="Z263" i="3"/>
  <c r="Z269" i="3" s="1"/>
  <c r="Z272" i="3" s="1"/>
  <c r="Z325" i="3" s="1"/>
  <c r="DP248" i="3"/>
  <c r="DP252" i="3" s="1"/>
  <c r="DP257" i="3" s="1"/>
  <c r="DP258" i="3" s="1"/>
  <c r="DP288" i="3" s="1"/>
  <c r="DP286" i="3" s="1"/>
  <c r="EX263" i="3"/>
  <c r="EX269" i="3" s="1"/>
  <c r="EX272" i="3" s="1"/>
  <c r="EX325" i="3" s="1"/>
  <c r="EX288" i="3"/>
  <c r="EX295" i="3" s="1"/>
  <c r="FU248" i="3"/>
  <c r="FU252" i="3" s="1"/>
  <c r="FU257" i="3" s="1"/>
  <c r="FU258" i="3" s="1"/>
  <c r="Z288" i="3"/>
  <c r="Z295" i="3" s="1"/>
  <c r="AR263" i="3"/>
  <c r="AR269" i="3" s="1"/>
  <c r="AR272" i="3" s="1"/>
  <c r="AR325" i="3" s="1"/>
  <c r="K288" i="3"/>
  <c r="K81" i="3" s="1"/>
  <c r="BV248" i="3"/>
  <c r="BV252" i="3" s="1"/>
  <c r="BV257" i="3" s="1"/>
  <c r="BV258" i="3" s="1"/>
  <c r="BV288" i="3" s="1"/>
  <c r="FB246" i="3"/>
  <c r="CD248" i="3"/>
  <c r="CD252" i="3" s="1"/>
  <c r="CD257" i="3" s="1"/>
  <c r="CD258" i="3" s="1"/>
  <c r="CD142" i="1" s="1"/>
  <c r="DT248" i="3"/>
  <c r="DT252" i="3" s="1"/>
  <c r="DT257" i="3" s="1"/>
  <c r="DT258" i="3" s="1"/>
  <c r="DT263" i="3" s="1"/>
  <c r="DT269" i="3" s="1"/>
  <c r="DT272" i="3" s="1"/>
  <c r="FB247" i="3"/>
  <c r="ES248" i="3"/>
  <c r="ES252" i="3" s="1"/>
  <c r="ES257" i="3" s="1"/>
  <c r="ES258" i="3" s="1"/>
  <c r="ES288" i="3" s="1"/>
  <c r="EP280" i="3"/>
  <c r="EP284" i="3" s="1"/>
  <c r="EP293" i="3" s="1"/>
  <c r="FB256" i="3"/>
  <c r="S248" i="3"/>
  <c r="S252" i="3" s="1"/>
  <c r="S257" i="3" s="1"/>
  <c r="S258" i="3" s="1"/>
  <c r="S288" i="3" s="1"/>
  <c r="EP289" i="3"/>
  <c r="EP303" i="3" s="1"/>
  <c r="EP317" i="3" s="1"/>
  <c r="FB238" i="3"/>
  <c r="EM248" i="3"/>
  <c r="EM252" i="3" s="1"/>
  <c r="EM257" i="3" s="1"/>
  <c r="EM258" i="3" s="1"/>
  <c r="EM288" i="3" s="1"/>
  <c r="CH248" i="3"/>
  <c r="CH252" i="3" s="1"/>
  <c r="CH257" i="3" s="1"/>
  <c r="CH258" i="3" s="1"/>
  <c r="CH142" i="1" s="1"/>
  <c r="BO256" i="3"/>
  <c r="BO246" i="3"/>
  <c r="BO244" i="3"/>
  <c r="AR288" i="3"/>
  <c r="AR286" i="3" s="1"/>
  <c r="K263" i="3"/>
  <c r="K269" i="3" s="1"/>
  <c r="K272" i="3" s="1"/>
  <c r="K325" i="3" s="1"/>
  <c r="CO248" i="3"/>
  <c r="CO252" i="3" s="1"/>
  <c r="CO257" i="3" s="1"/>
  <c r="CO258" i="3" s="1"/>
  <c r="CO142" i="1" s="1"/>
  <c r="AD248" i="3"/>
  <c r="AD252" i="3" s="1"/>
  <c r="AD257" i="3" s="1"/>
  <c r="AD258" i="3" s="1"/>
  <c r="AD263" i="3" s="1"/>
  <c r="AD269" i="3" s="1"/>
  <c r="AD272" i="3" s="1"/>
  <c r="AD280" i="3" s="1"/>
  <c r="AD284" i="3" s="1"/>
  <c r="FJ248" i="3"/>
  <c r="FJ252" i="3" s="1"/>
  <c r="FJ257" i="3" s="1"/>
  <c r="FJ258" i="3" s="1"/>
  <c r="FJ142" i="1" s="1"/>
  <c r="CN238" i="3"/>
  <c r="CN247" i="3"/>
  <c r="CN256" i="3"/>
  <c r="CN246" i="3"/>
  <c r="CN244" i="3"/>
  <c r="AU81" i="3"/>
  <c r="AU295" i="3"/>
  <c r="AU286" i="3"/>
  <c r="BO238" i="3"/>
  <c r="CS142" i="1"/>
  <c r="AY238" i="3"/>
  <c r="BE263" i="3"/>
  <c r="BE269" i="3" s="1"/>
  <c r="BE272" i="3" s="1"/>
  <c r="BE289" i="3" s="1"/>
  <c r="BZ248" i="3"/>
  <c r="BZ252" i="3" s="1"/>
  <c r="BZ257" i="3" s="1"/>
  <c r="BZ258" i="3" s="1"/>
  <c r="BZ142" i="1" s="1"/>
  <c r="AU142" i="1"/>
  <c r="DM248" i="3"/>
  <c r="DM252" i="3" s="1"/>
  <c r="DM257" i="3" s="1"/>
  <c r="DM258" i="3" s="1"/>
  <c r="DM263" i="3" s="1"/>
  <c r="DM269" i="3" s="1"/>
  <c r="DM272" i="3" s="1"/>
  <c r="DM325" i="3" s="1"/>
  <c r="BE288" i="3"/>
  <c r="BE286" i="3" s="1"/>
  <c r="CY248" i="3"/>
  <c r="CY252" i="3" s="1"/>
  <c r="CY257" i="3" s="1"/>
  <c r="CY258" i="3" s="1"/>
  <c r="CY142" i="1" s="1"/>
  <c r="BO247" i="3"/>
  <c r="CS286" i="3"/>
  <c r="CS295" i="3"/>
  <c r="CS81" i="3"/>
  <c r="BI263" i="3"/>
  <c r="BI269" i="3" s="1"/>
  <c r="BI272" i="3" s="1"/>
  <c r="BI325" i="3" s="1"/>
  <c r="DZ248" i="3"/>
  <c r="DZ252" i="3" s="1"/>
  <c r="DZ257" i="3" s="1"/>
  <c r="DZ258" i="3" s="1"/>
  <c r="DZ142" i="1" s="1"/>
  <c r="BI288" i="3"/>
  <c r="BI81" i="3" s="1"/>
  <c r="FS256" i="3"/>
  <c r="FS244" i="3"/>
  <c r="FS238" i="3"/>
  <c r="FS247" i="3"/>
  <c r="FS246" i="3"/>
  <c r="T248" i="3"/>
  <c r="T252" i="3" s="1"/>
  <c r="T257" i="3" s="1"/>
  <c r="T258" i="3" s="1"/>
  <c r="T288" i="3" s="1"/>
  <c r="T295" i="3" s="1"/>
  <c r="EQ244" i="3"/>
  <c r="G248" i="3"/>
  <c r="G252" i="3" s="1"/>
  <c r="G257" i="3" s="1"/>
  <c r="G258" i="3" s="1"/>
  <c r="G263" i="3" s="1"/>
  <c r="G269" i="3" s="1"/>
  <c r="G272" i="3" s="1"/>
  <c r="G325" i="3" s="1"/>
  <c r="ER248" i="3"/>
  <c r="ER252" i="3" s="1"/>
  <c r="ER257" i="3" s="1"/>
  <c r="ER258" i="3" s="1"/>
  <c r="DA248" i="3"/>
  <c r="DA252" i="3" s="1"/>
  <c r="DA257" i="3" s="1"/>
  <c r="DA258" i="3" s="1"/>
  <c r="DA288" i="3" s="1"/>
  <c r="FD248" i="3"/>
  <c r="FD252" i="3" s="1"/>
  <c r="FD257" i="3" s="1"/>
  <c r="FD258" i="3" s="1"/>
  <c r="FD288" i="3" s="1"/>
  <c r="AM248" i="3"/>
  <c r="AM252" i="3" s="1"/>
  <c r="AM257" i="3" s="1"/>
  <c r="AM258" i="3" s="1"/>
  <c r="AM263" i="3" s="1"/>
  <c r="AM269" i="3" s="1"/>
  <c r="AM272" i="3" s="1"/>
  <c r="EQ238" i="3"/>
  <c r="AY246" i="3"/>
  <c r="EQ256" i="3"/>
  <c r="CU256" i="3"/>
  <c r="EF288" i="3"/>
  <c r="EF295" i="3" s="1"/>
  <c r="EF142" i="1"/>
  <c r="FC247" i="3"/>
  <c r="AQ248" i="3"/>
  <c r="AQ252" i="3" s="1"/>
  <c r="AQ257" i="3" s="1"/>
  <c r="AQ258" i="3" s="1"/>
  <c r="AQ288" i="3" s="1"/>
  <c r="FL248" i="3"/>
  <c r="FL252" i="3" s="1"/>
  <c r="FL257" i="3" s="1"/>
  <c r="FL258" i="3" s="1"/>
  <c r="DH81" i="3"/>
  <c r="FC244" i="3"/>
  <c r="FC238" i="3"/>
  <c r="BH263" i="3"/>
  <c r="BH269" i="3" s="1"/>
  <c r="BH272" i="3" s="1"/>
  <c r="BH289" i="3" s="1"/>
  <c r="BH142" i="1"/>
  <c r="CK248" i="3"/>
  <c r="CK252" i="3" s="1"/>
  <c r="CK257" i="3" s="1"/>
  <c r="CK258" i="3" s="1"/>
  <c r="BR248" i="3"/>
  <c r="BR252" i="3" s="1"/>
  <c r="BR257" i="3" s="1"/>
  <c r="BR258" i="3" s="1"/>
  <c r="BR263" i="3" s="1"/>
  <c r="BR269" i="3" s="1"/>
  <c r="BR272" i="3" s="1"/>
  <c r="BR280" i="3" s="1"/>
  <c r="BR284" i="3" s="1"/>
  <c r="DH295" i="3"/>
  <c r="FC246" i="3"/>
  <c r="AT248" i="3"/>
  <c r="AT252" i="3" s="1"/>
  <c r="AT257" i="3" s="1"/>
  <c r="AT258" i="3" s="1"/>
  <c r="AT288" i="3" s="1"/>
  <c r="E288" i="3"/>
  <c r="E295" i="3" s="1"/>
  <c r="E142" i="1"/>
  <c r="FP288" i="3"/>
  <c r="FP286" i="3" s="1"/>
  <c r="FP142" i="1"/>
  <c r="EV263" i="3"/>
  <c r="EV269" i="3" s="1"/>
  <c r="EV272" i="3" s="1"/>
  <c r="EV325" i="3" s="1"/>
  <c r="EV142" i="1"/>
  <c r="EE238" i="3"/>
  <c r="DD247" i="3"/>
  <c r="I263" i="3"/>
  <c r="I269" i="3" s="1"/>
  <c r="I272" i="3" s="1"/>
  <c r="I325" i="3" s="1"/>
  <c r="I142" i="1"/>
  <c r="DD244" i="3"/>
  <c r="EQ247" i="3"/>
  <c r="DD238" i="3"/>
  <c r="CI288" i="3"/>
  <c r="CI286" i="3" s="1"/>
  <c r="CI142" i="1"/>
  <c r="DD256" i="3"/>
  <c r="CU238" i="3"/>
  <c r="CU244" i="3"/>
  <c r="EI244" i="3"/>
  <c r="EH247" i="3"/>
  <c r="FA247" i="3"/>
  <c r="EI246" i="3"/>
  <c r="EH238" i="3"/>
  <c r="FA246" i="3"/>
  <c r="EI247" i="3"/>
  <c r="EH256" i="3"/>
  <c r="FA256" i="3"/>
  <c r="EI256" i="3"/>
  <c r="EH244" i="3"/>
  <c r="FA238" i="3"/>
  <c r="CU247" i="3"/>
  <c r="EE256" i="3"/>
  <c r="BH288" i="3"/>
  <c r="BH286" i="3" s="1"/>
  <c r="EE246" i="3"/>
  <c r="EE244" i="3"/>
  <c r="C200" i="3"/>
  <c r="FZ200" i="3" s="1"/>
  <c r="AY256" i="3"/>
  <c r="AY247" i="3"/>
  <c r="AJ248" i="3"/>
  <c r="AJ252" i="3" s="1"/>
  <c r="AJ257" i="3" s="1"/>
  <c r="AJ258" i="3" s="1"/>
  <c r="AJ142" i="1" s="1"/>
  <c r="J248" i="3"/>
  <c r="J252" i="3" s="1"/>
  <c r="J257" i="3" s="1"/>
  <c r="J258" i="3" s="1"/>
  <c r="J142" i="1" s="1"/>
  <c r="DF247" i="3"/>
  <c r="EP286" i="3"/>
  <c r="CZ248" i="3"/>
  <c r="CZ252" i="3" s="1"/>
  <c r="CZ257" i="3" s="1"/>
  <c r="CZ258" i="3" s="1"/>
  <c r="DF256" i="3"/>
  <c r="DF244" i="3"/>
  <c r="DF246" i="3"/>
  <c r="FO247" i="3"/>
  <c r="FO256" i="3"/>
  <c r="FO246" i="3"/>
  <c r="FO244" i="3"/>
  <c r="BK238" i="3"/>
  <c r="BK246" i="3"/>
  <c r="BK244" i="3"/>
  <c r="BK247" i="3"/>
  <c r="BN256" i="3"/>
  <c r="BN238" i="3"/>
  <c r="BN244" i="3"/>
  <c r="BN246" i="3"/>
  <c r="BN247" i="3"/>
  <c r="L246" i="3"/>
  <c r="L256" i="3"/>
  <c r="L247" i="3"/>
  <c r="L238" i="3"/>
  <c r="L244" i="3"/>
  <c r="EV288" i="3"/>
  <c r="DL248" i="3"/>
  <c r="DL252" i="3" s="1"/>
  <c r="DL257" i="3" s="1"/>
  <c r="DL258" i="3" s="1"/>
  <c r="R248" i="3"/>
  <c r="R252" i="3" s="1"/>
  <c r="R257" i="3" s="1"/>
  <c r="EF263" i="3"/>
  <c r="EF269" i="3" s="1"/>
  <c r="EF272" i="3" s="1"/>
  <c r="EF325" i="3" s="1"/>
  <c r="DO248" i="3"/>
  <c r="DO252" i="3" s="1"/>
  <c r="DO257" i="3" s="1"/>
  <c r="DO258" i="3" s="1"/>
  <c r="FP263" i="3"/>
  <c r="FP269" i="3" s="1"/>
  <c r="FP272" i="3" s="1"/>
  <c r="FP325" i="3" s="1"/>
  <c r="FQ248" i="3"/>
  <c r="FQ252" i="3" s="1"/>
  <c r="FQ257" i="3" s="1"/>
  <c r="FQ258" i="3" s="1"/>
  <c r="DJ248" i="3"/>
  <c r="DJ252" i="3" s="1"/>
  <c r="DJ257" i="3" s="1"/>
  <c r="DJ258" i="3" s="1"/>
  <c r="CP248" i="3"/>
  <c r="CP252" i="3" s="1"/>
  <c r="CP257" i="3" s="1"/>
  <c r="CP258" i="3" s="1"/>
  <c r="FI288" i="3"/>
  <c r="FI263" i="3"/>
  <c r="FI269" i="3" s="1"/>
  <c r="FI272" i="3" s="1"/>
  <c r="FI280" i="3" s="1"/>
  <c r="FI284" i="3" s="1"/>
  <c r="EU248" i="3"/>
  <c r="EU252" i="3" s="1"/>
  <c r="EU257" i="3" s="1"/>
  <c r="EU258" i="3" s="1"/>
  <c r="EP81" i="3"/>
  <c r="EP295" i="3"/>
  <c r="E263" i="3"/>
  <c r="E269" i="3" s="1"/>
  <c r="E272" i="3" s="1"/>
  <c r="E289" i="3" s="1"/>
  <c r="CI263" i="3"/>
  <c r="CI269" i="3" s="1"/>
  <c r="CI272" i="3" s="1"/>
  <c r="CI289" i="3" s="1"/>
  <c r="AH248" i="3"/>
  <c r="AH252" i="3" s="1"/>
  <c r="AH257" i="3" s="1"/>
  <c r="AH258" i="3" s="1"/>
  <c r="AH142" i="1" s="1"/>
  <c r="EC81" i="3"/>
  <c r="I288" i="3"/>
  <c r="M280" i="3"/>
  <c r="M284" i="3" s="1"/>
  <c r="M326" i="3" s="1"/>
  <c r="M333" i="3" s="1"/>
  <c r="DK248" i="3"/>
  <c r="DK252" i="3" s="1"/>
  <c r="DK257" i="3" s="1"/>
  <c r="DK258" i="3" s="1"/>
  <c r="DK142" i="1" s="1"/>
  <c r="M289" i="3"/>
  <c r="C221" i="3"/>
  <c r="FZ221" i="3" s="1"/>
  <c r="CQ325" i="3"/>
  <c r="CQ289" i="3"/>
  <c r="CQ280" i="3"/>
  <c r="CQ284" i="3" s="1"/>
  <c r="C222" i="3"/>
  <c r="FZ222" i="3" s="1"/>
  <c r="FZ160" i="3"/>
  <c r="R258" i="3" l="1"/>
  <c r="DV263" i="3"/>
  <c r="DV269" i="3" s="1"/>
  <c r="DV272" i="3" s="1"/>
  <c r="DV280" i="3" s="1"/>
  <c r="DV284" i="3" s="1"/>
  <c r="AL248" i="3"/>
  <c r="AL252" i="3" s="1"/>
  <c r="AL257" i="3" s="1"/>
  <c r="DV288" i="3"/>
  <c r="CM288" i="3"/>
  <c r="CM295" i="3" s="1"/>
  <c r="FE288" i="3"/>
  <c r="FE286" i="3" s="1"/>
  <c r="FE263" i="3"/>
  <c r="FE269" i="3" s="1"/>
  <c r="FE272" i="3" s="1"/>
  <c r="FE280" i="3" s="1"/>
  <c r="FE284" i="3" s="1"/>
  <c r="FE326" i="3" s="1"/>
  <c r="FT288" i="3"/>
  <c r="FT81" i="3" s="1"/>
  <c r="CQ295" i="3"/>
  <c r="FT263" i="3"/>
  <c r="FT269" i="3" s="1"/>
  <c r="FT272" i="3" s="1"/>
  <c r="CQ291" i="3"/>
  <c r="CQ302" i="3" s="1"/>
  <c r="CQ286" i="3"/>
  <c r="CC263" i="3"/>
  <c r="CC269" i="3" s="1"/>
  <c r="CC272" i="3" s="1"/>
  <c r="CC325" i="3" s="1"/>
  <c r="DV289" i="3"/>
  <c r="DV291" i="3" s="1"/>
  <c r="DV302" i="3" s="1"/>
  <c r="DV311" i="3" s="1"/>
  <c r="DV314" i="3" s="1"/>
  <c r="DV316" i="3" s="1"/>
  <c r="DY288" i="3"/>
  <c r="DY286" i="3" s="1"/>
  <c r="AW289" i="3"/>
  <c r="DQ288" i="3"/>
  <c r="AA81" i="3"/>
  <c r="AA295" i="3"/>
  <c r="EC286" i="3"/>
  <c r="V81" i="3"/>
  <c r="V295" i="3"/>
  <c r="AP248" i="3"/>
  <c r="AP252" i="3" s="1"/>
  <c r="AP257" i="3" s="1"/>
  <c r="AP258" i="3" s="1"/>
  <c r="AB288" i="3"/>
  <c r="AB295" i="3" s="1"/>
  <c r="AB142" i="1"/>
  <c r="CM263" i="3"/>
  <c r="CM269" i="3" s="1"/>
  <c r="CM272" i="3" s="1"/>
  <c r="CM289" i="3" s="1"/>
  <c r="CM291" i="3" s="1"/>
  <c r="CM302" i="3" s="1"/>
  <c r="CM311" i="3" s="1"/>
  <c r="CM314" i="3" s="1"/>
  <c r="CM316" i="3" s="1"/>
  <c r="AA280" i="3"/>
  <c r="AA284" i="3" s="1"/>
  <c r="EB142" i="1"/>
  <c r="CL288" i="3"/>
  <c r="CL286" i="3" s="1"/>
  <c r="AA289" i="3"/>
  <c r="AA291" i="3" s="1"/>
  <c r="AA302" i="3" s="1"/>
  <c r="AA308" i="3" s="1"/>
  <c r="EB288" i="3"/>
  <c r="EB81" i="3" s="1"/>
  <c r="DX288" i="3"/>
  <c r="DX286" i="3" s="1"/>
  <c r="DB325" i="3"/>
  <c r="CL263" i="3"/>
  <c r="CL269" i="3" s="1"/>
  <c r="CL272" i="3" s="1"/>
  <c r="CL325" i="3" s="1"/>
  <c r="DX142" i="1"/>
  <c r="CW263" i="3"/>
  <c r="CW269" i="3" s="1"/>
  <c r="CW272" i="3" s="1"/>
  <c r="CW289" i="3" s="1"/>
  <c r="CW291" i="3" s="1"/>
  <c r="CW302" i="3" s="1"/>
  <c r="CW308" i="3" s="1"/>
  <c r="CC288" i="3"/>
  <c r="CC295" i="3" s="1"/>
  <c r="DX289" i="3"/>
  <c r="DX303" i="3" s="1"/>
  <c r="DX317" i="3" s="1"/>
  <c r="EC263" i="3"/>
  <c r="EC269" i="3" s="1"/>
  <c r="EC272" i="3" s="1"/>
  <c r="EC325" i="3" s="1"/>
  <c r="FR248" i="3"/>
  <c r="FR252" i="3" s="1"/>
  <c r="FR257" i="3" s="1"/>
  <c r="FR258" i="3" s="1"/>
  <c r="FR288" i="3" s="1"/>
  <c r="FR286" i="3" s="1"/>
  <c r="AV248" i="3"/>
  <c r="AV252" i="3" s="1"/>
  <c r="AV257" i="3" s="1"/>
  <c r="AV258" i="3" s="1"/>
  <c r="AV288" i="3" s="1"/>
  <c r="AV286" i="3" s="1"/>
  <c r="BB248" i="3"/>
  <c r="BB252" i="3" s="1"/>
  <c r="BB257" i="3" s="1"/>
  <c r="BB258" i="3" s="1"/>
  <c r="BB142" i="1" s="1"/>
  <c r="BC248" i="3"/>
  <c r="BC252" i="3" s="1"/>
  <c r="BC257" i="3" s="1"/>
  <c r="BC258" i="3" s="1"/>
  <c r="DC81" i="3"/>
  <c r="CW288" i="3"/>
  <c r="CW295" i="3" s="1"/>
  <c r="AO248" i="3"/>
  <c r="AO252" i="3" s="1"/>
  <c r="AO257" i="3" s="1"/>
  <c r="AO258" i="3" s="1"/>
  <c r="DC263" i="3"/>
  <c r="DC269" i="3" s="1"/>
  <c r="DC272" i="3" s="1"/>
  <c r="DC280" i="3" s="1"/>
  <c r="DC284" i="3" s="1"/>
  <c r="DC326" i="3" s="1"/>
  <c r="DN248" i="3"/>
  <c r="DN252" i="3" s="1"/>
  <c r="DN257" i="3" s="1"/>
  <c r="DN258" i="3" s="1"/>
  <c r="DN142" i="1" s="1"/>
  <c r="FG289" i="3"/>
  <c r="FG303" i="3" s="1"/>
  <c r="FG317" i="3" s="1"/>
  <c r="DC286" i="3"/>
  <c r="FG325" i="3"/>
  <c r="DE142" i="1"/>
  <c r="DE263" i="3"/>
  <c r="DE269" i="3" s="1"/>
  <c r="DE272" i="3" s="1"/>
  <c r="DE280" i="3" s="1"/>
  <c r="DE288" i="3"/>
  <c r="DE286" i="3" s="1"/>
  <c r="EN142" i="1"/>
  <c r="EN288" i="3"/>
  <c r="EN286" i="3" s="1"/>
  <c r="EO263" i="3"/>
  <c r="EO269" i="3" s="1"/>
  <c r="EO272" i="3" s="1"/>
  <c r="EO280" i="3" s="1"/>
  <c r="EO284" i="3" s="1"/>
  <c r="EO326" i="3" s="1"/>
  <c r="FW248" i="3"/>
  <c r="FW252" i="3" s="1"/>
  <c r="FW257" i="3" s="1"/>
  <c r="FW258" i="3" s="1"/>
  <c r="FW263" i="3" s="1"/>
  <c r="FW269" i="3" s="1"/>
  <c r="FW272" i="3" s="1"/>
  <c r="FW280" i="3" s="1"/>
  <c r="FW284" i="3" s="1"/>
  <c r="FW293" i="3" s="1"/>
  <c r="BQ248" i="3"/>
  <c r="BQ252" i="3" s="1"/>
  <c r="BQ257" i="3" s="1"/>
  <c r="BQ258" i="3" s="1"/>
  <c r="BQ288" i="3" s="1"/>
  <c r="BQ286" i="3" s="1"/>
  <c r="EO288" i="3"/>
  <c r="EO295" i="3" s="1"/>
  <c r="DW248" i="3"/>
  <c r="DW252" i="3" s="1"/>
  <c r="DW257" i="3" s="1"/>
  <c r="DW258" i="3" s="1"/>
  <c r="DW142" i="1" s="1"/>
  <c r="FK248" i="3"/>
  <c r="FK252" i="3" s="1"/>
  <c r="FK257" i="3" s="1"/>
  <c r="FK258" i="3" s="1"/>
  <c r="FK288" i="3" s="1"/>
  <c r="FK286" i="3" s="1"/>
  <c r="D248" i="3"/>
  <c r="D252" i="3" s="1"/>
  <c r="D257" i="3" s="1"/>
  <c r="D258" i="3" s="1"/>
  <c r="D142" i="1" s="1"/>
  <c r="BU248" i="3"/>
  <c r="BU252" i="3" s="1"/>
  <c r="BU257" i="3" s="1"/>
  <c r="BU258" i="3" s="1"/>
  <c r="V280" i="3"/>
  <c r="V284" i="3" s="1"/>
  <c r="V326" i="3" s="1"/>
  <c r="V333" i="3" s="1"/>
  <c r="DX280" i="3"/>
  <c r="DX284" i="3" s="1"/>
  <c r="DX293" i="3" s="1"/>
  <c r="DY263" i="3"/>
  <c r="DY269" i="3" s="1"/>
  <c r="DY272" i="3" s="1"/>
  <c r="DY325" i="3" s="1"/>
  <c r="V289" i="3"/>
  <c r="V291" i="3" s="1"/>
  <c r="V302" i="3" s="1"/>
  <c r="CB263" i="3"/>
  <c r="CB269" i="3" s="1"/>
  <c r="CB272" i="3" s="1"/>
  <c r="CB325" i="3" s="1"/>
  <c r="Q142" i="1"/>
  <c r="Q288" i="3"/>
  <c r="Q295" i="3" s="1"/>
  <c r="BX248" i="3"/>
  <c r="BX252" i="3" s="1"/>
  <c r="BX257" i="3" s="1"/>
  <c r="BX258" i="3" s="1"/>
  <c r="BX263" i="3" s="1"/>
  <c r="BX269" i="3" s="1"/>
  <c r="BX272" i="3" s="1"/>
  <c r="BX280" i="3" s="1"/>
  <c r="BX284" i="3" s="1"/>
  <c r="BX326" i="3" s="1"/>
  <c r="H263" i="3"/>
  <c r="H269" i="3" s="1"/>
  <c r="H272" i="3" s="1"/>
  <c r="H325" i="3" s="1"/>
  <c r="BY288" i="3"/>
  <c r="BY81" i="3" s="1"/>
  <c r="BY142" i="1"/>
  <c r="H288" i="3"/>
  <c r="H81" i="3" s="1"/>
  <c r="AE263" i="3"/>
  <c r="AE269" i="3" s="1"/>
  <c r="AE272" i="3" s="1"/>
  <c r="AE288" i="3"/>
  <c r="DY295" i="3"/>
  <c r="BD288" i="3"/>
  <c r="BD286" i="3" s="1"/>
  <c r="BF325" i="3"/>
  <c r="DB142" i="1"/>
  <c r="BD263" i="3"/>
  <c r="BD269" i="3" s="1"/>
  <c r="BD272" i="3" s="1"/>
  <c r="DB326" i="3"/>
  <c r="DB333" i="3" s="1"/>
  <c r="DB293" i="3"/>
  <c r="DB289" i="3"/>
  <c r="DB303" i="3" s="1"/>
  <c r="DB317" i="3" s="1"/>
  <c r="EC142" i="1"/>
  <c r="BT248" i="3"/>
  <c r="BT252" i="3" s="1"/>
  <c r="BT257" i="3" s="1"/>
  <c r="BT258" i="3" s="1"/>
  <c r="BT288" i="3" s="1"/>
  <c r="BT286" i="3" s="1"/>
  <c r="BA248" i="3"/>
  <c r="BA252" i="3" s="1"/>
  <c r="BA257" i="3" s="1"/>
  <c r="BA258" i="3" s="1"/>
  <c r="BA142" i="1" s="1"/>
  <c r="EL248" i="3"/>
  <c r="EL252" i="3" s="1"/>
  <c r="EL257" i="3" s="1"/>
  <c r="EL258" i="3" s="1"/>
  <c r="EL142" i="1" s="1"/>
  <c r="BF280" i="3"/>
  <c r="BF284" i="3" s="1"/>
  <c r="DB288" i="3"/>
  <c r="DB295" i="3" s="1"/>
  <c r="N248" i="3"/>
  <c r="N252" i="3" s="1"/>
  <c r="N257" i="3" s="1"/>
  <c r="N258" i="3" s="1"/>
  <c r="DR142" i="1"/>
  <c r="DR288" i="3"/>
  <c r="DR81" i="3" s="1"/>
  <c r="DR263" i="3"/>
  <c r="DR269" i="3" s="1"/>
  <c r="DR272" i="3" s="1"/>
  <c r="DR289" i="3" s="1"/>
  <c r="DR303" i="3" s="1"/>
  <c r="DR317" i="3" s="1"/>
  <c r="BP288" i="3"/>
  <c r="BP286" i="3" s="1"/>
  <c r="FN288" i="3"/>
  <c r="FN142" i="1"/>
  <c r="BP263" i="3"/>
  <c r="BP269" i="3" s="1"/>
  <c r="BP272" i="3" s="1"/>
  <c r="BP325" i="3" s="1"/>
  <c r="AL258" i="3"/>
  <c r="AL142" i="1" s="1"/>
  <c r="CA248" i="3"/>
  <c r="CA252" i="3" s="1"/>
  <c r="CA257" i="3" s="1"/>
  <c r="CA258" i="3" s="1"/>
  <c r="CA288" i="3" s="1"/>
  <c r="CA295" i="3" s="1"/>
  <c r="BL263" i="3"/>
  <c r="BL269" i="3" s="1"/>
  <c r="BL272" i="3" s="1"/>
  <c r="BL325" i="3" s="1"/>
  <c r="BM288" i="3"/>
  <c r="BL142" i="1"/>
  <c r="DC142" i="1"/>
  <c r="CB288" i="3"/>
  <c r="CB295" i="3" s="1"/>
  <c r="BM263" i="3"/>
  <c r="BM269" i="3" s="1"/>
  <c r="BM272" i="3" s="1"/>
  <c r="BM280" i="3" s="1"/>
  <c r="BM284" i="3" s="1"/>
  <c r="BM326" i="3" s="1"/>
  <c r="AF81" i="3"/>
  <c r="AF295" i="3"/>
  <c r="FF263" i="3"/>
  <c r="FF269" i="3" s="1"/>
  <c r="FF272" i="3" s="1"/>
  <c r="FF325" i="3" s="1"/>
  <c r="FF288" i="3"/>
  <c r="FF286" i="3" s="1"/>
  <c r="P248" i="3"/>
  <c r="P252" i="3" s="1"/>
  <c r="P257" i="3" s="1"/>
  <c r="P258" i="3" s="1"/>
  <c r="P263" i="3" s="1"/>
  <c r="P269" i="3" s="1"/>
  <c r="P272" i="3" s="1"/>
  <c r="DU142" i="1"/>
  <c r="DU288" i="3"/>
  <c r="DU295" i="3" s="1"/>
  <c r="DU263" i="3"/>
  <c r="DU269" i="3" s="1"/>
  <c r="DU272" i="3" s="1"/>
  <c r="DU325" i="3" s="1"/>
  <c r="FR142" i="1"/>
  <c r="AX288" i="3"/>
  <c r="AX286" i="3" s="1"/>
  <c r="AC248" i="3"/>
  <c r="AC252" i="3" s="1"/>
  <c r="AC257" i="3" s="1"/>
  <c r="AC258" i="3" s="1"/>
  <c r="AC142" i="1" s="1"/>
  <c r="X288" i="3"/>
  <c r="X286" i="3" s="1"/>
  <c r="X263" i="3"/>
  <c r="X269" i="3" s="1"/>
  <c r="X272" i="3" s="1"/>
  <c r="X289" i="3" s="1"/>
  <c r="X303" i="3" s="1"/>
  <c r="X317" i="3" s="1"/>
  <c r="CJ288" i="3"/>
  <c r="CJ286" i="3" s="1"/>
  <c r="BI289" i="3"/>
  <c r="BI291" i="3" s="1"/>
  <c r="BI302" i="3" s="1"/>
  <c r="BI308" i="3" s="1"/>
  <c r="AR280" i="3"/>
  <c r="AR284" i="3" s="1"/>
  <c r="AR326" i="3" s="1"/>
  <c r="AR333" i="3" s="1"/>
  <c r="AX263" i="3"/>
  <c r="AX269" i="3" s="1"/>
  <c r="AX272" i="3" s="1"/>
  <c r="AX325" i="3" s="1"/>
  <c r="CJ263" i="3"/>
  <c r="CJ269" i="3" s="1"/>
  <c r="CJ272" i="3" s="1"/>
  <c r="CR248" i="3"/>
  <c r="CR252" i="3" s="1"/>
  <c r="CR257" i="3" s="1"/>
  <c r="CR258" i="3" s="1"/>
  <c r="CR263" i="3" s="1"/>
  <c r="CR269" i="3" s="1"/>
  <c r="CR272" i="3" s="1"/>
  <c r="CR280" i="3" s="1"/>
  <c r="CR284" i="3" s="1"/>
  <c r="CR293" i="3" s="1"/>
  <c r="ED248" i="3"/>
  <c r="ED252" i="3" s="1"/>
  <c r="ED257" i="3" s="1"/>
  <c r="ED258" i="3" s="1"/>
  <c r="ED142" i="1" s="1"/>
  <c r="CF263" i="3"/>
  <c r="CF269" i="3" s="1"/>
  <c r="CF272" i="3" s="1"/>
  <c r="CF325" i="3" s="1"/>
  <c r="BJ263" i="3"/>
  <c r="BJ269" i="3" s="1"/>
  <c r="BJ272" i="3" s="1"/>
  <c r="BJ280" i="3" s="1"/>
  <c r="BJ284" i="3" s="1"/>
  <c r="BJ293" i="3" s="1"/>
  <c r="BJ142" i="1"/>
  <c r="AG248" i="3"/>
  <c r="AG252" i="3" s="1"/>
  <c r="AG257" i="3" s="1"/>
  <c r="AG258" i="3" s="1"/>
  <c r="AG142" i="1" s="1"/>
  <c r="AS286" i="3"/>
  <c r="EY238" i="3"/>
  <c r="EY244" i="3"/>
  <c r="EY247" i="3"/>
  <c r="EY256" i="3"/>
  <c r="EY246" i="3"/>
  <c r="EJ248" i="3"/>
  <c r="EJ252" i="3" s="1"/>
  <c r="EJ257" i="3" s="1"/>
  <c r="EJ258" i="3" s="1"/>
  <c r="EJ263" i="3" s="1"/>
  <c r="EJ269" i="3" s="1"/>
  <c r="EJ272" i="3" s="1"/>
  <c r="EJ325" i="3" s="1"/>
  <c r="FE289" i="3"/>
  <c r="CG248" i="3"/>
  <c r="CG252" i="3" s="1"/>
  <c r="CG257" i="3" s="1"/>
  <c r="CG258" i="3" s="1"/>
  <c r="AS81" i="3"/>
  <c r="FE274" i="3"/>
  <c r="DQ142" i="1"/>
  <c r="DV325" i="3"/>
  <c r="FH248" i="3"/>
  <c r="FH252" i="3" s="1"/>
  <c r="FH257" i="3" s="1"/>
  <c r="FH258" i="3" s="1"/>
  <c r="EW288" i="3"/>
  <c r="EW286" i="3" s="1"/>
  <c r="AW291" i="3"/>
  <c r="AW302" i="3" s="1"/>
  <c r="AW311" i="3" s="1"/>
  <c r="AW314" i="3" s="1"/>
  <c r="AW316" i="3" s="1"/>
  <c r="BS289" i="3"/>
  <c r="BS291" i="3" s="1"/>
  <c r="AS280" i="3"/>
  <c r="AS284" i="3" s="1"/>
  <c r="AS293" i="3" s="1"/>
  <c r="O263" i="3"/>
  <c r="O269" i="3" s="1"/>
  <c r="O272" i="3" s="1"/>
  <c r="O325" i="3" s="1"/>
  <c r="AS289" i="3"/>
  <c r="AS303" i="3" s="1"/>
  <c r="AS317" i="3" s="1"/>
  <c r="ET263" i="3"/>
  <c r="ET269" i="3" s="1"/>
  <c r="ET272" i="3" s="1"/>
  <c r="ET325" i="3" s="1"/>
  <c r="H286" i="3"/>
  <c r="FP279" i="3"/>
  <c r="EW263" i="3"/>
  <c r="EW269" i="3" s="1"/>
  <c r="EW272" i="3" s="1"/>
  <c r="ET288" i="3"/>
  <c r="ET81" i="3" s="1"/>
  <c r="CV81" i="3"/>
  <c r="BS280" i="3"/>
  <c r="BS284" i="3" s="1"/>
  <c r="BS326" i="3" s="1"/>
  <c r="BS333" i="3" s="1"/>
  <c r="K295" i="3"/>
  <c r="CV263" i="3"/>
  <c r="CV269" i="3" s="1"/>
  <c r="CV272" i="3" s="1"/>
  <c r="CV325" i="3" s="1"/>
  <c r="AI142" i="1"/>
  <c r="AI288" i="3"/>
  <c r="AI286" i="3" s="1"/>
  <c r="AI263" i="3"/>
  <c r="AI269" i="3" s="1"/>
  <c r="AI272" i="3" s="1"/>
  <c r="AI289" i="3" s="1"/>
  <c r="DY81" i="3"/>
  <c r="AW81" i="3"/>
  <c r="AW295" i="3"/>
  <c r="AW280" i="3"/>
  <c r="AW284" i="3" s="1"/>
  <c r="AW326" i="3" s="1"/>
  <c r="AW333" i="3" s="1"/>
  <c r="O288" i="3"/>
  <c r="O295" i="3" s="1"/>
  <c r="F288" i="3"/>
  <c r="F286" i="3" s="1"/>
  <c r="CV295" i="3"/>
  <c r="CT81" i="3"/>
  <c r="CT280" i="3"/>
  <c r="CT284" i="3" s="1"/>
  <c r="CT295" i="3"/>
  <c r="CT289" i="3"/>
  <c r="CT291" i="3" s="1"/>
  <c r="CT302" i="3" s="1"/>
  <c r="CT308" i="3" s="1"/>
  <c r="EZ142" i="1"/>
  <c r="DV81" i="3"/>
  <c r="CV142" i="1"/>
  <c r="FV142" i="1"/>
  <c r="AR81" i="3"/>
  <c r="F263" i="3"/>
  <c r="F269" i="3" s="1"/>
  <c r="F272" i="3" s="1"/>
  <c r="EZ325" i="3"/>
  <c r="EZ289" i="3"/>
  <c r="EZ303" i="3" s="1"/>
  <c r="EZ317" i="3" s="1"/>
  <c r="EZ280" i="3"/>
  <c r="EZ284" i="3" s="1"/>
  <c r="EZ326" i="3" s="1"/>
  <c r="Z81" i="3"/>
  <c r="EZ288" i="3"/>
  <c r="EZ295" i="3" s="1"/>
  <c r="BG263" i="3"/>
  <c r="BG269" i="3" s="1"/>
  <c r="BG272" i="3" s="1"/>
  <c r="BG289" i="3" s="1"/>
  <c r="BG303" i="3" s="1"/>
  <c r="BG317" i="3" s="1"/>
  <c r="Z280" i="3"/>
  <c r="Z284" i="3" s="1"/>
  <c r="Z326" i="3" s="1"/>
  <c r="Z333" i="3" s="1"/>
  <c r="BG288" i="3"/>
  <c r="BG286" i="3" s="1"/>
  <c r="CF288" i="3"/>
  <c r="CF286" i="3" s="1"/>
  <c r="EA248" i="3"/>
  <c r="EA252" i="3" s="1"/>
  <c r="EA257" i="3" s="1"/>
  <c r="EA258" i="3" s="1"/>
  <c r="EA263" i="3" s="1"/>
  <c r="EA269" i="3" s="1"/>
  <c r="EA272" i="3" s="1"/>
  <c r="EA325" i="3" s="1"/>
  <c r="DS248" i="3"/>
  <c r="DS252" i="3" s="1"/>
  <c r="DS257" i="3" s="1"/>
  <c r="DS258" i="3" s="1"/>
  <c r="CL289" i="3"/>
  <c r="BS81" i="3"/>
  <c r="BS295" i="3"/>
  <c r="BE325" i="3"/>
  <c r="FJ288" i="3"/>
  <c r="FJ81" i="3" s="1"/>
  <c r="AR289" i="3"/>
  <c r="AR291" i="3" s="1"/>
  <c r="AR302" i="3" s="1"/>
  <c r="AR311" i="3" s="1"/>
  <c r="AR314" i="3" s="1"/>
  <c r="AR316" i="3" s="1"/>
  <c r="FV263" i="3"/>
  <c r="FV269" i="3" s="1"/>
  <c r="FV272" i="3" s="1"/>
  <c r="FV289" i="3" s="1"/>
  <c r="FV291" i="3" s="1"/>
  <c r="FV302" i="3" s="1"/>
  <c r="FV308" i="3" s="1"/>
  <c r="BO248" i="3"/>
  <c r="BO252" i="3" s="1"/>
  <c r="BO257" i="3" s="1"/>
  <c r="BO258" i="3" s="1"/>
  <c r="BO142" i="1" s="1"/>
  <c r="CE142" i="1"/>
  <c r="CE288" i="3"/>
  <c r="CE263" i="3"/>
  <c r="CE269" i="3" s="1"/>
  <c r="CE272" i="3" s="1"/>
  <c r="AF280" i="3"/>
  <c r="AF284" i="3" s="1"/>
  <c r="AF293" i="3" s="1"/>
  <c r="AR295" i="3"/>
  <c r="ES142" i="1"/>
  <c r="ES263" i="3"/>
  <c r="ES269" i="3" s="1"/>
  <c r="ES272" i="3" s="1"/>
  <c r="ES289" i="3" s="1"/>
  <c r="ES303" i="3" s="1"/>
  <c r="ES317" i="3" s="1"/>
  <c r="FJ263" i="3"/>
  <c r="FJ269" i="3" s="1"/>
  <c r="FJ272" i="3" s="1"/>
  <c r="FJ325" i="3" s="1"/>
  <c r="AF325" i="3"/>
  <c r="DI263" i="3"/>
  <c r="DI269" i="3" s="1"/>
  <c r="DI272" i="3" s="1"/>
  <c r="DI289" i="3" s="1"/>
  <c r="DI303" i="3" s="1"/>
  <c r="DI317" i="3" s="1"/>
  <c r="BE81" i="3"/>
  <c r="DI142" i="1"/>
  <c r="BE295" i="3"/>
  <c r="DB274" i="3"/>
  <c r="DG248" i="3"/>
  <c r="DG252" i="3" s="1"/>
  <c r="DG257" i="3" s="1"/>
  <c r="DG258" i="3" s="1"/>
  <c r="DG142" i="1" s="1"/>
  <c r="AF291" i="3"/>
  <c r="AF302" i="3" s="1"/>
  <c r="AF308" i="3" s="1"/>
  <c r="EP274" i="3"/>
  <c r="DH289" i="3"/>
  <c r="DH291" i="3" s="1"/>
  <c r="DH302" i="3" s="1"/>
  <c r="DH308" i="3" s="1"/>
  <c r="U325" i="3"/>
  <c r="DH325" i="3"/>
  <c r="DH333" i="3" s="1"/>
  <c r="DH293" i="3"/>
  <c r="M291" i="3"/>
  <c r="M302" i="3" s="1"/>
  <c r="M308" i="3" s="1"/>
  <c r="EP326" i="3"/>
  <c r="EP333" i="3" s="1"/>
  <c r="DH274" i="3"/>
  <c r="M295" i="3"/>
  <c r="M81" i="3"/>
  <c r="DM288" i="3"/>
  <c r="DM286" i="3" s="1"/>
  <c r="AD142" i="1"/>
  <c r="BW248" i="3"/>
  <c r="BW252" i="3" s="1"/>
  <c r="BW257" i="3" s="1"/>
  <c r="BW258" i="3" s="1"/>
  <c r="BW142" i="1" s="1"/>
  <c r="U291" i="3"/>
  <c r="U302" i="3" s="1"/>
  <c r="U311" i="3" s="1"/>
  <c r="U314" i="3" s="1"/>
  <c r="U316" i="3" s="1"/>
  <c r="AD288" i="3"/>
  <c r="AD286" i="3" s="1"/>
  <c r="FG286" i="3"/>
  <c r="FM263" i="3"/>
  <c r="FM269" i="3" s="1"/>
  <c r="FM272" i="3" s="1"/>
  <c r="FM289" i="3" s="1"/>
  <c r="FM303" i="3" s="1"/>
  <c r="FM317" i="3" s="1"/>
  <c r="FM288" i="3"/>
  <c r="DX295" i="3"/>
  <c r="AU280" i="3"/>
  <c r="AU284" i="3" s="1"/>
  <c r="AU293" i="3" s="1"/>
  <c r="Z289" i="3"/>
  <c r="Z291" i="3" s="1"/>
  <c r="Z302" i="3" s="1"/>
  <c r="AZ142" i="1"/>
  <c r="AU289" i="3"/>
  <c r="AU291" i="3" s="1"/>
  <c r="AU302" i="3" s="1"/>
  <c r="AU308" i="3" s="1"/>
  <c r="FN280" i="3"/>
  <c r="FN284" i="3" s="1"/>
  <c r="FN326" i="3" s="1"/>
  <c r="CO288" i="3"/>
  <c r="CO295" i="3" s="1"/>
  <c r="AZ288" i="3"/>
  <c r="AZ286" i="3" s="1"/>
  <c r="BF286" i="3"/>
  <c r="CU248" i="3"/>
  <c r="CU252" i="3" s="1"/>
  <c r="CU257" i="3" s="1"/>
  <c r="CU258" i="3" s="1"/>
  <c r="CU142" i="1" s="1"/>
  <c r="AB289" i="3"/>
  <c r="DP263" i="3"/>
  <c r="DP269" i="3" s="1"/>
  <c r="DP272" i="3" s="1"/>
  <c r="DP280" i="3" s="1"/>
  <c r="DP284" i="3" s="1"/>
  <c r="DP293" i="3" s="1"/>
  <c r="DP142" i="1"/>
  <c r="S142" i="1"/>
  <c r="BF81" i="3"/>
  <c r="BF291" i="3"/>
  <c r="BF302" i="3" s="1"/>
  <c r="BF311" i="3" s="1"/>
  <c r="BF314" i="3" s="1"/>
  <c r="BF316" i="3" s="1"/>
  <c r="AB280" i="3"/>
  <c r="AB284" i="3" s="1"/>
  <c r="AB326" i="3" s="1"/>
  <c r="AB333" i="3" s="1"/>
  <c r="CL81" i="3"/>
  <c r="EX286" i="3"/>
  <c r="S263" i="3"/>
  <c r="S269" i="3" s="1"/>
  <c r="S272" i="3" s="1"/>
  <c r="S280" i="3" s="1"/>
  <c r="S284" i="3" s="1"/>
  <c r="S326" i="3" s="1"/>
  <c r="DM142" i="1"/>
  <c r="EK288" i="3"/>
  <c r="EK286" i="3" s="1"/>
  <c r="CX248" i="3"/>
  <c r="CX252" i="3" s="1"/>
  <c r="CX257" i="3" s="1"/>
  <c r="CX258" i="3" s="1"/>
  <c r="DX326" i="3"/>
  <c r="DX333" i="3" s="1"/>
  <c r="EG142" i="1"/>
  <c r="EG280" i="3"/>
  <c r="EG284" i="3" s="1"/>
  <c r="EG326" i="3" s="1"/>
  <c r="EG333" i="3" s="1"/>
  <c r="I289" i="3"/>
  <c r="I303" i="3" s="1"/>
  <c r="I317" i="3" s="1"/>
  <c r="K286" i="3"/>
  <c r="EG288" i="3"/>
  <c r="EG295" i="3" s="1"/>
  <c r="CW286" i="3"/>
  <c r="EX81" i="3"/>
  <c r="EG289" i="3"/>
  <c r="EG303" i="3" s="1"/>
  <c r="EG317" i="3" s="1"/>
  <c r="CW81" i="3"/>
  <c r="EK263" i="3"/>
  <c r="EK269" i="3" s="1"/>
  <c r="EK272" i="3" s="1"/>
  <c r="FG295" i="3"/>
  <c r="BE280" i="3"/>
  <c r="BE284" i="3" s="1"/>
  <c r="BE293" i="3" s="1"/>
  <c r="Z286" i="3"/>
  <c r="BV142" i="1"/>
  <c r="BV295" i="3"/>
  <c r="BV286" i="3"/>
  <c r="BV81" i="3"/>
  <c r="FU263" i="3"/>
  <c r="FU269" i="3" s="1"/>
  <c r="FU272" i="3" s="1"/>
  <c r="FU325" i="3" s="1"/>
  <c r="FU288" i="3"/>
  <c r="FU81" i="3" s="1"/>
  <c r="FU142" i="1"/>
  <c r="EM142" i="1"/>
  <c r="DA142" i="1"/>
  <c r="EX280" i="3"/>
  <c r="EX284" i="3" s="1"/>
  <c r="EX293" i="3" s="1"/>
  <c r="U81" i="3"/>
  <c r="FN325" i="3"/>
  <c r="U295" i="3"/>
  <c r="K289" i="3"/>
  <c r="K291" i="3" s="1"/>
  <c r="K302" i="3" s="1"/>
  <c r="K311" i="3" s="1"/>
  <c r="K314" i="3" s="1"/>
  <c r="K316" i="3" s="1"/>
  <c r="EX289" i="3"/>
  <c r="EX291" i="3" s="1"/>
  <c r="EX302" i="3" s="1"/>
  <c r="EX308" i="3" s="1"/>
  <c r="U280" i="3"/>
  <c r="U284" i="3" s="1"/>
  <c r="U326" i="3" s="1"/>
  <c r="BV263" i="3"/>
  <c r="BV269" i="3" s="1"/>
  <c r="BV272" i="3" s="1"/>
  <c r="CS289" i="3"/>
  <c r="CS291" i="3" s="1"/>
  <c r="CS302" i="3" s="1"/>
  <c r="CS311" i="3" s="1"/>
  <c r="CS314" i="3" s="1"/>
  <c r="CS316" i="3" s="1"/>
  <c r="CS280" i="3"/>
  <c r="CS284" i="3" s="1"/>
  <c r="CS293" i="3" s="1"/>
  <c r="EM263" i="3"/>
  <c r="EM269" i="3" s="1"/>
  <c r="EM272" i="3" s="1"/>
  <c r="EM280" i="3" s="1"/>
  <c r="EM284" i="3" s="1"/>
  <c r="EM293" i="3" s="1"/>
  <c r="BI295" i="3"/>
  <c r="K280" i="3"/>
  <c r="K284" i="3" s="1"/>
  <c r="K326" i="3" s="1"/>
  <c r="K333" i="3" s="1"/>
  <c r="FB248" i="3"/>
  <c r="FB252" i="3" s="1"/>
  <c r="FB257" i="3" s="1"/>
  <c r="FB258" i="3" s="1"/>
  <c r="FB142" i="1" s="1"/>
  <c r="EM295" i="3"/>
  <c r="EM81" i="3"/>
  <c r="ER288" i="3"/>
  <c r="ER295" i="3" s="1"/>
  <c r="ER263" i="3"/>
  <c r="ER269" i="3" s="1"/>
  <c r="ER272" i="3" s="1"/>
  <c r="ER325" i="3" s="1"/>
  <c r="CN248" i="3"/>
  <c r="CN252" i="3" s="1"/>
  <c r="CN257" i="3" s="1"/>
  <c r="CN258" i="3" s="1"/>
  <c r="CN263" i="3" s="1"/>
  <c r="CN269" i="3" s="1"/>
  <c r="CN272" i="3" s="1"/>
  <c r="I280" i="3"/>
  <c r="I284" i="3" s="1"/>
  <c r="I326" i="3" s="1"/>
  <c r="I333" i="3" s="1"/>
  <c r="EH248" i="3"/>
  <c r="EH252" i="3" s="1"/>
  <c r="EH257" i="3" s="1"/>
  <c r="EH258" i="3" s="1"/>
  <c r="DZ263" i="3"/>
  <c r="DZ269" i="3" s="1"/>
  <c r="DZ272" i="3" s="1"/>
  <c r="DZ325" i="3" s="1"/>
  <c r="CO263" i="3"/>
  <c r="CO269" i="3" s="1"/>
  <c r="CO272" i="3" s="1"/>
  <c r="CO280" i="3" s="1"/>
  <c r="CO284" i="3" s="1"/>
  <c r="CO326" i="3" s="1"/>
  <c r="Q81" i="3"/>
  <c r="EP291" i="3"/>
  <c r="EP302" i="3" s="1"/>
  <c r="EP308" i="3" s="1"/>
  <c r="CY288" i="3"/>
  <c r="CY263" i="3"/>
  <c r="CY269" i="3" s="1"/>
  <c r="CY272" i="3" s="1"/>
  <c r="CY289" i="3" s="1"/>
  <c r="CY303" i="3" s="1"/>
  <c r="CY317" i="3" s="1"/>
  <c r="CD288" i="3"/>
  <c r="CD286" i="3" s="1"/>
  <c r="BJ286" i="3"/>
  <c r="CH263" i="3"/>
  <c r="CH269" i="3" s="1"/>
  <c r="CH272" i="3" s="1"/>
  <c r="CD263" i="3"/>
  <c r="CD269" i="3" s="1"/>
  <c r="CD272" i="3" s="1"/>
  <c r="CD289" i="3" s="1"/>
  <c r="CH288" i="3"/>
  <c r="BJ81" i="3"/>
  <c r="DQ289" i="3"/>
  <c r="DQ291" i="3" s="1"/>
  <c r="DQ302" i="3" s="1"/>
  <c r="DQ311" i="3" s="1"/>
  <c r="DQ314" i="3" s="1"/>
  <c r="DQ316" i="3" s="1"/>
  <c r="DZ288" i="3"/>
  <c r="DZ81" i="3" s="1"/>
  <c r="EQ248" i="3"/>
  <c r="EQ252" i="3" s="1"/>
  <c r="EQ257" i="3" s="1"/>
  <c r="EQ258" i="3" s="1"/>
  <c r="EQ142" i="1" s="1"/>
  <c r="BI280" i="3"/>
  <c r="BI284" i="3" s="1"/>
  <c r="BI326" i="3" s="1"/>
  <c r="BI333" i="3" s="1"/>
  <c r="DQ325" i="3"/>
  <c r="BH280" i="3"/>
  <c r="BH284" i="3" s="1"/>
  <c r="BH326" i="3" s="1"/>
  <c r="AY248" i="3"/>
  <c r="AY252" i="3" s="1"/>
  <c r="AY257" i="3" s="1"/>
  <c r="AY258" i="3" s="1"/>
  <c r="AY288" i="3" s="1"/>
  <c r="AM142" i="1"/>
  <c r="BE291" i="3"/>
  <c r="BE302" i="3" s="1"/>
  <c r="BE308" i="3" s="1"/>
  <c r="DP81" i="3"/>
  <c r="CI291" i="3"/>
  <c r="CI302" i="3" s="1"/>
  <c r="CI308" i="3" s="1"/>
  <c r="EE248" i="3"/>
  <c r="EE252" i="3" s="1"/>
  <c r="EE257" i="3" s="1"/>
  <c r="EE258" i="3" s="1"/>
  <c r="EE142" i="1" s="1"/>
  <c r="ER142" i="1"/>
  <c r="DT325" i="3"/>
  <c r="DT280" i="3"/>
  <c r="DT284" i="3" s="1"/>
  <c r="DT326" i="3" s="1"/>
  <c r="G288" i="3"/>
  <c r="G286" i="3" s="1"/>
  <c r="AM288" i="3"/>
  <c r="AM286" i="3" s="1"/>
  <c r="G142" i="1"/>
  <c r="FA248" i="3"/>
  <c r="FA252" i="3" s="1"/>
  <c r="FA257" i="3" s="1"/>
  <c r="FA258" i="3" s="1"/>
  <c r="FA142" i="1" s="1"/>
  <c r="BL286" i="3"/>
  <c r="DP295" i="3"/>
  <c r="FD286" i="3"/>
  <c r="FD295" i="3"/>
  <c r="FD81" i="3"/>
  <c r="AV295" i="3"/>
  <c r="AV81" i="3"/>
  <c r="FD263" i="3"/>
  <c r="FD269" i="3" s="1"/>
  <c r="FD272" i="3" s="1"/>
  <c r="FD280" i="3" s="1"/>
  <c r="FD284" i="3" s="1"/>
  <c r="FD293" i="3" s="1"/>
  <c r="BI286" i="3"/>
  <c r="DA263" i="3"/>
  <c r="DA269" i="3" s="1"/>
  <c r="DA272" i="3" s="1"/>
  <c r="FS248" i="3"/>
  <c r="FS252" i="3" s="1"/>
  <c r="FS257" i="3" s="1"/>
  <c r="FS258" i="3" s="1"/>
  <c r="BL81" i="3"/>
  <c r="CI81" i="3"/>
  <c r="DD248" i="3"/>
  <c r="DD252" i="3" s="1"/>
  <c r="DD257" i="3" s="1"/>
  <c r="DD258" i="3" s="1"/>
  <c r="DD142" i="1" s="1"/>
  <c r="EV280" i="3"/>
  <c r="EV284" i="3" s="1"/>
  <c r="EV326" i="3" s="1"/>
  <c r="EV333" i="3" s="1"/>
  <c r="EV289" i="3"/>
  <c r="EV291" i="3" s="1"/>
  <c r="EV302" i="3" s="1"/>
  <c r="EV308" i="3" s="1"/>
  <c r="FD142" i="1"/>
  <c r="AM289" i="3"/>
  <c r="AM303" i="3" s="1"/>
  <c r="AM317" i="3" s="1"/>
  <c r="AM280" i="3"/>
  <c r="AM284" i="3" s="1"/>
  <c r="AM293" i="3" s="1"/>
  <c r="AM325" i="3"/>
  <c r="AK288" i="3"/>
  <c r="AK81" i="3" s="1"/>
  <c r="FP81" i="3"/>
  <c r="EF286" i="3"/>
  <c r="EI248" i="3"/>
  <c r="EI252" i="3" s="1"/>
  <c r="EI257" i="3" s="1"/>
  <c r="EI258" i="3" s="1"/>
  <c r="EI142" i="1" s="1"/>
  <c r="BH291" i="3"/>
  <c r="BH302" i="3" s="1"/>
  <c r="BH308" i="3" s="1"/>
  <c r="FC248" i="3"/>
  <c r="FC252" i="3" s="1"/>
  <c r="FC257" i="3" s="1"/>
  <c r="FC258" i="3" s="1"/>
  <c r="FC142" i="1" s="1"/>
  <c r="CI295" i="3"/>
  <c r="BH81" i="3"/>
  <c r="EF81" i="3"/>
  <c r="E286" i="3"/>
  <c r="AN263" i="3"/>
  <c r="AN269" i="3" s="1"/>
  <c r="AN272" i="3" s="1"/>
  <c r="AN325" i="3" s="1"/>
  <c r="EM286" i="3"/>
  <c r="AN288" i="3"/>
  <c r="AN286" i="3" s="1"/>
  <c r="FP295" i="3"/>
  <c r="FL142" i="1"/>
  <c r="FL288" i="3"/>
  <c r="FL263" i="3"/>
  <c r="FL269" i="3" s="1"/>
  <c r="FL272" i="3" s="1"/>
  <c r="BH325" i="3"/>
  <c r="FQ288" i="3"/>
  <c r="FQ286" i="3" s="1"/>
  <c r="FQ142" i="1"/>
  <c r="BH295" i="3"/>
  <c r="DT289" i="3"/>
  <c r="DT303" i="3" s="1"/>
  <c r="DT317" i="3" s="1"/>
  <c r="G289" i="3"/>
  <c r="G303" i="3" s="1"/>
  <c r="G317" i="3" s="1"/>
  <c r="EU288" i="3"/>
  <c r="EU286" i="3" s="1"/>
  <c r="EU142" i="1"/>
  <c r="DI286" i="3"/>
  <c r="W263" i="3"/>
  <c r="W269" i="3" s="1"/>
  <c r="W272" i="3" s="1"/>
  <c r="W142" i="1"/>
  <c r="G280" i="3"/>
  <c r="G284" i="3" s="1"/>
  <c r="G326" i="3" s="1"/>
  <c r="G333" i="3" s="1"/>
  <c r="AI81" i="3"/>
  <c r="R288" i="3"/>
  <c r="R286" i="3" s="1"/>
  <c r="R142" i="1"/>
  <c r="DI295" i="3"/>
  <c r="EN295" i="3"/>
  <c r="Y263" i="3"/>
  <c r="Y269" i="3" s="1"/>
  <c r="Y272" i="3" s="1"/>
  <c r="Y280" i="3" s="1"/>
  <c r="Y284" i="3" s="1"/>
  <c r="Y293" i="3" s="1"/>
  <c r="Y142" i="1"/>
  <c r="DL288" i="3"/>
  <c r="DL81" i="3" s="1"/>
  <c r="DL142" i="1"/>
  <c r="CM286" i="3"/>
  <c r="DT288" i="3"/>
  <c r="DT142" i="1"/>
  <c r="AI295" i="3"/>
  <c r="C228" i="3"/>
  <c r="ET280" i="3"/>
  <c r="ET284" i="3" s="1"/>
  <c r="ET326" i="3" s="1"/>
  <c r="ET333" i="3" s="1"/>
  <c r="E291" i="3"/>
  <c r="E302" i="3" s="1"/>
  <c r="E311" i="3" s="1"/>
  <c r="E314" i="3" s="1"/>
  <c r="E316" i="3" s="1"/>
  <c r="DO263" i="3"/>
  <c r="DO269" i="3" s="1"/>
  <c r="DO272" i="3" s="1"/>
  <c r="DO325" i="3" s="1"/>
  <c r="DO142" i="1"/>
  <c r="CZ288" i="3"/>
  <c r="CZ81" i="3" s="1"/>
  <c r="CZ142" i="1"/>
  <c r="AO288" i="3"/>
  <c r="AO81" i="3" s="1"/>
  <c r="AO142" i="1"/>
  <c r="E81" i="3"/>
  <c r="BY280" i="3"/>
  <c r="BY284" i="3" s="1"/>
  <c r="BY326" i="3" s="1"/>
  <c r="BY333" i="3" s="1"/>
  <c r="CM81" i="3"/>
  <c r="CP288" i="3"/>
  <c r="CP295" i="3" s="1"/>
  <c r="CP142" i="1"/>
  <c r="AT263" i="3"/>
  <c r="AT269" i="3" s="1"/>
  <c r="AT272" i="3" s="1"/>
  <c r="AT142" i="1"/>
  <c r="BR288" i="3"/>
  <c r="BR142" i="1"/>
  <c r="FX288" i="3"/>
  <c r="FX142" i="1"/>
  <c r="AI280" i="3"/>
  <c r="AI284" i="3" s="1"/>
  <c r="AI326" i="3" s="1"/>
  <c r="BY289" i="3"/>
  <c r="CK142" i="1"/>
  <c r="CK263" i="3"/>
  <c r="CK269" i="3" s="1"/>
  <c r="CK272" i="3" s="1"/>
  <c r="CK288" i="3"/>
  <c r="AQ263" i="3"/>
  <c r="AQ269" i="3" s="1"/>
  <c r="AQ272" i="3" s="1"/>
  <c r="AQ142" i="1"/>
  <c r="T263" i="3"/>
  <c r="T269" i="3" s="1"/>
  <c r="T272" i="3" s="1"/>
  <c r="T142" i="1"/>
  <c r="DJ288" i="3"/>
  <c r="DJ286" i="3" s="1"/>
  <c r="DJ142" i="1"/>
  <c r="AP288" i="3"/>
  <c r="AP286" i="3" s="1"/>
  <c r="AP142" i="1"/>
  <c r="AK263" i="3"/>
  <c r="AK269" i="3" s="1"/>
  <c r="AK272" i="3" s="1"/>
  <c r="AK325" i="3" s="1"/>
  <c r="T81" i="3"/>
  <c r="FX263" i="3"/>
  <c r="FX269" i="3" s="1"/>
  <c r="FX272" i="3" s="1"/>
  <c r="BZ263" i="3"/>
  <c r="BZ269" i="3" s="1"/>
  <c r="BZ272" i="3" s="1"/>
  <c r="BZ288" i="3"/>
  <c r="AJ288" i="3"/>
  <c r="AJ263" i="3"/>
  <c r="AJ269" i="3" s="1"/>
  <c r="AJ272" i="3" s="1"/>
  <c r="BR325" i="3"/>
  <c r="AZ325" i="3"/>
  <c r="BR289" i="3"/>
  <c r="J288" i="3"/>
  <c r="J263" i="3"/>
  <c r="J269" i="3" s="1"/>
  <c r="J272" i="3" s="1"/>
  <c r="J325" i="3" s="1"/>
  <c r="W295" i="3"/>
  <c r="W81" i="3"/>
  <c r="I286" i="3"/>
  <c r="ES286" i="3"/>
  <c r="DQ286" i="3"/>
  <c r="T286" i="3"/>
  <c r="CZ263" i="3"/>
  <c r="CZ269" i="3" s="1"/>
  <c r="CZ272" i="3" s="1"/>
  <c r="CZ325" i="3" s="1"/>
  <c r="EV286" i="3"/>
  <c r="AT286" i="3"/>
  <c r="FN286" i="3"/>
  <c r="DF248" i="3"/>
  <c r="DF252" i="3" s="1"/>
  <c r="DF257" i="3" s="1"/>
  <c r="DF258" i="3" s="1"/>
  <c r="FV286" i="3"/>
  <c r="W286" i="3"/>
  <c r="FI286" i="3"/>
  <c r="AQ286" i="3"/>
  <c r="DA286" i="3"/>
  <c r="S286" i="3"/>
  <c r="ET286" i="3"/>
  <c r="FO248" i="3"/>
  <c r="FO252" i="3" s="1"/>
  <c r="FO257" i="3" s="1"/>
  <c r="FO258" i="3" s="1"/>
  <c r="FO142" i="1" s="1"/>
  <c r="BY341" i="3"/>
  <c r="EV81" i="3"/>
  <c r="AT81" i="3"/>
  <c r="EV295" i="3"/>
  <c r="AT295" i="3"/>
  <c r="DA81" i="3"/>
  <c r="BK248" i="3"/>
  <c r="BK252" i="3" s="1"/>
  <c r="BK257" i="3" s="1"/>
  <c r="BK258" i="3" s="1"/>
  <c r="DA295" i="3"/>
  <c r="DL263" i="3"/>
  <c r="DL269" i="3" s="1"/>
  <c r="DL272" i="3" s="1"/>
  <c r="DL280" i="3" s="1"/>
  <c r="DL284" i="3" s="1"/>
  <c r="DL326" i="3" s="1"/>
  <c r="L248" i="3"/>
  <c r="L252" i="3" s="1"/>
  <c r="L257" i="3" s="1"/>
  <c r="L258" i="3" s="1"/>
  <c r="BN248" i="3"/>
  <c r="BN252" i="3" s="1"/>
  <c r="BN257" i="3" s="1"/>
  <c r="BN258" i="3" s="1"/>
  <c r="BN142" i="1" s="1"/>
  <c r="DY302" i="3"/>
  <c r="DY311" i="3" s="1"/>
  <c r="DY314" i="3" s="1"/>
  <c r="DY316" i="3" s="1"/>
  <c r="DQ81" i="3"/>
  <c r="DQ295" i="3"/>
  <c r="AZ280" i="3"/>
  <c r="AZ284" i="3" s="1"/>
  <c r="AZ326" i="3" s="1"/>
  <c r="AW303" i="3"/>
  <c r="AW317" i="3" s="1"/>
  <c r="S81" i="3"/>
  <c r="CM325" i="3"/>
  <c r="FP280" i="3"/>
  <c r="FP284" i="3" s="1"/>
  <c r="FP326" i="3" s="1"/>
  <c r="FP333" i="3" s="1"/>
  <c r="FP289" i="3"/>
  <c r="FP291" i="3" s="1"/>
  <c r="FP302" i="3" s="1"/>
  <c r="AD289" i="3"/>
  <c r="AD325" i="3"/>
  <c r="FV295" i="3"/>
  <c r="EF280" i="3"/>
  <c r="EF284" i="3" s="1"/>
  <c r="EF326" i="3" s="1"/>
  <c r="EF333" i="3" s="1"/>
  <c r="EF289" i="3"/>
  <c r="EF303" i="3" s="1"/>
  <c r="EF317" i="3" s="1"/>
  <c r="R263" i="3"/>
  <c r="R269" i="3" s="1"/>
  <c r="R272" i="3" s="1"/>
  <c r="AP263" i="3"/>
  <c r="AP269" i="3" s="1"/>
  <c r="AP272" i="3" s="1"/>
  <c r="EB303" i="3"/>
  <c r="EB317" i="3" s="1"/>
  <c r="AQ81" i="3"/>
  <c r="AQ295" i="3"/>
  <c r="S295" i="3"/>
  <c r="FV81" i="3"/>
  <c r="ES295" i="3"/>
  <c r="ES81" i="3"/>
  <c r="FN81" i="3"/>
  <c r="FN291" i="3"/>
  <c r="FN302" i="3" s="1"/>
  <c r="FN308" i="3" s="1"/>
  <c r="CI325" i="3"/>
  <c r="FN295" i="3"/>
  <c r="AO263" i="3"/>
  <c r="AO269" i="3" s="1"/>
  <c r="AO272" i="3" s="1"/>
  <c r="AO280" i="3" s="1"/>
  <c r="AO284" i="3" s="1"/>
  <c r="AO326" i="3" s="1"/>
  <c r="DO288" i="3"/>
  <c r="DO286" i="3" s="1"/>
  <c r="BQ81" i="3"/>
  <c r="CM280" i="3"/>
  <c r="CM284" i="3" s="1"/>
  <c r="CM326" i="3" s="1"/>
  <c r="BQ295" i="3"/>
  <c r="EB325" i="3"/>
  <c r="EB280" i="3"/>
  <c r="EB284" i="3" s="1"/>
  <c r="EB326" i="3" s="1"/>
  <c r="E325" i="3"/>
  <c r="DM289" i="3"/>
  <c r="DM280" i="3"/>
  <c r="DM284" i="3" s="1"/>
  <c r="DM326" i="3" s="1"/>
  <c r="DM333" i="3" s="1"/>
  <c r="FQ263" i="3"/>
  <c r="FQ269" i="3" s="1"/>
  <c r="FQ272" i="3" s="1"/>
  <c r="FQ289" i="3" s="1"/>
  <c r="FI81" i="3"/>
  <c r="FI295" i="3"/>
  <c r="E280" i="3"/>
  <c r="E284" i="3" s="1"/>
  <c r="E326" i="3" s="1"/>
  <c r="DJ263" i="3"/>
  <c r="DJ269" i="3" s="1"/>
  <c r="DJ272" i="3" s="1"/>
  <c r="FI325" i="3"/>
  <c r="CP263" i="3"/>
  <c r="CP269" i="3" s="1"/>
  <c r="CP272" i="3" s="1"/>
  <c r="Q280" i="3"/>
  <c r="Q284" i="3" s="1"/>
  <c r="Q293" i="3" s="1"/>
  <c r="EN289" i="3"/>
  <c r="EN291" i="3" s="1"/>
  <c r="EN302" i="3" s="1"/>
  <c r="EN311" i="3" s="1"/>
  <c r="EN314" i="3" s="1"/>
  <c r="EN316" i="3" s="1"/>
  <c r="FI289" i="3"/>
  <c r="FI291" i="3" s="1"/>
  <c r="FI302" i="3" s="1"/>
  <c r="Q289" i="3"/>
  <c r="Q303" i="3" s="1"/>
  <c r="Q317" i="3" s="1"/>
  <c r="EN325" i="3"/>
  <c r="EU263" i="3"/>
  <c r="EU269" i="3" s="1"/>
  <c r="EU272" i="3" s="1"/>
  <c r="EU280" i="3" s="1"/>
  <c r="EU284" i="3" s="1"/>
  <c r="EU326" i="3" s="1"/>
  <c r="CI280" i="3"/>
  <c r="CI284" i="3" s="1"/>
  <c r="CI326" i="3" s="1"/>
  <c r="M293" i="3"/>
  <c r="Y288" i="3"/>
  <c r="I295" i="3"/>
  <c r="DE295" i="3"/>
  <c r="DE81" i="3"/>
  <c r="M274" i="3"/>
  <c r="I81" i="3"/>
  <c r="AH263" i="3"/>
  <c r="AH269" i="3" s="1"/>
  <c r="AH272" i="3" s="1"/>
  <c r="AH288" i="3"/>
  <c r="AH286" i="3" s="1"/>
  <c r="M303" i="3"/>
  <c r="M317" i="3" s="1"/>
  <c r="DK288" i="3"/>
  <c r="DK286" i="3" s="1"/>
  <c r="DK263" i="3"/>
  <c r="DK269" i="3" s="1"/>
  <c r="DK272" i="3" s="1"/>
  <c r="BF274" i="3"/>
  <c r="FE302" i="3"/>
  <c r="FI274" i="3"/>
  <c r="CT274" i="3"/>
  <c r="DQ274" i="3"/>
  <c r="C223" i="3"/>
  <c r="V311" i="3"/>
  <c r="V314" i="3" s="1"/>
  <c r="V316" i="3" s="1"/>
  <c r="V308" i="3"/>
  <c r="CQ308" i="3"/>
  <c r="CQ311" i="3"/>
  <c r="CQ314" i="3" s="1"/>
  <c r="CQ316" i="3" s="1"/>
  <c r="AS326" i="3"/>
  <c r="AS333" i="3" s="1"/>
  <c r="FI326" i="3"/>
  <c r="FI293" i="3"/>
  <c r="CQ274" i="3"/>
  <c r="CQ326" i="3"/>
  <c r="CQ333" i="3" s="1"/>
  <c r="CQ293" i="3"/>
  <c r="E303" i="3"/>
  <c r="E317" i="3" s="1"/>
  <c r="EN274" i="3"/>
  <c r="DQ326" i="3"/>
  <c r="DQ293" i="3"/>
  <c r="CT326" i="3"/>
  <c r="CT333" i="3" s="1"/>
  <c r="CT293" i="3"/>
  <c r="CQ297" i="3"/>
  <c r="CQ303" i="3"/>
  <c r="CQ317" i="3" s="1"/>
  <c r="EN326" i="3"/>
  <c r="EN293" i="3"/>
  <c r="BX293" i="3"/>
  <c r="AD326" i="3"/>
  <c r="AD293" i="3"/>
  <c r="BI303" i="3"/>
  <c r="BI317" i="3" s="1"/>
  <c r="BE303" i="3"/>
  <c r="BE317" i="3" s="1"/>
  <c r="AA326" i="3"/>
  <c r="AA333" i="3" s="1"/>
  <c r="AA293" i="3"/>
  <c r="BF326" i="3"/>
  <c r="BF293" i="3"/>
  <c r="AD274" i="3"/>
  <c r="AA274" i="3"/>
  <c r="BF303" i="3"/>
  <c r="BF317" i="3" s="1"/>
  <c r="BF297" i="3"/>
  <c r="U303" i="3"/>
  <c r="U317" i="3" s="1"/>
  <c r="DV274" i="3"/>
  <c r="BH303" i="3"/>
  <c r="BH317" i="3" s="1"/>
  <c r="V303" i="3"/>
  <c r="V317" i="3" s="1"/>
  <c r="V297" i="3"/>
  <c r="AF303" i="3"/>
  <c r="AF317" i="3" s="1"/>
  <c r="DV326" i="3"/>
  <c r="DV293" i="3"/>
  <c r="FG326" i="3"/>
  <c r="FG333" i="3" s="1"/>
  <c r="FG293" i="3"/>
  <c r="DV303" i="3"/>
  <c r="DV317" i="3" s="1"/>
  <c r="AI303" i="3"/>
  <c r="AI317" i="3" s="1"/>
  <c r="BR326" i="3"/>
  <c r="BR293" i="3"/>
  <c r="CI303" i="3"/>
  <c r="CI317" i="3" s="1"/>
  <c r="FG274" i="3"/>
  <c r="FT325" i="3"/>
  <c r="FT289" i="3"/>
  <c r="FT280" i="3"/>
  <c r="FT284" i="3" s="1"/>
  <c r="BR274" i="3"/>
  <c r="AZ303" i="3"/>
  <c r="AZ317" i="3" s="1"/>
  <c r="CM303" i="3"/>
  <c r="CM317" i="3" s="1"/>
  <c r="EO286" i="3" l="1"/>
  <c r="AB81" i="3"/>
  <c r="FE291" i="3"/>
  <c r="BX274" i="3"/>
  <c r="AB291" i="3"/>
  <c r="AB302" i="3" s="1"/>
  <c r="AB311" i="3" s="1"/>
  <c r="AB314" i="3" s="1"/>
  <c r="AB316" i="3" s="1"/>
  <c r="DN288" i="3"/>
  <c r="DN263" i="3"/>
  <c r="DN269" i="3" s="1"/>
  <c r="DN272" i="3" s="1"/>
  <c r="DN280" i="3" s="1"/>
  <c r="DN284" i="3" s="1"/>
  <c r="ET289" i="3"/>
  <c r="ET303" i="3" s="1"/>
  <c r="ET317" i="3" s="1"/>
  <c r="Q286" i="3"/>
  <c r="DX274" i="3"/>
  <c r="AB286" i="3"/>
  <c r="FE81" i="3"/>
  <c r="BX289" i="3"/>
  <c r="BX303" i="3" s="1"/>
  <c r="BX317" i="3" s="1"/>
  <c r="CA286" i="3"/>
  <c r="EZ293" i="3"/>
  <c r="BX325" i="3"/>
  <c r="EO81" i="3"/>
  <c r="FE295" i="3"/>
  <c r="AS274" i="3"/>
  <c r="EZ274" i="3"/>
  <c r="EN81" i="3"/>
  <c r="FT295" i="3"/>
  <c r="DR286" i="3"/>
  <c r="CC280" i="3"/>
  <c r="CC284" i="3" s="1"/>
  <c r="CC326" i="3" s="1"/>
  <c r="CC333" i="3" s="1"/>
  <c r="DV286" i="3"/>
  <c r="DV295" i="3"/>
  <c r="CA81" i="3"/>
  <c r="CC289" i="3"/>
  <c r="CC291" i="3" s="1"/>
  <c r="DX81" i="3"/>
  <c r="FT286" i="3"/>
  <c r="FE325" i="3"/>
  <c r="FE333" i="3" s="1"/>
  <c r="FE293" i="3"/>
  <c r="BQ142" i="1"/>
  <c r="EB295" i="3"/>
  <c r="EB286" i="3"/>
  <c r="BA288" i="3"/>
  <c r="BA81" i="3" s="1"/>
  <c r="EB291" i="3"/>
  <c r="EB302" i="3" s="1"/>
  <c r="EB308" i="3" s="1"/>
  <c r="BQ263" i="3"/>
  <c r="BQ269" i="3" s="1"/>
  <c r="BQ272" i="3" s="1"/>
  <c r="BQ325" i="3" s="1"/>
  <c r="O280" i="3"/>
  <c r="O284" i="3" s="1"/>
  <c r="O326" i="3" s="1"/>
  <c r="O333" i="3" s="1"/>
  <c r="BX288" i="3"/>
  <c r="BX295" i="3" s="1"/>
  <c r="DC289" i="3"/>
  <c r="DC291" i="3" s="1"/>
  <c r="DC302" i="3" s="1"/>
  <c r="DC308" i="3" s="1"/>
  <c r="BX142" i="1"/>
  <c r="H295" i="3"/>
  <c r="DC325" i="3"/>
  <c r="DC333" i="3" s="1"/>
  <c r="CC286" i="3"/>
  <c r="CL280" i="3"/>
  <c r="CL284" i="3" s="1"/>
  <c r="FR263" i="3"/>
  <c r="FR269" i="3" s="1"/>
  <c r="FR272" i="3" s="1"/>
  <c r="FR280" i="3" s="1"/>
  <c r="CC81" i="3"/>
  <c r="BC263" i="3"/>
  <c r="BC269" i="3" s="1"/>
  <c r="BC272" i="3" s="1"/>
  <c r="BC289" i="3" s="1"/>
  <c r="BC291" i="3" s="1"/>
  <c r="BC302" i="3" s="1"/>
  <c r="BC311" i="3" s="1"/>
  <c r="BC314" i="3" s="1"/>
  <c r="BC316" i="3" s="1"/>
  <c r="BC288" i="3"/>
  <c r="BC81" i="3" s="1"/>
  <c r="BC142" i="1"/>
  <c r="BB288" i="3"/>
  <c r="BB286" i="3" s="1"/>
  <c r="BY291" i="3"/>
  <c r="BY302" i="3" s="1"/>
  <c r="BY308" i="3" s="1"/>
  <c r="BY286" i="3"/>
  <c r="DR295" i="3"/>
  <c r="AV263" i="3"/>
  <c r="AV269" i="3" s="1"/>
  <c r="AV272" i="3" s="1"/>
  <c r="AV325" i="3" s="1"/>
  <c r="AA297" i="3"/>
  <c r="DU81" i="3"/>
  <c r="AV142" i="1"/>
  <c r="DE289" i="3"/>
  <c r="DE303" i="3" s="1"/>
  <c r="DE317" i="3" s="1"/>
  <c r="AA303" i="3"/>
  <c r="AA317" i="3" s="1"/>
  <c r="V274" i="3"/>
  <c r="DE325" i="3"/>
  <c r="CL291" i="3"/>
  <c r="CL302" i="3" s="1"/>
  <c r="CL311" i="3" s="1"/>
  <c r="CL314" i="3" s="1"/>
  <c r="CL316" i="3" s="1"/>
  <c r="EC289" i="3"/>
  <c r="EC303" i="3" s="1"/>
  <c r="EC317" i="3" s="1"/>
  <c r="CL295" i="3"/>
  <c r="AF297" i="3"/>
  <c r="V293" i="3"/>
  <c r="BF333" i="3"/>
  <c r="AA311" i="3"/>
  <c r="AA314" i="3" s="1"/>
  <c r="AA316" i="3" s="1"/>
  <c r="ET295" i="3"/>
  <c r="EC280" i="3"/>
  <c r="EC284" i="3" s="1"/>
  <c r="EC326" i="3" s="1"/>
  <c r="EC333" i="3" s="1"/>
  <c r="AR308" i="3"/>
  <c r="BB263" i="3"/>
  <c r="BB269" i="3" s="1"/>
  <c r="BB272" i="3" s="1"/>
  <c r="BY295" i="3"/>
  <c r="EO289" i="3"/>
  <c r="EO291" i="3" s="1"/>
  <c r="EO302" i="3" s="1"/>
  <c r="EO311" i="3" s="1"/>
  <c r="EO314" i="3" s="1"/>
  <c r="EO316" i="3" s="1"/>
  <c r="FW289" i="3"/>
  <c r="FW303" i="3" s="1"/>
  <c r="FW317" i="3" s="1"/>
  <c r="DY289" i="3"/>
  <c r="DY291" i="3" s="1"/>
  <c r="CW280" i="3"/>
  <c r="CW325" i="3"/>
  <c r="CJ295" i="3"/>
  <c r="DW288" i="3"/>
  <c r="DW286" i="3" s="1"/>
  <c r="FW274" i="3"/>
  <c r="FG291" i="3"/>
  <c r="FG302" i="3" s="1"/>
  <c r="FG308" i="3" s="1"/>
  <c r="DC293" i="3"/>
  <c r="AS291" i="3"/>
  <c r="AS302" i="3" s="1"/>
  <c r="BJ326" i="3"/>
  <c r="DX291" i="3"/>
  <c r="DX302" i="3" s="1"/>
  <c r="DX308" i="3" s="1"/>
  <c r="DC274" i="3"/>
  <c r="CJ81" i="3"/>
  <c r="DW263" i="3"/>
  <c r="DW269" i="3" s="1"/>
  <c r="DW272" i="3" s="1"/>
  <c r="DW325" i="3" s="1"/>
  <c r="FV303" i="3"/>
  <c r="FV317" i="3" s="1"/>
  <c r="BL289" i="3"/>
  <c r="BL291" i="3" s="1"/>
  <c r="BL302" i="3" s="1"/>
  <c r="BL308" i="3" s="1"/>
  <c r="FV280" i="3"/>
  <c r="FV284" i="3" s="1"/>
  <c r="FV293" i="3" s="1"/>
  <c r="BJ274" i="3"/>
  <c r="DY280" i="3"/>
  <c r="DY284" i="3" s="1"/>
  <c r="DY326" i="3" s="1"/>
  <c r="DY333" i="3" s="1"/>
  <c r="BA263" i="3"/>
  <c r="BA269" i="3" s="1"/>
  <c r="BA272" i="3" s="1"/>
  <c r="BA325" i="3" s="1"/>
  <c r="AI291" i="3"/>
  <c r="AI302" i="3" s="1"/>
  <c r="AI311" i="3" s="1"/>
  <c r="AI314" i="3" s="1"/>
  <c r="AI316" i="3" s="1"/>
  <c r="EO274" i="3"/>
  <c r="CB280" i="3"/>
  <c r="CB284" i="3" s="1"/>
  <c r="CB326" i="3" s="1"/>
  <c r="CB333" i="3" s="1"/>
  <c r="DU280" i="3"/>
  <c r="DU284" i="3" s="1"/>
  <c r="DU326" i="3" s="1"/>
  <c r="DU333" i="3" s="1"/>
  <c r="DR280" i="3"/>
  <c r="DR284" i="3" s="1"/>
  <c r="DR326" i="3" s="1"/>
  <c r="DR291" i="3"/>
  <c r="DR302" i="3" s="1"/>
  <c r="DR311" i="3" s="1"/>
  <c r="DR314" i="3" s="1"/>
  <c r="DR316" i="3" s="1"/>
  <c r="DR325" i="3"/>
  <c r="DR333" i="3" s="1"/>
  <c r="EO293" i="3"/>
  <c r="CB289" i="3"/>
  <c r="CB303" i="3" s="1"/>
  <c r="CB317" i="3" s="1"/>
  <c r="EO325" i="3"/>
  <c r="EO333" i="3" s="1"/>
  <c r="BS274" i="3"/>
  <c r="FW325" i="3"/>
  <c r="EL263" i="3"/>
  <c r="EL269" i="3" s="1"/>
  <c r="EL272" i="3" s="1"/>
  <c r="EL325" i="3" s="1"/>
  <c r="CT311" i="3"/>
  <c r="CT314" i="3" s="1"/>
  <c r="CT316" i="3" s="1"/>
  <c r="EL288" i="3"/>
  <c r="EL286" i="3" s="1"/>
  <c r="H289" i="3"/>
  <c r="H291" i="3" s="1"/>
  <c r="H302" i="3" s="1"/>
  <c r="H308" i="3" s="1"/>
  <c r="FW326" i="3"/>
  <c r="BS303" i="3"/>
  <c r="BS317" i="3" s="1"/>
  <c r="BS293" i="3"/>
  <c r="FW142" i="1"/>
  <c r="FE297" i="3"/>
  <c r="FW288" i="3"/>
  <c r="FW295" i="3" s="1"/>
  <c r="H280" i="3"/>
  <c r="H284" i="3" s="1"/>
  <c r="H326" i="3" s="1"/>
  <c r="H333" i="3" s="1"/>
  <c r="N142" i="1"/>
  <c r="N263" i="3"/>
  <c r="N269" i="3" s="1"/>
  <c r="N272" i="3" s="1"/>
  <c r="N288" i="3"/>
  <c r="N286" i="3" s="1"/>
  <c r="BP280" i="3"/>
  <c r="BP284" i="3" s="1"/>
  <c r="BP326" i="3" s="1"/>
  <c r="BP333" i="3" s="1"/>
  <c r="CW303" i="3"/>
  <c r="CW317" i="3" s="1"/>
  <c r="AR297" i="3"/>
  <c r="FK142" i="1"/>
  <c r="AR303" i="3"/>
  <c r="AR317" i="3" s="1"/>
  <c r="AR274" i="3"/>
  <c r="BP289" i="3"/>
  <c r="DV297" i="3"/>
  <c r="AE280" i="3"/>
  <c r="AE284" i="3" s="1"/>
  <c r="AE289" i="3"/>
  <c r="AE325" i="3"/>
  <c r="AX289" i="3"/>
  <c r="AX303" i="3" s="1"/>
  <c r="AX317" i="3" s="1"/>
  <c r="AX280" i="3"/>
  <c r="AX284" i="3" s="1"/>
  <c r="AX326" i="3" s="1"/>
  <c r="AX333" i="3" s="1"/>
  <c r="CB81" i="3"/>
  <c r="DB291" i="3"/>
  <c r="DB302" i="3" s="1"/>
  <c r="DB305" i="3" s="1"/>
  <c r="BD325" i="3"/>
  <c r="BD289" i="3"/>
  <c r="BD280" i="3"/>
  <c r="AR293" i="3"/>
  <c r="CB286" i="3"/>
  <c r="BT81" i="3"/>
  <c r="BD295" i="3"/>
  <c r="BD81" i="3"/>
  <c r="DV308" i="3"/>
  <c r="BT295" i="3"/>
  <c r="BT142" i="1"/>
  <c r="BP295" i="3"/>
  <c r="AE286" i="3"/>
  <c r="AE81" i="3"/>
  <c r="AE295" i="3"/>
  <c r="FE303" i="3"/>
  <c r="FE317" i="3" s="1"/>
  <c r="AW293" i="3"/>
  <c r="DB286" i="3"/>
  <c r="DU289" i="3"/>
  <c r="DU303" i="3" s="1"/>
  <c r="DU317" i="3" s="1"/>
  <c r="ED288" i="3"/>
  <c r="ED295" i="3" s="1"/>
  <c r="AI325" i="3"/>
  <c r="AI333" i="3" s="1"/>
  <c r="BT263" i="3"/>
  <c r="BT269" i="3" s="1"/>
  <c r="BT272" i="3" s="1"/>
  <c r="BT280" i="3" s="1"/>
  <c r="BT284" i="3" s="1"/>
  <c r="BT293" i="3" s="1"/>
  <c r="DB81" i="3"/>
  <c r="BP81" i="3"/>
  <c r="AL288" i="3"/>
  <c r="AL286" i="3" s="1"/>
  <c r="P288" i="3"/>
  <c r="P81" i="3" s="1"/>
  <c r="BW288" i="3"/>
  <c r="BW286" i="3" s="1"/>
  <c r="CA263" i="3"/>
  <c r="CA269" i="3" s="1"/>
  <c r="CA272" i="3" s="1"/>
  <c r="CA325" i="3" s="1"/>
  <c r="AL263" i="3"/>
  <c r="AL269" i="3" s="1"/>
  <c r="AL272" i="3" s="1"/>
  <c r="AL325" i="3" s="1"/>
  <c r="FF289" i="3"/>
  <c r="FF291" i="3" s="1"/>
  <c r="FF302" i="3" s="1"/>
  <c r="AC263" i="3"/>
  <c r="AC269" i="3" s="1"/>
  <c r="AC272" i="3" s="1"/>
  <c r="AC289" i="3" s="1"/>
  <c r="AC303" i="3" s="1"/>
  <c r="AC317" i="3" s="1"/>
  <c r="ED263" i="3"/>
  <c r="ED269" i="3" s="1"/>
  <c r="ED272" i="3" s="1"/>
  <c r="BL280" i="3"/>
  <c r="BL284" i="3" s="1"/>
  <c r="BL326" i="3" s="1"/>
  <c r="BL333" i="3" s="1"/>
  <c r="P142" i="1"/>
  <c r="CA142" i="1"/>
  <c r="DV333" i="3"/>
  <c r="FK263" i="3"/>
  <c r="FK269" i="3" s="1"/>
  <c r="FK272" i="3" s="1"/>
  <c r="FK325" i="3" s="1"/>
  <c r="S274" i="3"/>
  <c r="S293" i="3"/>
  <c r="FF295" i="3"/>
  <c r="AW274" i="3"/>
  <c r="BM325" i="3"/>
  <c r="BM333" i="3" s="1"/>
  <c r="BM289" i="3"/>
  <c r="FF81" i="3"/>
  <c r="CR326" i="3"/>
  <c r="CT297" i="3"/>
  <c r="CT303" i="3"/>
  <c r="CT317" i="3" s="1"/>
  <c r="D288" i="3"/>
  <c r="D81" i="3" s="1"/>
  <c r="BM286" i="3"/>
  <c r="BM81" i="3"/>
  <c r="BM295" i="3"/>
  <c r="P325" i="3"/>
  <c r="P280" i="3"/>
  <c r="P284" i="3" s="1"/>
  <c r="P326" i="3" s="1"/>
  <c r="P289" i="3"/>
  <c r="P303" i="3" s="1"/>
  <c r="P317" i="3" s="1"/>
  <c r="CF280" i="3"/>
  <c r="CF284" i="3" s="1"/>
  <c r="CF293" i="3" s="1"/>
  <c r="FF280" i="3"/>
  <c r="FF284" i="3" s="1"/>
  <c r="FF326" i="3" s="1"/>
  <c r="FF333" i="3" s="1"/>
  <c r="FR81" i="3"/>
  <c r="BW263" i="3"/>
  <c r="BW269" i="3" s="1"/>
  <c r="BW272" i="3" s="1"/>
  <c r="BW280" i="3" s="1"/>
  <c r="FR295" i="3"/>
  <c r="CF289" i="3"/>
  <c r="CF291" i="3" s="1"/>
  <c r="CF297" i="3" s="1"/>
  <c r="DU286" i="3"/>
  <c r="AC288" i="3"/>
  <c r="D263" i="3"/>
  <c r="D269" i="3" s="1"/>
  <c r="D272" i="3" s="1"/>
  <c r="D289" i="3" s="1"/>
  <c r="D303" i="3" s="1"/>
  <c r="D317" i="3" s="1"/>
  <c r="CV280" i="3"/>
  <c r="CV284" i="3" s="1"/>
  <c r="CV293" i="3" s="1"/>
  <c r="X295" i="3"/>
  <c r="O289" i="3"/>
  <c r="O303" i="3" s="1"/>
  <c r="O317" i="3" s="1"/>
  <c r="X325" i="3"/>
  <c r="FK81" i="3"/>
  <c r="CV289" i="3"/>
  <c r="CV291" i="3" s="1"/>
  <c r="CV302" i="3" s="1"/>
  <c r="CV308" i="3" s="1"/>
  <c r="FK295" i="3"/>
  <c r="AX81" i="3"/>
  <c r="AX295" i="3"/>
  <c r="BM293" i="3"/>
  <c r="CR325" i="3"/>
  <c r="X81" i="3"/>
  <c r="FJ286" i="3"/>
  <c r="CR288" i="3"/>
  <c r="CR81" i="3" s="1"/>
  <c r="CR274" i="3"/>
  <c r="CR289" i="3"/>
  <c r="EW295" i="3"/>
  <c r="EW81" i="3"/>
  <c r="X291" i="3"/>
  <c r="X302" i="3" s="1"/>
  <c r="X311" i="3" s="1"/>
  <c r="X314" i="3" s="1"/>
  <c r="X316" i="3" s="1"/>
  <c r="FJ295" i="3"/>
  <c r="CR142" i="1"/>
  <c r="X280" i="3"/>
  <c r="X284" i="3" s="1"/>
  <c r="X326" i="3" s="1"/>
  <c r="BU288" i="3"/>
  <c r="BU302" i="3" s="1"/>
  <c r="BU142" i="1"/>
  <c r="BU263" i="3"/>
  <c r="BU269" i="3" s="1"/>
  <c r="BU272" i="3" s="1"/>
  <c r="BS302" i="3"/>
  <c r="BS297" i="3"/>
  <c r="CJ325" i="3"/>
  <c r="CJ289" i="3"/>
  <c r="CJ280" i="3"/>
  <c r="BJ325" i="3"/>
  <c r="BJ289" i="3"/>
  <c r="BG295" i="3"/>
  <c r="AW297" i="3"/>
  <c r="DQ303" i="3"/>
  <c r="DQ317" i="3" s="1"/>
  <c r="AW308" i="3"/>
  <c r="H311" i="3"/>
  <c r="H314" i="3" s="1"/>
  <c r="H316" i="3" s="1"/>
  <c r="AG288" i="3"/>
  <c r="AG263" i="3"/>
  <c r="AG269" i="3" s="1"/>
  <c r="AG272" i="3" s="1"/>
  <c r="EJ142" i="1"/>
  <c r="ES280" i="3"/>
  <c r="ES284" i="3" s="1"/>
  <c r="ES293" i="3" s="1"/>
  <c r="EJ288" i="3"/>
  <c r="EJ81" i="3" s="1"/>
  <c r="FH288" i="3"/>
  <c r="FH263" i="3"/>
  <c r="FH269" i="3" s="1"/>
  <c r="FH272" i="3" s="1"/>
  <c r="FH142" i="1"/>
  <c r="EY248" i="3"/>
  <c r="EY252" i="3" s="1"/>
  <c r="EY257" i="3" s="1"/>
  <c r="EY258" i="3" s="1"/>
  <c r="ES291" i="3"/>
  <c r="ES302" i="3" s="1"/>
  <c r="ES308" i="3" s="1"/>
  <c r="EJ289" i="3"/>
  <c r="EJ303" i="3" s="1"/>
  <c r="EJ317" i="3" s="1"/>
  <c r="BG280" i="3"/>
  <c r="BG284" i="3" s="1"/>
  <c r="BG326" i="3" s="1"/>
  <c r="EJ280" i="3"/>
  <c r="EJ284" i="3" s="1"/>
  <c r="EJ326" i="3" s="1"/>
  <c r="EJ333" i="3" s="1"/>
  <c r="CG288" i="3"/>
  <c r="CG142" i="1"/>
  <c r="CG263" i="3"/>
  <c r="CG269" i="3" s="1"/>
  <c r="CG272" i="3" s="1"/>
  <c r="FV325" i="3"/>
  <c r="M311" i="3"/>
  <c r="M314" i="3" s="1"/>
  <c r="M316" i="3" s="1"/>
  <c r="BI311" i="3"/>
  <c r="BI314" i="3" s="1"/>
  <c r="BI316" i="3" s="1"/>
  <c r="FN274" i="3"/>
  <c r="M297" i="3"/>
  <c r="EA289" i="3"/>
  <c r="EA303" i="3" s="1"/>
  <c r="EA317" i="3" s="1"/>
  <c r="O81" i="3"/>
  <c r="O286" i="3"/>
  <c r="EW325" i="3"/>
  <c r="EW289" i="3"/>
  <c r="EW280" i="3"/>
  <c r="BG291" i="3"/>
  <c r="BG297" i="3" s="1"/>
  <c r="EZ333" i="3"/>
  <c r="BG81" i="3"/>
  <c r="EZ81" i="3"/>
  <c r="CL303" i="3"/>
  <c r="CL317" i="3" s="1"/>
  <c r="F81" i="3"/>
  <c r="DP274" i="3"/>
  <c r="BM274" i="3"/>
  <c r="DP325" i="3"/>
  <c r="DP326" i="3"/>
  <c r="F295" i="3"/>
  <c r="EZ286" i="3"/>
  <c r="EA142" i="1"/>
  <c r="EA280" i="3"/>
  <c r="EA284" i="3" s="1"/>
  <c r="EA326" i="3" s="1"/>
  <c r="EA333" i="3" s="1"/>
  <c r="AX293" i="3"/>
  <c r="EX326" i="3"/>
  <c r="EX333" i="3" s="1"/>
  <c r="ES325" i="3"/>
  <c r="EA288" i="3"/>
  <c r="EA295" i="3" s="1"/>
  <c r="EX274" i="3"/>
  <c r="EQ288" i="3"/>
  <c r="EQ286" i="3" s="1"/>
  <c r="EZ291" i="3"/>
  <c r="EZ297" i="3" s="1"/>
  <c r="F280" i="3"/>
  <c r="F325" i="3"/>
  <c r="F289" i="3"/>
  <c r="AF326" i="3"/>
  <c r="AF333" i="3" s="1"/>
  <c r="EZ302" i="3"/>
  <c r="EZ305" i="3" s="1"/>
  <c r="BP302" i="3"/>
  <c r="BP311" i="3" s="1"/>
  <c r="BP314" i="3" s="1"/>
  <c r="BP316" i="3" s="1"/>
  <c r="CS303" i="3"/>
  <c r="CS317" i="3" s="1"/>
  <c r="Z274" i="3"/>
  <c r="Z293" i="3"/>
  <c r="FB263" i="3"/>
  <c r="FB269" i="3" s="1"/>
  <c r="FB272" i="3" s="1"/>
  <c r="FB325" i="3" s="1"/>
  <c r="FN293" i="3"/>
  <c r="DS288" i="3"/>
  <c r="DS142" i="1"/>
  <c r="DS263" i="3"/>
  <c r="DS269" i="3" s="1"/>
  <c r="DS272" i="3" s="1"/>
  <c r="DM295" i="3"/>
  <c r="CF295" i="3"/>
  <c r="CF81" i="3"/>
  <c r="FU289" i="3"/>
  <c r="FU291" i="3" s="1"/>
  <c r="FU302" i="3" s="1"/>
  <c r="FU308" i="3" s="1"/>
  <c r="BG325" i="3"/>
  <c r="BE326" i="3"/>
  <c r="BE333" i="3" s="1"/>
  <c r="BE274" i="3"/>
  <c r="DY303" i="3"/>
  <c r="DY317" i="3" s="1"/>
  <c r="BQ289" i="3"/>
  <c r="BQ291" i="3" s="1"/>
  <c r="BQ302" i="3" s="1"/>
  <c r="BQ308" i="3" s="1"/>
  <c r="K308" i="3"/>
  <c r="FU280" i="3"/>
  <c r="FU284" i="3" s="1"/>
  <c r="FU293" i="3" s="1"/>
  <c r="EV303" i="3"/>
  <c r="EV317" i="3" s="1"/>
  <c r="K297" i="3"/>
  <c r="K303" i="3"/>
  <c r="K317" i="3" s="1"/>
  <c r="DY297" i="3"/>
  <c r="CW297" i="3"/>
  <c r="S289" i="3"/>
  <c r="S291" i="3" s="1"/>
  <c r="U333" i="3"/>
  <c r="DQ333" i="3"/>
  <c r="S325" i="3"/>
  <c r="S333" i="3" s="1"/>
  <c r="CW311" i="3"/>
  <c r="CW314" i="3" s="1"/>
  <c r="CW316" i="3" s="1"/>
  <c r="BQ280" i="3"/>
  <c r="BQ284" i="3" s="1"/>
  <c r="BQ326" i="3" s="1"/>
  <c r="BQ333" i="3" s="1"/>
  <c r="AU274" i="3"/>
  <c r="CE325" i="3"/>
  <c r="CE289" i="3"/>
  <c r="CE280" i="3"/>
  <c r="CE295" i="3"/>
  <c r="CE81" i="3"/>
  <c r="CE286" i="3"/>
  <c r="O274" i="3"/>
  <c r="EQ263" i="3"/>
  <c r="EQ269" i="3" s="1"/>
  <c r="EQ272" i="3" s="1"/>
  <c r="EQ325" i="3" s="1"/>
  <c r="AF274" i="3"/>
  <c r="CM297" i="3"/>
  <c r="AB297" i="3"/>
  <c r="AB303" i="3"/>
  <c r="AB317" i="3" s="1"/>
  <c r="AB308" i="3"/>
  <c r="AU326" i="3"/>
  <c r="AU333" i="3" s="1"/>
  <c r="DI291" i="3"/>
  <c r="DI302" i="3" s="1"/>
  <c r="DI308" i="3" s="1"/>
  <c r="U308" i="3"/>
  <c r="EM274" i="3"/>
  <c r="DI280" i="3"/>
  <c r="DI284" i="3" s="1"/>
  <c r="DI326" i="3" s="1"/>
  <c r="DH303" i="3"/>
  <c r="DH317" i="3" s="1"/>
  <c r="DH297" i="3"/>
  <c r="FJ289" i="3"/>
  <c r="AF311" i="3"/>
  <c r="AF314" i="3" s="1"/>
  <c r="AF316" i="3" s="1"/>
  <c r="AZ295" i="3"/>
  <c r="U297" i="3"/>
  <c r="EP297" i="3"/>
  <c r="DI325" i="3"/>
  <c r="AZ81" i="3"/>
  <c r="EM326" i="3"/>
  <c r="FB288" i="3"/>
  <c r="FB286" i="3" s="1"/>
  <c r="FJ280" i="3"/>
  <c r="FJ284" i="3" s="1"/>
  <c r="FJ326" i="3" s="1"/>
  <c r="FJ333" i="3" s="1"/>
  <c r="CD325" i="3"/>
  <c r="AZ291" i="3"/>
  <c r="AZ302" i="3" s="1"/>
  <c r="AZ311" i="3" s="1"/>
  <c r="AZ314" i="3" s="1"/>
  <c r="AZ316" i="3" s="1"/>
  <c r="DH311" i="3"/>
  <c r="DH314" i="3" s="1"/>
  <c r="DH316" i="3" s="1"/>
  <c r="E308" i="3"/>
  <c r="AN81" i="3"/>
  <c r="Z311" i="3"/>
  <c r="Z314" i="3" s="1"/>
  <c r="Z316" i="3" s="1"/>
  <c r="Z308" i="3"/>
  <c r="DM291" i="3"/>
  <c r="DM302" i="3" s="1"/>
  <c r="DM308" i="3" s="1"/>
  <c r="Z303" i="3"/>
  <c r="Z317" i="3" s="1"/>
  <c r="Z297" i="3"/>
  <c r="EX297" i="3"/>
  <c r="CM308" i="3"/>
  <c r="BO288" i="3"/>
  <c r="BO286" i="3" s="1"/>
  <c r="AU303" i="3"/>
  <c r="AU317" i="3" s="1"/>
  <c r="BO263" i="3"/>
  <c r="BO269" i="3" s="1"/>
  <c r="BO272" i="3" s="1"/>
  <c r="BO289" i="3" s="1"/>
  <c r="FN333" i="3"/>
  <c r="DP289" i="3"/>
  <c r="DP291" i="3" s="1"/>
  <c r="DP302" i="3" s="1"/>
  <c r="DP311" i="3" s="1"/>
  <c r="DP314" i="3" s="1"/>
  <c r="DP316" i="3" s="1"/>
  <c r="DM81" i="3"/>
  <c r="EG291" i="3"/>
  <c r="EG302" i="3" s="1"/>
  <c r="EG308" i="3" s="1"/>
  <c r="DG288" i="3"/>
  <c r="DG286" i="3" s="1"/>
  <c r="CD280" i="3"/>
  <c r="CD274" i="3" s="1"/>
  <c r="AD81" i="3"/>
  <c r="CS274" i="3"/>
  <c r="AD291" i="3"/>
  <c r="AD302" i="3" s="1"/>
  <c r="AD311" i="3" s="1"/>
  <c r="AD314" i="3" s="1"/>
  <c r="AD316" i="3" s="1"/>
  <c r="CS326" i="3"/>
  <c r="CS333" i="3" s="1"/>
  <c r="AD295" i="3"/>
  <c r="BE297" i="3"/>
  <c r="CO81" i="3"/>
  <c r="FM286" i="3"/>
  <c r="FM295" i="3"/>
  <c r="FM81" i="3"/>
  <c r="AB293" i="3"/>
  <c r="BF308" i="3"/>
  <c r="FM325" i="3"/>
  <c r="FM280" i="3"/>
  <c r="FM284" i="3" s="1"/>
  <c r="AK295" i="3"/>
  <c r="FM291" i="3"/>
  <c r="FM302" i="3" s="1"/>
  <c r="FM311" i="3" s="1"/>
  <c r="FM314" i="3" s="1"/>
  <c r="FM316" i="3" s="1"/>
  <c r="E297" i="3"/>
  <c r="CS308" i="3"/>
  <c r="BY293" i="3"/>
  <c r="BE311" i="3"/>
  <c r="BE314" i="3" s="1"/>
  <c r="BE316" i="3" s="1"/>
  <c r="BI297" i="3"/>
  <c r="CL308" i="3"/>
  <c r="AU297" i="3"/>
  <c r="CS297" i="3"/>
  <c r="CU288" i="3"/>
  <c r="CU286" i="3" s="1"/>
  <c r="CO286" i="3"/>
  <c r="AK286" i="3"/>
  <c r="AB274" i="3"/>
  <c r="AU311" i="3"/>
  <c r="AU314" i="3" s="1"/>
  <c r="AU316" i="3" s="1"/>
  <c r="CU263" i="3"/>
  <c r="CU269" i="3" s="1"/>
  <c r="CU272" i="3" s="1"/>
  <c r="CU289" i="3" s="1"/>
  <c r="I274" i="3"/>
  <c r="CD81" i="3"/>
  <c r="EX303" i="3"/>
  <c r="EX317" i="3" s="1"/>
  <c r="CD295" i="3"/>
  <c r="DG263" i="3"/>
  <c r="DG269" i="3" s="1"/>
  <c r="DG272" i="3" s="1"/>
  <c r="DG280" i="3" s="1"/>
  <c r="CY325" i="3"/>
  <c r="CY291" i="3"/>
  <c r="CY302" i="3" s="1"/>
  <c r="CY308" i="3" s="1"/>
  <c r="EE288" i="3"/>
  <c r="EE286" i="3" s="1"/>
  <c r="I293" i="3"/>
  <c r="K274" i="3"/>
  <c r="ET291" i="3"/>
  <c r="ET302" i="3" s="1"/>
  <c r="ET311" i="3" s="1"/>
  <c r="ET314" i="3" s="1"/>
  <c r="ET316" i="3" s="1"/>
  <c r="EX311" i="3"/>
  <c r="EX314" i="3" s="1"/>
  <c r="EX316" i="3" s="1"/>
  <c r="K293" i="3"/>
  <c r="EE263" i="3"/>
  <c r="EE269" i="3" s="1"/>
  <c r="EE272" i="3" s="1"/>
  <c r="EE280" i="3" s="1"/>
  <c r="CN142" i="1"/>
  <c r="EP311" i="3"/>
  <c r="EP314" i="3" s="1"/>
  <c r="EP316" i="3" s="1"/>
  <c r="ER280" i="3"/>
  <c r="ER284" i="3" s="1"/>
  <c r="ER326" i="3" s="1"/>
  <c r="ER333" i="3" s="1"/>
  <c r="CY81" i="3"/>
  <c r="AV280" i="3"/>
  <c r="AV284" i="3" s="1"/>
  <c r="AV293" i="3" s="1"/>
  <c r="CY295" i="3"/>
  <c r="EG293" i="3"/>
  <c r="EG274" i="3"/>
  <c r="CX288" i="3"/>
  <c r="CX263" i="3"/>
  <c r="CX269" i="3" s="1"/>
  <c r="CX272" i="3" s="1"/>
  <c r="CX142" i="1"/>
  <c r="ER289" i="3"/>
  <c r="ER303" i="3" s="1"/>
  <c r="ER317" i="3" s="1"/>
  <c r="EK295" i="3"/>
  <c r="EK81" i="3"/>
  <c r="AI293" i="3"/>
  <c r="AI274" i="3"/>
  <c r="EO308" i="3"/>
  <c r="CF303" i="3"/>
  <c r="CF317" i="3" s="1"/>
  <c r="CL297" i="3"/>
  <c r="EO297" i="3"/>
  <c r="EM325" i="3"/>
  <c r="I291" i="3"/>
  <c r="I302" i="3" s="1"/>
  <c r="I305" i="3" s="1"/>
  <c r="CY286" i="3"/>
  <c r="EG286" i="3"/>
  <c r="EG81" i="3"/>
  <c r="EP305" i="3"/>
  <c r="EK325" i="3"/>
  <c r="EK289" i="3"/>
  <c r="EK280" i="3"/>
  <c r="U293" i="3"/>
  <c r="DT333" i="3"/>
  <c r="U274" i="3"/>
  <c r="EB311" i="3"/>
  <c r="EB314" i="3" s="1"/>
  <c r="EB316" i="3" s="1"/>
  <c r="EM289" i="3"/>
  <c r="BV280" i="3"/>
  <c r="BV325" i="3"/>
  <c r="BV289" i="3"/>
  <c r="AM274" i="3"/>
  <c r="AM326" i="3"/>
  <c r="AM333" i="3" s="1"/>
  <c r="FU295" i="3"/>
  <c r="FU286" i="3"/>
  <c r="EB297" i="3"/>
  <c r="ER286" i="3"/>
  <c r="EH142" i="1"/>
  <c r="EH263" i="3"/>
  <c r="EH269" i="3" s="1"/>
  <c r="EH272" i="3" s="1"/>
  <c r="EH325" i="3" s="1"/>
  <c r="CF302" i="3"/>
  <c r="Y289" i="3"/>
  <c r="Y303" i="3" s="1"/>
  <c r="Y317" i="3" s="1"/>
  <c r="FQ81" i="3"/>
  <c r="CO325" i="3"/>
  <c r="CO333" i="3" s="1"/>
  <c r="BH297" i="3"/>
  <c r="BY274" i="3"/>
  <c r="Y274" i="3"/>
  <c r="CO289" i="3"/>
  <c r="CO291" i="3" s="1"/>
  <c r="CO302" i="3" s="1"/>
  <c r="CO311" i="3" s="1"/>
  <c r="CO314" i="3" s="1"/>
  <c r="CO316" i="3" s="1"/>
  <c r="BH333" i="3"/>
  <c r="G81" i="3"/>
  <c r="G295" i="3"/>
  <c r="BH311" i="3"/>
  <c r="BH314" i="3" s="1"/>
  <c r="BH316" i="3" s="1"/>
  <c r="G291" i="3"/>
  <c r="G302" i="3" s="1"/>
  <c r="G311" i="3" s="1"/>
  <c r="G314" i="3" s="1"/>
  <c r="G316" i="3" s="1"/>
  <c r="Y326" i="3"/>
  <c r="ER81" i="3"/>
  <c r="CO274" i="3"/>
  <c r="R295" i="3"/>
  <c r="DO280" i="3"/>
  <c r="DO284" i="3" s="1"/>
  <c r="DO326" i="3" s="1"/>
  <c r="DO333" i="3" s="1"/>
  <c r="FC263" i="3"/>
  <c r="FC269" i="3" s="1"/>
  <c r="FC272" i="3" s="1"/>
  <c r="FC325" i="3" s="1"/>
  <c r="AM295" i="3"/>
  <c r="R81" i="3"/>
  <c r="DT291" i="3"/>
  <c r="DT302" i="3" s="1"/>
  <c r="DT311" i="3" s="1"/>
  <c r="DT314" i="3" s="1"/>
  <c r="DT316" i="3" s="1"/>
  <c r="CO293" i="3"/>
  <c r="FQ291" i="3"/>
  <c r="FQ302" i="3" s="1"/>
  <c r="FQ308" i="3" s="1"/>
  <c r="Y325" i="3"/>
  <c r="FQ295" i="3"/>
  <c r="EI263" i="3"/>
  <c r="EI269" i="3" s="1"/>
  <c r="EI272" i="3" s="1"/>
  <c r="EI289" i="3" s="1"/>
  <c r="DT274" i="3"/>
  <c r="BH293" i="3"/>
  <c r="CY280" i="3"/>
  <c r="DZ286" i="3"/>
  <c r="AN280" i="3"/>
  <c r="AN284" i="3" s="1"/>
  <c r="AN326" i="3" s="1"/>
  <c r="AN333" i="3" s="1"/>
  <c r="DW295" i="3"/>
  <c r="DW81" i="3"/>
  <c r="BH274" i="3"/>
  <c r="DZ289" i="3"/>
  <c r="DZ291" i="3" s="1"/>
  <c r="DZ302" i="3" s="1"/>
  <c r="DZ308" i="3" s="1"/>
  <c r="FD326" i="3"/>
  <c r="DZ295" i="3"/>
  <c r="DZ280" i="3"/>
  <c r="DZ284" i="3" s="1"/>
  <c r="DZ326" i="3" s="1"/>
  <c r="DZ333" i="3" s="1"/>
  <c r="CH286" i="3"/>
  <c r="CH81" i="3"/>
  <c r="CH295" i="3"/>
  <c r="DT293" i="3"/>
  <c r="CN288" i="3"/>
  <c r="CN286" i="3" s="1"/>
  <c r="CH325" i="3"/>
  <c r="CH289" i="3"/>
  <c r="CH280" i="3"/>
  <c r="ET293" i="3"/>
  <c r="CC303" i="3"/>
  <c r="CC317" i="3" s="1"/>
  <c r="EH288" i="3"/>
  <c r="EH286" i="3" s="1"/>
  <c r="BI274" i="3"/>
  <c r="CI311" i="3"/>
  <c r="CI314" i="3" s="1"/>
  <c r="CI316" i="3" s="1"/>
  <c r="AM291" i="3"/>
  <c r="AM302" i="3" s="1"/>
  <c r="AM311" i="3" s="1"/>
  <c r="AM314" i="3" s="1"/>
  <c r="AM316" i="3" s="1"/>
  <c r="BI293" i="3"/>
  <c r="ET274" i="3"/>
  <c r="EU295" i="3"/>
  <c r="DR274" i="3"/>
  <c r="DR293" i="3"/>
  <c r="EU81" i="3"/>
  <c r="AM81" i="3"/>
  <c r="CI297" i="3"/>
  <c r="CN289" i="3"/>
  <c r="CN303" i="3" s="1"/>
  <c r="CN317" i="3" s="1"/>
  <c r="CN280" i="3"/>
  <c r="CN325" i="3"/>
  <c r="AN295" i="3"/>
  <c r="FC288" i="3"/>
  <c r="FC295" i="3" s="1"/>
  <c r="EI288" i="3"/>
  <c r="EI286" i="3" s="1"/>
  <c r="EV274" i="3"/>
  <c r="DL295" i="3"/>
  <c r="BR291" i="3"/>
  <c r="BR302" i="3" s="1"/>
  <c r="BR311" i="3" s="1"/>
  <c r="BR314" i="3" s="1"/>
  <c r="BR316" i="3" s="1"/>
  <c r="DJ81" i="3"/>
  <c r="CV303" i="3"/>
  <c r="CV317" i="3" s="1"/>
  <c r="EV293" i="3"/>
  <c r="FD274" i="3"/>
  <c r="DJ295" i="3"/>
  <c r="DD263" i="3"/>
  <c r="DD269" i="3" s="1"/>
  <c r="DD272" i="3" s="1"/>
  <c r="DD325" i="3" s="1"/>
  <c r="AN289" i="3"/>
  <c r="CV297" i="3"/>
  <c r="FA288" i="3"/>
  <c r="FA286" i="3" s="1"/>
  <c r="FD325" i="3"/>
  <c r="DD288" i="3"/>
  <c r="DD286" i="3" s="1"/>
  <c r="CP286" i="3"/>
  <c r="FS263" i="3"/>
  <c r="FS269" i="3" s="1"/>
  <c r="FS272" i="3" s="1"/>
  <c r="FS288" i="3"/>
  <c r="FS142" i="1"/>
  <c r="DA289" i="3"/>
  <c r="DA325" i="3"/>
  <c r="DA280" i="3"/>
  <c r="FD289" i="3"/>
  <c r="FD291" i="3" s="1"/>
  <c r="FD302" i="3" s="1"/>
  <c r="FD311" i="3" s="1"/>
  <c r="FD314" i="3" s="1"/>
  <c r="FD316" i="3" s="1"/>
  <c r="G293" i="3"/>
  <c r="BC286" i="3"/>
  <c r="BC295" i="3"/>
  <c r="G274" i="3"/>
  <c r="AI297" i="3"/>
  <c r="FV326" i="3"/>
  <c r="AI308" i="3"/>
  <c r="S302" i="3"/>
  <c r="S311" i="3" s="1"/>
  <c r="S314" i="3" s="1"/>
  <c r="S316" i="3" s="1"/>
  <c r="L288" i="3"/>
  <c r="L286" i="3" s="1"/>
  <c r="L142" i="1"/>
  <c r="AQ289" i="3"/>
  <c r="AQ280" i="3"/>
  <c r="AQ284" i="3" s="1"/>
  <c r="AQ325" i="3"/>
  <c r="DL286" i="3"/>
  <c r="CK81" i="3"/>
  <c r="CK286" i="3"/>
  <c r="CK295" i="3"/>
  <c r="W289" i="3"/>
  <c r="W280" i="3"/>
  <c r="W284" i="3" s="1"/>
  <c r="W325" i="3"/>
  <c r="DO289" i="3"/>
  <c r="DO303" i="3" s="1"/>
  <c r="DO317" i="3" s="1"/>
  <c r="CZ295" i="3"/>
  <c r="AY263" i="3"/>
  <c r="AY269" i="3" s="1"/>
  <c r="AY272" i="3" s="1"/>
  <c r="AY142" i="1"/>
  <c r="CK325" i="3"/>
  <c r="CK289" i="3"/>
  <c r="CK280" i="3"/>
  <c r="AO295" i="3"/>
  <c r="CP81" i="3"/>
  <c r="FX81" i="3"/>
  <c r="FX295" i="3"/>
  <c r="FX286" i="3"/>
  <c r="DF288" i="3"/>
  <c r="DF286" i="3" s="1"/>
  <c r="DF142" i="1"/>
  <c r="T325" i="3"/>
  <c r="T289" i="3"/>
  <c r="T280" i="3"/>
  <c r="T284" i="3" s="1"/>
  <c r="AP81" i="3"/>
  <c r="BY303" i="3"/>
  <c r="BY317" i="3" s="1"/>
  <c r="AP295" i="3"/>
  <c r="FA263" i="3"/>
  <c r="FA269" i="3" s="1"/>
  <c r="FA272" i="3" s="1"/>
  <c r="FA280" i="3" s="1"/>
  <c r="FL325" i="3"/>
  <c r="FL289" i="3"/>
  <c r="FL280" i="3"/>
  <c r="AK289" i="3"/>
  <c r="CZ286" i="3"/>
  <c r="AO286" i="3"/>
  <c r="BR286" i="3"/>
  <c r="BR295" i="3"/>
  <c r="BR81" i="3"/>
  <c r="AK280" i="3"/>
  <c r="AK284" i="3" s="1"/>
  <c r="AK293" i="3" s="1"/>
  <c r="AT325" i="3"/>
  <c r="AT280" i="3"/>
  <c r="AT289" i="3"/>
  <c r="FL286" i="3"/>
  <c r="FL295" i="3"/>
  <c r="FL81" i="3"/>
  <c r="FV274" i="3"/>
  <c r="BK288" i="3"/>
  <c r="BK286" i="3" s="1"/>
  <c r="BK142" i="1"/>
  <c r="DT81" i="3"/>
  <c r="DT295" i="3"/>
  <c r="DT286" i="3"/>
  <c r="FU274" i="3"/>
  <c r="FX325" i="3"/>
  <c r="FX289" i="3"/>
  <c r="FX280" i="3"/>
  <c r="FX284" i="3" s="1"/>
  <c r="BR303" i="3"/>
  <c r="BR317" i="3" s="1"/>
  <c r="BR333" i="3"/>
  <c r="BZ286" i="3"/>
  <c r="BZ295" i="3"/>
  <c r="BZ81" i="3"/>
  <c r="BZ325" i="3"/>
  <c r="BZ289" i="3"/>
  <c r="BZ280" i="3"/>
  <c r="C226" i="3"/>
  <c r="C231" i="3" s="1"/>
  <c r="C236" i="3" s="1"/>
  <c r="C256" i="3" s="1"/>
  <c r="C336" i="3"/>
  <c r="AJ280" i="3"/>
  <c r="AJ325" i="3"/>
  <c r="AJ289" i="3"/>
  <c r="AJ286" i="3"/>
  <c r="AJ295" i="3"/>
  <c r="AJ81" i="3"/>
  <c r="EL81" i="3"/>
  <c r="AY286" i="3"/>
  <c r="CR303" i="3"/>
  <c r="CR317" i="3" s="1"/>
  <c r="EL295" i="3"/>
  <c r="AY81" i="3"/>
  <c r="AY295" i="3"/>
  <c r="AZ333" i="3"/>
  <c r="EL280" i="3"/>
  <c r="EL284" i="3" s="1"/>
  <c r="EL326" i="3" s="1"/>
  <c r="EL333" i="3" s="1"/>
  <c r="EL289" i="3"/>
  <c r="EL291" i="3" s="1"/>
  <c r="EL302" i="3" s="1"/>
  <c r="J289" i="3"/>
  <c r="J280" i="3"/>
  <c r="J284" i="3" s="1"/>
  <c r="J295" i="3"/>
  <c r="J286" i="3"/>
  <c r="J81" i="3"/>
  <c r="BG302" i="3"/>
  <c r="DQ308" i="3"/>
  <c r="FO263" i="3"/>
  <c r="FO269" i="3" s="1"/>
  <c r="FO272" i="3" s="1"/>
  <c r="FO280" i="3" s="1"/>
  <c r="FO288" i="3"/>
  <c r="FO286" i="3" s="1"/>
  <c r="DQ297" i="3"/>
  <c r="AO293" i="3"/>
  <c r="CZ280" i="3"/>
  <c r="CZ289" i="3"/>
  <c r="CZ303" i="3" s="1"/>
  <c r="CZ317" i="3" s="1"/>
  <c r="Y286" i="3"/>
  <c r="DF263" i="3"/>
  <c r="DF269" i="3" s="1"/>
  <c r="DF272" i="3" s="1"/>
  <c r="DF280" i="3" s="1"/>
  <c r="DN295" i="3"/>
  <c r="DN286" i="3"/>
  <c r="EV311" i="3"/>
  <c r="EV314" i="3" s="1"/>
  <c r="EV316" i="3" s="1"/>
  <c r="EV297" i="3"/>
  <c r="BK263" i="3"/>
  <c r="BK269" i="3" s="1"/>
  <c r="BK272" i="3" s="1"/>
  <c r="BK325" i="3" s="1"/>
  <c r="AO274" i="3"/>
  <c r="AL280" i="3"/>
  <c r="AL289" i="3"/>
  <c r="AL295" i="3"/>
  <c r="AL81" i="3"/>
  <c r="DL293" i="3"/>
  <c r="DL274" i="3"/>
  <c r="DL325" i="3"/>
  <c r="DL333" i="3" s="1"/>
  <c r="N280" i="3"/>
  <c r="N325" i="3"/>
  <c r="N289" i="3"/>
  <c r="DL289" i="3"/>
  <c r="DL291" i="3" s="1"/>
  <c r="DL302" i="3" s="1"/>
  <c r="DL311" i="3" s="1"/>
  <c r="DL314" i="3" s="1"/>
  <c r="DL316" i="3" s="1"/>
  <c r="AW305" i="3"/>
  <c r="AW319" i="3" s="1"/>
  <c r="L263" i="3"/>
  <c r="L269" i="3" s="1"/>
  <c r="L272" i="3" s="1"/>
  <c r="L289" i="3" s="1"/>
  <c r="CM333" i="3"/>
  <c r="CM293" i="3"/>
  <c r="FQ303" i="3"/>
  <c r="FQ317" i="3" s="1"/>
  <c r="BN288" i="3"/>
  <c r="BN286" i="3" s="1"/>
  <c r="BN263" i="3"/>
  <c r="BN269" i="3" s="1"/>
  <c r="BN272" i="3" s="1"/>
  <c r="DY308" i="3"/>
  <c r="BW325" i="3"/>
  <c r="BW289" i="3"/>
  <c r="AZ274" i="3"/>
  <c r="BL311" i="3"/>
  <c r="BL314" i="3" s="1"/>
  <c r="BL316" i="3" s="1"/>
  <c r="AZ293" i="3"/>
  <c r="AD303" i="3"/>
  <c r="AD317" i="3" s="1"/>
  <c r="FP303" i="3"/>
  <c r="FP317" i="3" s="1"/>
  <c r="BL297" i="3"/>
  <c r="BL303" i="3"/>
  <c r="BL317" i="3" s="1"/>
  <c r="DN326" i="3"/>
  <c r="DN293" i="3"/>
  <c r="FP274" i="3"/>
  <c r="FP293" i="3"/>
  <c r="DN81" i="3"/>
  <c r="EF291" i="3"/>
  <c r="EF302" i="3" s="1"/>
  <c r="EF308" i="3" s="1"/>
  <c r="E293" i="3"/>
  <c r="DN274" i="3"/>
  <c r="AD333" i="3"/>
  <c r="DN325" i="3"/>
  <c r="DN289" i="3"/>
  <c r="FI303" i="3"/>
  <c r="FI317" i="3" s="1"/>
  <c r="FV311" i="3"/>
  <c r="FV314" i="3" s="1"/>
  <c r="FV316" i="3" s="1"/>
  <c r="EB305" i="3"/>
  <c r="EF293" i="3"/>
  <c r="FV297" i="3"/>
  <c r="EF274" i="3"/>
  <c r="R289" i="3"/>
  <c r="R325" i="3"/>
  <c r="R280" i="3"/>
  <c r="R284" i="3" s="1"/>
  <c r="AP280" i="3"/>
  <c r="AP284" i="3" s="1"/>
  <c r="AP325" i="3"/>
  <c r="AP289" i="3"/>
  <c r="FN305" i="3"/>
  <c r="EB274" i="3"/>
  <c r="DM274" i="3"/>
  <c r="DM293" i="3"/>
  <c r="Q326" i="3"/>
  <c r="Q333" i="3" s="1"/>
  <c r="CI333" i="3"/>
  <c r="FN297" i="3"/>
  <c r="FN311" i="3"/>
  <c r="FN314" i="3" s="1"/>
  <c r="FN316" i="3" s="1"/>
  <c r="AO289" i="3"/>
  <c r="AO291" i="3" s="1"/>
  <c r="AO302" i="3" s="1"/>
  <c r="AO311" i="3" s="1"/>
  <c r="AO314" i="3" s="1"/>
  <c r="AO316" i="3" s="1"/>
  <c r="AO325" i="3"/>
  <c r="AO333" i="3" s="1"/>
  <c r="E333" i="3"/>
  <c r="CM274" i="3"/>
  <c r="Q274" i="3"/>
  <c r="DO81" i="3"/>
  <c r="DO295" i="3"/>
  <c r="FQ280" i="3"/>
  <c r="FQ284" i="3" s="1"/>
  <c r="FQ326" i="3" s="1"/>
  <c r="FQ325" i="3"/>
  <c r="EB333" i="3"/>
  <c r="BX291" i="3"/>
  <c r="BX302" i="3" s="1"/>
  <c r="BX308" i="3" s="1"/>
  <c r="EB293" i="3"/>
  <c r="BX333" i="3"/>
  <c r="Q291" i="3"/>
  <c r="Q302" i="3" s="1"/>
  <c r="Q305" i="3" s="1"/>
  <c r="EU289" i="3"/>
  <c r="EU291" i="3" s="1"/>
  <c r="EU302" i="3" s="1"/>
  <c r="EU311" i="3" s="1"/>
  <c r="EU314" i="3" s="1"/>
  <c r="EU316" i="3" s="1"/>
  <c r="DM303" i="3"/>
  <c r="DM317" i="3" s="1"/>
  <c r="E274" i="3"/>
  <c r="CI293" i="3"/>
  <c r="EU325" i="3"/>
  <c r="EU333" i="3" s="1"/>
  <c r="DJ280" i="3"/>
  <c r="DJ325" i="3"/>
  <c r="DJ289" i="3"/>
  <c r="FI333" i="3"/>
  <c r="FW333" i="3"/>
  <c r="EU274" i="3"/>
  <c r="EN308" i="3"/>
  <c r="CP325" i="3"/>
  <c r="CP289" i="3"/>
  <c r="CP280" i="3"/>
  <c r="CP284" i="3" s="1"/>
  <c r="EU293" i="3"/>
  <c r="CI274" i="3"/>
  <c r="EN297" i="3"/>
  <c r="EN333" i="3"/>
  <c r="EN303" i="3"/>
  <c r="EN317" i="3" s="1"/>
  <c r="FR284" i="3"/>
  <c r="Y295" i="3"/>
  <c r="Y81" i="3"/>
  <c r="DE284" i="3"/>
  <c r="DE274" i="3"/>
  <c r="AH289" i="3"/>
  <c r="AH280" i="3"/>
  <c r="AH284" i="3" s="1"/>
  <c r="AH325" i="3"/>
  <c r="AH295" i="3"/>
  <c r="AH81" i="3"/>
  <c r="BB325" i="3"/>
  <c r="BB289" i="3"/>
  <c r="BB280" i="3"/>
  <c r="BB295" i="3"/>
  <c r="BB81" i="3"/>
  <c r="CD303" i="3"/>
  <c r="CD317" i="3" s="1"/>
  <c r="CD291" i="3"/>
  <c r="M305" i="3"/>
  <c r="DK325" i="3"/>
  <c r="DK289" i="3"/>
  <c r="DK280" i="3"/>
  <c r="DK295" i="3"/>
  <c r="DK81" i="3"/>
  <c r="FE311" i="3"/>
  <c r="FE314" i="3" s="1"/>
  <c r="FE316" i="3" s="1"/>
  <c r="FE308" i="3"/>
  <c r="BI305" i="3"/>
  <c r="FT274" i="3"/>
  <c r="U305" i="3"/>
  <c r="U319" i="3" s="1"/>
  <c r="FZ223" i="3"/>
  <c r="FT303" i="3"/>
  <c r="FT317" i="3" s="1"/>
  <c r="FT322" i="3" s="1"/>
  <c r="FT291" i="3"/>
  <c r="FT302" i="3" s="1"/>
  <c r="BE305" i="3"/>
  <c r="AR305" i="3"/>
  <c r="AR319" i="3" s="1"/>
  <c r="BH305" i="3"/>
  <c r="FI308" i="3"/>
  <c r="FI311" i="3"/>
  <c r="FI314" i="3" s="1"/>
  <c r="FI316" i="3" s="1"/>
  <c r="BF305" i="3"/>
  <c r="BF319" i="3" s="1"/>
  <c r="CM305" i="3"/>
  <c r="CM319" i="3" s="1"/>
  <c r="CT305" i="3"/>
  <c r="AF305" i="3"/>
  <c r="AI305" i="3"/>
  <c r="AI319" i="3" s="1"/>
  <c r="CQ305" i="3"/>
  <c r="CQ319" i="3" s="1"/>
  <c r="DV305" i="3"/>
  <c r="DV319" i="3" s="1"/>
  <c r="FP311" i="3"/>
  <c r="FP314" i="3" s="1"/>
  <c r="FP316" i="3" s="1"/>
  <c r="FP308" i="3"/>
  <c r="FI297" i="3"/>
  <c r="CI305" i="3"/>
  <c r="FV305" i="3"/>
  <c r="V305" i="3"/>
  <c r="V319" i="3" s="1"/>
  <c r="AS305" i="3"/>
  <c r="AS311" i="3"/>
  <c r="AS314" i="3" s="1"/>
  <c r="AS316" i="3" s="1"/>
  <c r="AS308" i="3"/>
  <c r="FT326" i="3"/>
  <c r="FT333" i="3" s="1"/>
  <c r="FT293" i="3"/>
  <c r="FP297" i="3"/>
  <c r="AS297" i="3"/>
  <c r="E305" i="3"/>
  <c r="E319" i="3" s="1"/>
  <c r="CA280" i="3" l="1"/>
  <c r="CA284" i="3" s="1"/>
  <c r="CA326" i="3" s="1"/>
  <c r="CA333" i="3" s="1"/>
  <c r="BW81" i="3"/>
  <c r="BA295" i="3"/>
  <c r="BW295" i="3"/>
  <c r="FR289" i="3"/>
  <c r="FR303" i="3" s="1"/>
  <c r="FR317" i="3" s="1"/>
  <c r="CC293" i="3"/>
  <c r="CC274" i="3"/>
  <c r="FE305" i="3"/>
  <c r="FR325" i="3"/>
  <c r="BA286" i="3"/>
  <c r="FR274" i="3"/>
  <c r="CC302" i="3"/>
  <c r="CC305" i="3" s="1"/>
  <c r="CC297" i="3"/>
  <c r="H297" i="3"/>
  <c r="DC297" i="3"/>
  <c r="EC291" i="3"/>
  <c r="EC302" i="3" s="1"/>
  <c r="EC305" i="3" s="1"/>
  <c r="BY297" i="3"/>
  <c r="DC311" i="3"/>
  <c r="DC314" i="3" s="1"/>
  <c r="DC316" i="3" s="1"/>
  <c r="BY311" i="3"/>
  <c r="BY314" i="3" s="1"/>
  <c r="BY316" i="3" s="1"/>
  <c r="BJ333" i="3"/>
  <c r="DU293" i="3"/>
  <c r="O293" i="3"/>
  <c r="DU274" i="3"/>
  <c r="CW305" i="3"/>
  <c r="CW319" i="3" s="1"/>
  <c r="CV326" i="3"/>
  <c r="CV333" i="3" s="1"/>
  <c r="AV289" i="3"/>
  <c r="AV291" i="3" s="1"/>
  <c r="AV302" i="3" s="1"/>
  <c r="AV308" i="3" s="1"/>
  <c r="BX286" i="3"/>
  <c r="BP293" i="3"/>
  <c r="BX81" i="3"/>
  <c r="H303" i="3"/>
  <c r="DB297" i="3"/>
  <c r="CL274" i="3"/>
  <c r="DB308" i="3"/>
  <c r="DR305" i="3"/>
  <c r="DB311" i="3"/>
  <c r="DB314" i="3" s="1"/>
  <c r="DB316" i="3" s="1"/>
  <c r="DR297" i="3"/>
  <c r="AX291" i="3"/>
  <c r="AX302" i="3" s="1"/>
  <c r="DR308" i="3"/>
  <c r="AC280" i="3"/>
  <c r="AC284" i="3" s="1"/>
  <c r="AC326" i="3" s="1"/>
  <c r="BS305" i="3"/>
  <c r="DW280" i="3"/>
  <c r="DW284" i="3" s="1"/>
  <c r="DW326" i="3" s="1"/>
  <c r="DW333" i="3" s="1"/>
  <c r="DW289" i="3"/>
  <c r="DW291" i="3" s="1"/>
  <c r="BP274" i="3"/>
  <c r="DC303" i="3"/>
  <c r="DC317" i="3" s="1"/>
  <c r="BA280" i="3"/>
  <c r="BA284" i="3" s="1"/>
  <c r="BA293" i="3" s="1"/>
  <c r="H293" i="3"/>
  <c r="BA289" i="3"/>
  <c r="BA291" i="3" s="1"/>
  <c r="CL293" i="3"/>
  <c r="CL326" i="3"/>
  <c r="CL333" i="3" s="1"/>
  <c r="BC303" i="3"/>
  <c r="BC317" i="3" s="1"/>
  <c r="FU326" i="3"/>
  <c r="FU333" i="3" s="1"/>
  <c r="EO303" i="3"/>
  <c r="BC325" i="3"/>
  <c r="BC280" i="3"/>
  <c r="BC284" i="3" s="1"/>
  <c r="BC326" i="3" s="1"/>
  <c r="CR286" i="3"/>
  <c r="CR295" i="3"/>
  <c r="AA305" i="3"/>
  <c r="AA319" i="3" s="1"/>
  <c r="H274" i="3"/>
  <c r="FG311" i="3"/>
  <c r="FG314" i="3" s="1"/>
  <c r="FG316" i="3" s="1"/>
  <c r="DY293" i="3"/>
  <c r="FG305" i="3"/>
  <c r="DE291" i="3"/>
  <c r="DE302" i="3" s="1"/>
  <c r="EQ295" i="3"/>
  <c r="FG297" i="3"/>
  <c r="EQ81" i="3"/>
  <c r="DY274" i="3"/>
  <c r="DI293" i="3"/>
  <c r="EC274" i="3"/>
  <c r="EC293" i="3"/>
  <c r="DX311" i="3"/>
  <c r="DX314" i="3" s="1"/>
  <c r="DX316" i="3" s="1"/>
  <c r="P295" i="3"/>
  <c r="CB293" i="3"/>
  <c r="O291" i="3"/>
  <c r="O302" i="3" s="1"/>
  <c r="O311" i="3" s="1"/>
  <c r="O314" i="3" s="1"/>
  <c r="O316" i="3" s="1"/>
  <c r="DX297" i="3"/>
  <c r="CT319" i="3"/>
  <c r="CB274" i="3"/>
  <c r="N81" i="3"/>
  <c r="CW284" i="3"/>
  <c r="CW274" i="3"/>
  <c r="FF274" i="3"/>
  <c r="BI319" i="3"/>
  <c r="N295" i="3"/>
  <c r="DX305" i="3"/>
  <c r="BL293" i="3"/>
  <c r="FR291" i="3"/>
  <c r="FR302" i="3" s="1"/>
  <c r="FR308" i="3" s="1"/>
  <c r="BT274" i="3"/>
  <c r="CB291" i="3"/>
  <c r="AC325" i="3"/>
  <c r="FW291" i="3"/>
  <c r="FW302" i="3" s="1"/>
  <c r="FW311" i="3" s="1"/>
  <c r="FW314" i="3" s="1"/>
  <c r="FW316" i="3" s="1"/>
  <c r="BP303" i="3"/>
  <c r="BP317" i="3" s="1"/>
  <c r="FW286" i="3"/>
  <c r="FW81" i="3"/>
  <c r="BP291" i="3"/>
  <c r="BP297" i="3" s="1"/>
  <c r="FK289" i="3"/>
  <c r="FK303" i="3" s="1"/>
  <c r="FK317" i="3" s="1"/>
  <c r="CF326" i="3"/>
  <c r="CF333" i="3" s="1"/>
  <c r="DG295" i="3"/>
  <c r="BO280" i="3"/>
  <c r="BO284" i="3" s="1"/>
  <c r="CV274" i="3"/>
  <c r="CF274" i="3"/>
  <c r="BL274" i="3"/>
  <c r="AX274" i="3"/>
  <c r="ED81" i="3"/>
  <c r="BT325" i="3"/>
  <c r="FF311" i="3"/>
  <c r="FF314" i="3" s="1"/>
  <c r="FF316" i="3" s="1"/>
  <c r="FF308" i="3"/>
  <c r="BD284" i="3"/>
  <c r="BD274" i="3"/>
  <c r="AX311" i="3"/>
  <c r="AX314" i="3" s="1"/>
  <c r="AX316" i="3" s="1"/>
  <c r="FF303" i="3"/>
  <c r="FF317" i="3" s="1"/>
  <c r="BD291" i="3"/>
  <c r="BD303" i="3"/>
  <c r="BD317" i="3" s="1"/>
  <c r="P286" i="3"/>
  <c r="AE274" i="3"/>
  <c r="S297" i="3"/>
  <c r="X297" i="3"/>
  <c r="EJ291" i="3"/>
  <c r="EJ302" i="3" s="1"/>
  <c r="EJ311" i="3" s="1"/>
  <c r="EJ314" i="3" s="1"/>
  <c r="EJ316" i="3" s="1"/>
  <c r="DU291" i="3"/>
  <c r="DU302" i="3" s="1"/>
  <c r="DU311" i="3" s="1"/>
  <c r="DU314" i="3" s="1"/>
  <c r="DU316" i="3" s="1"/>
  <c r="X333" i="3"/>
  <c r="CR333" i="3"/>
  <c r="AC291" i="3"/>
  <c r="AC297" i="3" s="1"/>
  <c r="X305" i="3"/>
  <c r="X319" i="3" s="1"/>
  <c r="CR291" i="3"/>
  <c r="P333" i="3"/>
  <c r="AE303" i="3"/>
  <c r="AE317" i="3" s="1"/>
  <c r="AE291" i="3"/>
  <c r="AE326" i="3"/>
  <c r="AE333" i="3" s="1"/>
  <c r="AE293" i="3"/>
  <c r="CA289" i="3"/>
  <c r="CA303" i="3" s="1"/>
  <c r="CA317" i="3" s="1"/>
  <c r="FF293" i="3"/>
  <c r="BT326" i="3"/>
  <c r="D286" i="3"/>
  <c r="DQ305" i="3"/>
  <c r="DQ319" i="3" s="1"/>
  <c r="AV303" i="3"/>
  <c r="AV317" i="3" s="1"/>
  <c r="FF297" i="3"/>
  <c r="BT289" i="3"/>
  <c r="BT303" i="3" s="1"/>
  <c r="BT317" i="3" s="1"/>
  <c r="D295" i="3"/>
  <c r="EV305" i="3"/>
  <c r="CV311" i="3"/>
  <c r="CV314" i="3" s="1"/>
  <c r="CV316" i="3" s="1"/>
  <c r="FK280" i="3"/>
  <c r="FK284" i="3" s="1"/>
  <c r="FK326" i="3" s="1"/>
  <c r="FK333" i="3" s="1"/>
  <c r="ED286" i="3"/>
  <c r="P274" i="3"/>
  <c r="ED325" i="3"/>
  <c r="ED280" i="3"/>
  <c r="ED289" i="3"/>
  <c r="K305" i="3"/>
  <c r="K319" i="3" s="1"/>
  <c r="P293" i="3"/>
  <c r="EG305" i="3"/>
  <c r="BM291" i="3"/>
  <c r="BM302" i="3" s="1"/>
  <c r="BM303" i="3"/>
  <c r="BM317" i="3" s="1"/>
  <c r="P291" i="3"/>
  <c r="P302" i="3" s="1"/>
  <c r="P308" i="3" s="1"/>
  <c r="X308" i="3"/>
  <c r="EC311" i="3"/>
  <c r="EC314" i="3" s="1"/>
  <c r="EC316" i="3" s="1"/>
  <c r="AC302" i="3"/>
  <c r="EA286" i="3"/>
  <c r="EC297" i="3"/>
  <c r="EC308" i="3"/>
  <c r="AC295" i="3"/>
  <c r="AC81" i="3"/>
  <c r="AC286" i="3"/>
  <c r="D280" i="3"/>
  <c r="D284" i="3" s="1"/>
  <c r="D326" i="3" s="1"/>
  <c r="D291" i="3"/>
  <c r="D302" i="3" s="1"/>
  <c r="D305" i="3" s="1"/>
  <c r="D325" i="3"/>
  <c r="X293" i="3"/>
  <c r="X274" i="3"/>
  <c r="BG274" i="3"/>
  <c r="EA293" i="3"/>
  <c r="BG333" i="3"/>
  <c r="ES274" i="3"/>
  <c r="EJ274" i="3"/>
  <c r="DP333" i="3"/>
  <c r="BG293" i="3"/>
  <c r="EJ293" i="3"/>
  <c r="CL305" i="3"/>
  <c r="CL319" i="3" s="1"/>
  <c r="BU295" i="3"/>
  <c r="BU286" i="3"/>
  <c r="BU81" i="3"/>
  <c r="ES326" i="3"/>
  <c r="ES333" i="3" s="1"/>
  <c r="BU289" i="3"/>
  <c r="BU280" i="3"/>
  <c r="BU325" i="3"/>
  <c r="BA302" i="3"/>
  <c r="DW303" i="3"/>
  <c r="DW317" i="3" s="1"/>
  <c r="BJ303" i="3"/>
  <c r="BJ317" i="3" s="1"/>
  <c r="BJ291" i="3"/>
  <c r="CJ284" i="3"/>
  <c r="CJ274" i="3"/>
  <c r="EJ295" i="3"/>
  <c r="CJ291" i="3"/>
  <c r="CJ303" i="3"/>
  <c r="CJ317" i="3" s="1"/>
  <c r="EJ286" i="3"/>
  <c r="BS311" i="3"/>
  <c r="BS314" i="3" s="1"/>
  <c r="BS316" i="3" s="1"/>
  <c r="BS308" i="3"/>
  <c r="M319" i="3"/>
  <c r="AC333" i="3"/>
  <c r="AC274" i="3"/>
  <c r="DI333" i="3"/>
  <c r="AG325" i="3"/>
  <c r="AG280" i="3"/>
  <c r="AG289" i="3"/>
  <c r="AG286" i="3"/>
  <c r="AG81" i="3"/>
  <c r="AG295" i="3"/>
  <c r="EY263" i="3"/>
  <c r="EY269" i="3" s="1"/>
  <c r="EY272" i="3" s="1"/>
  <c r="EY288" i="3"/>
  <c r="EY302" i="3" s="1"/>
  <c r="EY142" i="1"/>
  <c r="ES305" i="3"/>
  <c r="FV333" i="3"/>
  <c r="BQ303" i="3"/>
  <c r="BQ317" i="3" s="1"/>
  <c r="CG325" i="3"/>
  <c r="CG289" i="3"/>
  <c r="CG280" i="3"/>
  <c r="ES297" i="3"/>
  <c r="FH325" i="3"/>
  <c r="FH280" i="3"/>
  <c r="FH284" i="3" s="1"/>
  <c r="FH289" i="3"/>
  <c r="FH291" i="3" s="1"/>
  <c r="FH302" i="3" s="1"/>
  <c r="CG286" i="3"/>
  <c r="CG295" i="3"/>
  <c r="CG81" i="3"/>
  <c r="FH81" i="3"/>
  <c r="FH295" i="3"/>
  <c r="FH286" i="3"/>
  <c r="S303" i="3"/>
  <c r="S317" i="3" s="1"/>
  <c r="BQ297" i="3"/>
  <c r="ES311" i="3"/>
  <c r="ES314" i="3" s="1"/>
  <c r="ES316" i="3" s="1"/>
  <c r="BQ311" i="3"/>
  <c r="BQ314" i="3" s="1"/>
  <c r="BQ316" i="3" s="1"/>
  <c r="CU280" i="3"/>
  <c r="CU284" i="3" s="1"/>
  <c r="CU326" i="3" s="1"/>
  <c r="CU325" i="3"/>
  <c r="EA81" i="3"/>
  <c r="CS305" i="3"/>
  <c r="CS319" i="3" s="1"/>
  <c r="EW284" i="3"/>
  <c r="EW274" i="3"/>
  <c r="EW291" i="3"/>
  <c r="EW303" i="3"/>
  <c r="EW317" i="3" s="1"/>
  <c r="Y291" i="3"/>
  <c r="Y302" i="3" s="1"/>
  <c r="Y311" i="3" s="1"/>
  <c r="Y314" i="3" s="1"/>
  <c r="Y316" i="3" s="1"/>
  <c r="G308" i="3"/>
  <c r="CU81" i="3"/>
  <c r="CU295" i="3"/>
  <c r="BP308" i="3"/>
  <c r="FU303" i="3"/>
  <c r="FU317" i="3" s="1"/>
  <c r="DG289" i="3"/>
  <c r="DG291" i="3" s="1"/>
  <c r="DG302" i="3" s="1"/>
  <c r="DI297" i="3"/>
  <c r="DI305" i="3"/>
  <c r="FB280" i="3"/>
  <c r="FB284" i="3" s="1"/>
  <c r="FB326" i="3" s="1"/>
  <c r="FB333" i="3" s="1"/>
  <c r="EA291" i="3"/>
  <c r="EA302" i="3" s="1"/>
  <c r="EA305" i="3" s="1"/>
  <c r="AV311" i="3"/>
  <c r="AV314" i="3" s="1"/>
  <c r="AV316" i="3" s="1"/>
  <c r="DG325" i="3"/>
  <c r="FB289" i="3"/>
  <c r="FB303" i="3" s="1"/>
  <c r="FB317" i="3" s="1"/>
  <c r="FB81" i="3"/>
  <c r="BQ274" i="3"/>
  <c r="EA274" i="3"/>
  <c r="AV297" i="3"/>
  <c r="F291" i="3"/>
  <c r="F302" i="3" s="1"/>
  <c r="F303" i="3"/>
  <c r="F317" i="3" s="1"/>
  <c r="F284" i="3"/>
  <c r="F274" i="3"/>
  <c r="AZ297" i="3"/>
  <c r="AF319" i="3"/>
  <c r="AZ308" i="3"/>
  <c r="FJ293" i="3"/>
  <c r="DM311" i="3"/>
  <c r="DM314" i="3" s="1"/>
  <c r="DM316" i="3" s="1"/>
  <c r="CD284" i="3"/>
  <c r="CD326" i="3" s="1"/>
  <c r="CD333" i="3" s="1"/>
  <c r="AZ305" i="3"/>
  <c r="AZ319" i="3" s="1"/>
  <c r="EZ308" i="3"/>
  <c r="EZ311" i="3"/>
  <c r="EZ314" i="3" s="1"/>
  <c r="EZ316" i="3" s="1"/>
  <c r="DY305" i="3"/>
  <c r="DY319" i="3" s="1"/>
  <c r="BQ293" i="3"/>
  <c r="AB305" i="3"/>
  <c r="AB319" i="3" s="1"/>
  <c r="DS289" i="3"/>
  <c r="DS325" i="3"/>
  <c r="DS280" i="3"/>
  <c r="DS284" i="3" s="1"/>
  <c r="CY305" i="3"/>
  <c r="CY311" i="3"/>
  <c r="CY314" i="3" s="1"/>
  <c r="CY316" i="3" s="1"/>
  <c r="DG81" i="3"/>
  <c r="EH289" i="3"/>
  <c r="EH291" i="3" s="1"/>
  <c r="EH302" i="3" s="1"/>
  <c r="DS286" i="3"/>
  <c r="DS81" i="3"/>
  <c r="DS295" i="3"/>
  <c r="I297" i="3"/>
  <c r="EH81" i="3"/>
  <c r="EM333" i="3"/>
  <c r="FM305" i="3"/>
  <c r="FM319" i="3" s="1"/>
  <c r="EX305" i="3"/>
  <c r="EX319" i="3" s="1"/>
  <c r="DH305" i="3"/>
  <c r="DH319" i="3" s="1"/>
  <c r="O305" i="3"/>
  <c r="O319" i="3" s="1"/>
  <c r="AD297" i="3"/>
  <c r="EQ280" i="3"/>
  <c r="EQ284" i="3" s="1"/>
  <c r="EQ326" i="3" s="1"/>
  <c r="EQ333" i="3" s="1"/>
  <c r="FQ311" i="3"/>
  <c r="FQ314" i="3" s="1"/>
  <c r="FQ316" i="3" s="1"/>
  <c r="EE289" i="3"/>
  <c r="EE291" i="3" s="1"/>
  <c r="EE302" i="3" s="1"/>
  <c r="EQ289" i="3"/>
  <c r="EQ291" i="3" s="1"/>
  <c r="EQ302" i="3" s="1"/>
  <c r="FB295" i="3"/>
  <c r="EG297" i="3"/>
  <c r="CE284" i="3"/>
  <c r="CE274" i="3"/>
  <c r="G305" i="3"/>
  <c r="G319" i="3" s="1"/>
  <c r="CE291" i="3"/>
  <c r="CE302" i="3" s="1"/>
  <c r="CE303" i="3"/>
  <c r="CE317" i="3" s="1"/>
  <c r="FQ297" i="3"/>
  <c r="AD308" i="3"/>
  <c r="DI274" i="3"/>
  <c r="DM297" i="3"/>
  <c r="FU297" i="3"/>
  <c r="FD333" i="3"/>
  <c r="DZ303" i="3"/>
  <c r="DZ317" i="3" s="1"/>
  <c r="FU311" i="3"/>
  <c r="FU314" i="3" s="1"/>
  <c r="FU316" i="3" s="1"/>
  <c r="BO325" i="3"/>
  <c r="DP297" i="3"/>
  <c r="FJ291" i="3"/>
  <c r="FJ303" i="3"/>
  <c r="FJ317" i="3" s="1"/>
  <c r="EE81" i="3"/>
  <c r="BO295" i="3"/>
  <c r="BO81" i="3"/>
  <c r="DI311" i="3"/>
  <c r="DI314" i="3" s="1"/>
  <c r="DI316" i="3" s="1"/>
  <c r="FJ274" i="3"/>
  <c r="CF305" i="3"/>
  <c r="EG311" i="3"/>
  <c r="EG314" i="3" s="1"/>
  <c r="EG316" i="3" s="1"/>
  <c r="EE295" i="3"/>
  <c r="DP308" i="3"/>
  <c r="CY297" i="3"/>
  <c r="AU305" i="3"/>
  <c r="AU319" i="3" s="1"/>
  <c r="Z305" i="3"/>
  <c r="Z319" i="3" s="1"/>
  <c r="FZ236" i="3"/>
  <c r="FZ238" i="3" s="1"/>
  <c r="DP303" i="3"/>
  <c r="DP317" i="3" s="1"/>
  <c r="EE325" i="3"/>
  <c r="EI280" i="3"/>
  <c r="EI284" i="3" s="1"/>
  <c r="EI325" i="3"/>
  <c r="CN81" i="3"/>
  <c r="DW302" i="3"/>
  <c r="DW311" i="3" s="1"/>
  <c r="DW314" i="3" s="1"/>
  <c r="DW316" i="3" s="1"/>
  <c r="DW297" i="3"/>
  <c r="EH295" i="3"/>
  <c r="G297" i="3"/>
  <c r="AV274" i="3"/>
  <c r="S308" i="3"/>
  <c r="CN295" i="3"/>
  <c r="FM308" i="3"/>
  <c r="BE319" i="3"/>
  <c r="FM297" i="3"/>
  <c r="FM326" i="3"/>
  <c r="FM333" i="3" s="1"/>
  <c r="FM293" i="3"/>
  <c r="AV326" i="3"/>
  <c r="AV333" i="3" s="1"/>
  <c r="FM274" i="3"/>
  <c r="L295" i="3"/>
  <c r="ET297" i="3"/>
  <c r="ER293" i="3"/>
  <c r="ET308" i="3"/>
  <c r="DT305" i="3"/>
  <c r="DT319" i="3" s="1"/>
  <c r="ER274" i="3"/>
  <c r="ER291" i="3"/>
  <c r="ER302" i="3" s="1"/>
  <c r="ER311" i="3" s="1"/>
  <c r="ER314" i="3" s="1"/>
  <c r="ER316" i="3" s="1"/>
  <c r="BH319" i="3"/>
  <c r="DT297" i="3"/>
  <c r="DT308" i="3"/>
  <c r="EP319" i="3"/>
  <c r="DO293" i="3"/>
  <c r="ET305" i="3"/>
  <c r="ET319" i="3" s="1"/>
  <c r="CA274" i="3"/>
  <c r="CX286" i="3"/>
  <c r="CX81" i="3"/>
  <c r="CX295" i="3"/>
  <c r="DZ293" i="3"/>
  <c r="I308" i="3"/>
  <c r="Y333" i="3"/>
  <c r="EK284" i="3"/>
  <c r="EK274" i="3"/>
  <c r="EK291" i="3"/>
  <c r="EK302" i="3" s="1"/>
  <c r="EK303" i="3"/>
  <c r="EK317" i="3" s="1"/>
  <c r="CA293" i="3"/>
  <c r="I311" i="3"/>
  <c r="I314" i="3" s="1"/>
  <c r="I316" i="3" s="1"/>
  <c r="DZ274" i="3"/>
  <c r="FC81" i="3"/>
  <c r="CX325" i="3"/>
  <c r="CX289" i="3"/>
  <c r="CX280" i="3"/>
  <c r="CX284" i="3" s="1"/>
  <c r="EB319" i="3"/>
  <c r="FC286" i="3"/>
  <c r="EM291" i="3"/>
  <c r="EM302" i="3" s="1"/>
  <c r="EM303" i="3"/>
  <c r="EM317" i="3" s="1"/>
  <c r="EH280" i="3"/>
  <c r="EH274" i="3" s="1"/>
  <c r="DZ311" i="3"/>
  <c r="DZ314" i="3" s="1"/>
  <c r="DZ316" i="3" s="1"/>
  <c r="BV291" i="3"/>
  <c r="BV302" i="3" s="1"/>
  <c r="BV303" i="3"/>
  <c r="BV317" i="3" s="1"/>
  <c r="AM305" i="3"/>
  <c r="AM319" i="3" s="1"/>
  <c r="DZ297" i="3"/>
  <c r="BV284" i="3"/>
  <c r="BV274" i="3"/>
  <c r="CO297" i="3"/>
  <c r="AN274" i="3"/>
  <c r="CO308" i="3"/>
  <c r="DO274" i="3"/>
  <c r="FC280" i="3"/>
  <c r="FC274" i="3" s="1"/>
  <c r="C247" i="3"/>
  <c r="FC289" i="3"/>
  <c r="FC303" i="3" s="1"/>
  <c r="FC317" i="3" s="1"/>
  <c r="C246" i="3"/>
  <c r="AN293" i="3"/>
  <c r="CF308" i="3"/>
  <c r="CF311" i="3"/>
  <c r="CF314" i="3" s="1"/>
  <c r="CF316" i="3" s="1"/>
  <c r="C244" i="3"/>
  <c r="DD81" i="3"/>
  <c r="CO303" i="3"/>
  <c r="CO317" i="3" s="1"/>
  <c r="C238" i="3"/>
  <c r="DD295" i="3"/>
  <c r="BR297" i="3"/>
  <c r="CH284" i="3"/>
  <c r="CH274" i="3"/>
  <c r="CH291" i="3"/>
  <c r="CH302" i="3" s="1"/>
  <c r="CH303" i="3"/>
  <c r="CH317" i="3" s="1"/>
  <c r="AM297" i="3"/>
  <c r="BC297" i="3"/>
  <c r="CY284" i="3"/>
  <c r="CY274" i="3"/>
  <c r="AM308" i="3"/>
  <c r="DF81" i="3"/>
  <c r="BY305" i="3"/>
  <c r="BY319" i="3" s="1"/>
  <c r="DF295" i="3"/>
  <c r="FD297" i="3"/>
  <c r="CN284" i="3"/>
  <c r="CN274" i="3"/>
  <c r="CI319" i="3"/>
  <c r="BR308" i="3"/>
  <c r="CV305" i="3"/>
  <c r="FD303" i="3"/>
  <c r="FD317" i="3" s="1"/>
  <c r="FA295" i="3"/>
  <c r="FD308" i="3"/>
  <c r="FA81" i="3"/>
  <c r="EI81" i="3"/>
  <c r="CN291" i="3"/>
  <c r="S305" i="3"/>
  <c r="S319" i="3" s="1"/>
  <c r="EI295" i="3"/>
  <c r="DD280" i="3"/>
  <c r="DD284" i="3" s="1"/>
  <c r="DD326" i="3" s="1"/>
  <c r="DD333" i="3" s="1"/>
  <c r="DD289" i="3"/>
  <c r="DD303" i="3" s="1"/>
  <c r="DD317" i="3" s="1"/>
  <c r="EI291" i="3"/>
  <c r="EI302" i="3" s="1"/>
  <c r="EI311" i="3" s="1"/>
  <c r="EI314" i="3" s="1"/>
  <c r="EI316" i="3" s="1"/>
  <c r="DA284" i="3"/>
  <c r="DA274" i="3"/>
  <c r="AN291" i="3"/>
  <c r="AN302" i="3" s="1"/>
  <c r="AN303" i="3"/>
  <c r="AN317" i="3" s="1"/>
  <c r="AK274" i="3"/>
  <c r="DA303" i="3"/>
  <c r="DA317" i="3" s="1"/>
  <c r="DA291" i="3"/>
  <c r="FS289" i="3"/>
  <c r="FS280" i="3"/>
  <c r="FS284" i="3" s="1"/>
  <c r="FS325" i="3"/>
  <c r="FS295" i="3"/>
  <c r="FS81" i="3"/>
  <c r="FS286" i="3"/>
  <c r="L81" i="3"/>
  <c r="AK326" i="3"/>
  <c r="AK333" i="3" s="1"/>
  <c r="BC308" i="3"/>
  <c r="DO291" i="3"/>
  <c r="DO302" i="3" s="1"/>
  <c r="AQ274" i="3"/>
  <c r="FA325" i="3"/>
  <c r="CK284" i="3"/>
  <c r="CK274" i="3"/>
  <c r="FA289" i="3"/>
  <c r="FA291" i="3" s="1"/>
  <c r="FA302" i="3" s="1"/>
  <c r="AY325" i="3"/>
  <c r="AY289" i="3"/>
  <c r="AY280" i="3"/>
  <c r="AY284" i="3" s="1"/>
  <c r="AQ293" i="3"/>
  <c r="AQ326" i="3"/>
  <c r="AQ333" i="3" s="1"/>
  <c r="AQ303" i="3"/>
  <c r="AQ317" i="3" s="1"/>
  <c r="AQ291" i="3"/>
  <c r="BK295" i="3"/>
  <c r="AT303" i="3"/>
  <c r="AT317" i="3" s="1"/>
  <c r="AT291" i="3"/>
  <c r="T303" i="3"/>
  <c r="T317" i="3" s="1"/>
  <c r="T291" i="3"/>
  <c r="T302" i="3" s="1"/>
  <c r="AT284" i="3"/>
  <c r="AT274" i="3"/>
  <c r="AK303" i="3"/>
  <c r="AK317" i="3" s="1"/>
  <c r="AK291" i="3"/>
  <c r="FL284" i="3"/>
  <c r="FL274" i="3"/>
  <c r="BK81" i="3"/>
  <c r="FL303" i="3"/>
  <c r="FL317" i="3" s="1"/>
  <c r="FL291" i="3"/>
  <c r="W326" i="3"/>
  <c r="W333" i="3" s="1"/>
  <c r="W293" i="3"/>
  <c r="CK303" i="3"/>
  <c r="CK317" i="3" s="1"/>
  <c r="CK291" i="3"/>
  <c r="CK302" i="3" s="1"/>
  <c r="W274" i="3"/>
  <c r="T326" i="3"/>
  <c r="T333" i="3" s="1"/>
  <c r="T293" i="3"/>
  <c r="W303" i="3"/>
  <c r="W317" i="3" s="1"/>
  <c r="W291" i="3"/>
  <c r="W302" i="3" s="1"/>
  <c r="T274" i="3"/>
  <c r="BR305" i="3"/>
  <c r="BR319" i="3" s="1"/>
  <c r="FX274" i="3"/>
  <c r="FX326" i="3"/>
  <c r="FX333" i="3" s="1"/>
  <c r="FX293" i="3"/>
  <c r="FX303" i="3"/>
  <c r="FX317" i="3" s="1"/>
  <c r="FX291" i="3"/>
  <c r="DL303" i="3"/>
  <c r="DL317" i="3" s="1"/>
  <c r="BZ284" i="3"/>
  <c r="BZ274" i="3"/>
  <c r="BZ291" i="3"/>
  <c r="BZ303" i="3"/>
  <c r="BZ317" i="3" s="1"/>
  <c r="AJ291" i="3"/>
  <c r="AJ302" i="3" s="1"/>
  <c r="AJ303" i="3"/>
  <c r="AJ317" i="3" s="1"/>
  <c r="AJ284" i="3"/>
  <c r="AJ274" i="3"/>
  <c r="EV319" i="3"/>
  <c r="FO289" i="3"/>
  <c r="FO303" i="3" s="1"/>
  <c r="FO317" i="3" s="1"/>
  <c r="DF325" i="3"/>
  <c r="BC274" i="3"/>
  <c r="EL303" i="3"/>
  <c r="EL317" i="3" s="1"/>
  <c r="EL293" i="3"/>
  <c r="EL274" i="3"/>
  <c r="EF305" i="3"/>
  <c r="EL297" i="3"/>
  <c r="FO295" i="3"/>
  <c r="J274" i="3"/>
  <c r="BK289" i="3"/>
  <c r="BK291" i="3" s="1"/>
  <c r="BK302" i="3" s="1"/>
  <c r="BK311" i="3" s="1"/>
  <c r="BK314" i="3" s="1"/>
  <c r="BK316" i="3" s="1"/>
  <c r="BK280" i="3"/>
  <c r="BK284" i="3" s="1"/>
  <c r="BK293" i="3" s="1"/>
  <c r="FO325" i="3"/>
  <c r="FO81" i="3"/>
  <c r="J293" i="3"/>
  <c r="J326" i="3"/>
  <c r="J333" i="3" s="1"/>
  <c r="J291" i="3"/>
  <c r="J302" i="3" s="1"/>
  <c r="J303" i="3"/>
  <c r="J317" i="3" s="1"/>
  <c r="CZ291" i="3"/>
  <c r="CZ302" i="3" s="1"/>
  <c r="CZ311" i="3" s="1"/>
  <c r="CZ314" i="3" s="1"/>
  <c r="CZ316" i="3" s="1"/>
  <c r="EF297" i="3"/>
  <c r="BC305" i="3"/>
  <c r="BC319" i="3" s="1"/>
  <c r="FV319" i="3"/>
  <c r="BG311" i="3"/>
  <c r="BG314" i="3" s="1"/>
  <c r="BG316" i="3" s="1"/>
  <c r="BG308" i="3"/>
  <c r="BG305" i="3"/>
  <c r="EF311" i="3"/>
  <c r="EF314" i="3" s="1"/>
  <c r="EF316" i="3" s="1"/>
  <c r="CZ284" i="3"/>
  <c r="CZ274" i="3"/>
  <c r="AD305" i="3"/>
  <c r="AD319" i="3" s="1"/>
  <c r="DF289" i="3"/>
  <c r="DF303" i="3" s="1"/>
  <c r="DF317" i="3" s="1"/>
  <c r="BL305" i="3"/>
  <c r="BL319" i="3" s="1"/>
  <c r="DF284" i="3"/>
  <c r="DF274" i="3"/>
  <c r="L325" i="3"/>
  <c r="FQ305" i="3"/>
  <c r="DL297" i="3"/>
  <c r="FA284" i="3"/>
  <c r="FA274" i="3"/>
  <c r="AL291" i="3"/>
  <c r="AL302" i="3" s="1"/>
  <c r="AL303" i="3"/>
  <c r="AL317" i="3" s="1"/>
  <c r="DL308" i="3"/>
  <c r="BO291" i="3"/>
  <c r="BO302" i="3" s="1"/>
  <c r="BO303" i="3"/>
  <c r="BO317" i="3" s="1"/>
  <c r="AL284" i="3"/>
  <c r="AL274" i="3"/>
  <c r="DN333" i="3"/>
  <c r="N291" i="3"/>
  <c r="N302" i="3" s="1"/>
  <c r="N303" i="3"/>
  <c r="N317" i="3" s="1"/>
  <c r="L280" i="3"/>
  <c r="L274" i="3" s="1"/>
  <c r="N284" i="3"/>
  <c r="N326" i="3" s="1"/>
  <c r="N333" i="3" s="1"/>
  <c r="N274" i="3"/>
  <c r="FP305" i="3"/>
  <c r="FP319" i="3" s="1"/>
  <c r="BN289" i="3"/>
  <c r="BN280" i="3"/>
  <c r="BN284" i="3" s="1"/>
  <c r="BN325" i="3"/>
  <c r="BN295" i="3"/>
  <c r="BN81" i="3"/>
  <c r="FO284" i="3"/>
  <c r="FO274" i="3"/>
  <c r="CU303" i="3"/>
  <c r="CU317" i="3" s="1"/>
  <c r="CU291" i="3"/>
  <c r="CU302" i="3" s="1"/>
  <c r="L291" i="3"/>
  <c r="L303" i="3"/>
  <c r="L317" i="3" s="1"/>
  <c r="BW284" i="3"/>
  <c r="BW274" i="3"/>
  <c r="EE284" i="3"/>
  <c r="EE274" i="3"/>
  <c r="DG284" i="3"/>
  <c r="DG274" i="3"/>
  <c r="BW303" i="3"/>
  <c r="BW317" i="3" s="1"/>
  <c r="BW291" i="3"/>
  <c r="EI303" i="3"/>
  <c r="EI317" i="3" s="1"/>
  <c r="EU297" i="3"/>
  <c r="EL308" i="3"/>
  <c r="EL311" i="3"/>
  <c r="EL314" i="3" s="1"/>
  <c r="EL316" i="3" s="1"/>
  <c r="DN303" i="3"/>
  <c r="DN317" i="3" s="1"/>
  <c r="DN291" i="3"/>
  <c r="DN302" i="3" s="1"/>
  <c r="BX305" i="3"/>
  <c r="FI305" i="3"/>
  <c r="FI319" i="3" s="1"/>
  <c r="AP274" i="3"/>
  <c r="AP291" i="3"/>
  <c r="AP303" i="3"/>
  <c r="AP317" i="3" s="1"/>
  <c r="AP326" i="3"/>
  <c r="AP333" i="3" s="1"/>
  <c r="AP293" i="3"/>
  <c r="R274" i="3"/>
  <c r="R326" i="3"/>
  <c r="R333" i="3" s="1"/>
  <c r="R293" i="3"/>
  <c r="EU308" i="3"/>
  <c r="R291" i="3"/>
  <c r="R302" i="3" s="1"/>
  <c r="R303" i="3"/>
  <c r="R317" i="3" s="1"/>
  <c r="Q297" i="3"/>
  <c r="DM305" i="3"/>
  <c r="BX311" i="3"/>
  <c r="BX314" i="3" s="1"/>
  <c r="BX316" i="3" s="1"/>
  <c r="FQ333" i="3"/>
  <c r="AO308" i="3"/>
  <c r="AO303" i="3"/>
  <c r="AO317" i="3" s="1"/>
  <c r="AO297" i="3"/>
  <c r="FN319" i="3"/>
  <c r="FQ274" i="3"/>
  <c r="BX297" i="3"/>
  <c r="FQ293" i="3"/>
  <c r="Q311" i="3"/>
  <c r="Q314" i="3" s="1"/>
  <c r="Q316" i="3" s="1"/>
  <c r="Q308" i="3"/>
  <c r="EU303" i="3"/>
  <c r="EU317" i="3" s="1"/>
  <c r="FZ336" i="3"/>
  <c r="BU311" i="3"/>
  <c r="BU314" i="3" s="1"/>
  <c r="BU316" i="3" s="1"/>
  <c r="BU308" i="3"/>
  <c r="EN305" i="3"/>
  <c r="EN319" i="3" s="1"/>
  <c r="FR297" i="3"/>
  <c r="DJ291" i="3"/>
  <c r="DJ302" i="3" s="1"/>
  <c r="DJ303" i="3"/>
  <c r="DJ317" i="3" s="1"/>
  <c r="DJ284" i="3"/>
  <c r="DJ274" i="3"/>
  <c r="CP326" i="3"/>
  <c r="CP333" i="3" s="1"/>
  <c r="CP293" i="3"/>
  <c r="CP291" i="3"/>
  <c r="CP302" i="3" s="1"/>
  <c r="CP303" i="3"/>
  <c r="CP317" i="3" s="1"/>
  <c r="CP274" i="3"/>
  <c r="FR311" i="3"/>
  <c r="FR314" i="3" s="1"/>
  <c r="FR316" i="3" s="1"/>
  <c r="FR305" i="3"/>
  <c r="FR326" i="3"/>
  <c r="FR333" i="3" s="1"/>
  <c r="FR293" i="3"/>
  <c r="DE297" i="3"/>
  <c r="DE326" i="3"/>
  <c r="DE333" i="3" s="1"/>
  <c r="DE293" i="3"/>
  <c r="DE311" i="3"/>
  <c r="DE314" i="3" s="1"/>
  <c r="DE316" i="3" s="1"/>
  <c r="DE308" i="3"/>
  <c r="DE305" i="3"/>
  <c r="AH326" i="3"/>
  <c r="AH333" i="3" s="1"/>
  <c r="AH293" i="3"/>
  <c r="AH291" i="3"/>
  <c r="AH303" i="3"/>
  <c r="AH317" i="3" s="1"/>
  <c r="AH274" i="3"/>
  <c r="BB284" i="3"/>
  <c r="BB274" i="3"/>
  <c r="BB291" i="3"/>
  <c r="BB302" i="3" s="1"/>
  <c r="BB303" i="3"/>
  <c r="BB317" i="3" s="1"/>
  <c r="CD302" i="3"/>
  <c r="CD297" i="3"/>
  <c r="DK284" i="3"/>
  <c r="DK274" i="3"/>
  <c r="DK291" i="3"/>
  <c r="DK302" i="3" s="1"/>
  <c r="DK303" i="3"/>
  <c r="DK317" i="3" s="1"/>
  <c r="FE319" i="3"/>
  <c r="FT308" i="3"/>
  <c r="FT311" i="3"/>
  <c r="FT314" i="3" s="1"/>
  <c r="FT316" i="3" s="1"/>
  <c r="FT305" i="3"/>
  <c r="FT297" i="3"/>
  <c r="AS319" i="3"/>
  <c r="FZ256" i="3"/>
  <c r="DR319" i="3"/>
  <c r="BP305" i="3" l="1"/>
  <c r="BP319" i="3" s="1"/>
  <c r="DB319" i="3"/>
  <c r="AX297" i="3"/>
  <c r="BA326" i="3"/>
  <c r="BA333" i="3" s="1"/>
  <c r="BA303" i="3"/>
  <c r="BA317" i="3" s="1"/>
  <c r="CC308" i="3"/>
  <c r="CC311" i="3"/>
  <c r="CC314" i="3" s="1"/>
  <c r="CC316" i="3" s="1"/>
  <c r="BT333" i="3"/>
  <c r="BC333" i="3"/>
  <c r="BA297" i="3"/>
  <c r="BA274" i="3"/>
  <c r="DW274" i="3"/>
  <c r="DW293" i="3"/>
  <c r="AX305" i="3"/>
  <c r="AX319" i="3" s="1"/>
  <c r="AX308" i="3"/>
  <c r="DX319" i="3"/>
  <c r="AC293" i="3"/>
  <c r="FW305" i="3"/>
  <c r="FW319" i="3" s="1"/>
  <c r="DC305" i="3"/>
  <c r="DC319" i="3" s="1"/>
  <c r="H317" i="3"/>
  <c r="H305" i="3"/>
  <c r="H319" i="3" s="1"/>
  <c r="EO317" i="3"/>
  <c r="EO305" i="3"/>
  <c r="EO319" i="3" s="1"/>
  <c r="FW308" i="3"/>
  <c r="FW297" i="3"/>
  <c r="FG319" i="3"/>
  <c r="CW326" i="3"/>
  <c r="CW333" i="3" s="1"/>
  <c r="CW293" i="3"/>
  <c r="O308" i="3"/>
  <c r="FF305" i="3"/>
  <c r="FF319" i="3" s="1"/>
  <c r="O297" i="3"/>
  <c r="CV319" i="3"/>
  <c r="CB302" i="3"/>
  <c r="CB297" i="3"/>
  <c r="EJ308" i="3"/>
  <c r="DU297" i="3"/>
  <c r="CA291" i="3"/>
  <c r="CA302" i="3" s="1"/>
  <c r="CA305" i="3" s="1"/>
  <c r="DU308" i="3"/>
  <c r="BO274" i="3"/>
  <c r="EC319" i="3"/>
  <c r="DU305" i="3"/>
  <c r="DU319" i="3" s="1"/>
  <c r="EJ305" i="3"/>
  <c r="EJ319" i="3" s="1"/>
  <c r="BA305" i="3"/>
  <c r="P305" i="3"/>
  <c r="FK291" i="3"/>
  <c r="FK302" i="3" s="1"/>
  <c r="AV305" i="3"/>
  <c r="AV319" i="3" s="1"/>
  <c r="FK274" i="3"/>
  <c r="CR302" i="3"/>
  <c r="CR297" i="3"/>
  <c r="BD302" i="3"/>
  <c r="BD297" i="3"/>
  <c r="BT291" i="3"/>
  <c r="BT302" i="3" s="1"/>
  <c r="EJ297" i="3"/>
  <c r="D333" i="3"/>
  <c r="BD326" i="3"/>
  <c r="BD333" i="3" s="1"/>
  <c r="BD293" i="3"/>
  <c r="AE302" i="3"/>
  <c r="AE297" i="3"/>
  <c r="FK293" i="3"/>
  <c r="BM297" i="3"/>
  <c r="Y305" i="3"/>
  <c r="Y319" i="3" s="1"/>
  <c r="Y308" i="3"/>
  <c r="FB274" i="3"/>
  <c r="ES319" i="3"/>
  <c r="EQ303" i="3"/>
  <c r="EQ317" i="3" s="1"/>
  <c r="ED303" i="3"/>
  <c r="ED317" i="3" s="1"/>
  <c r="ED291" i="3"/>
  <c r="D308" i="3"/>
  <c r="ED284" i="3"/>
  <c r="ED274" i="3"/>
  <c r="P311" i="3"/>
  <c r="P314" i="3" s="1"/>
  <c r="P316" i="3" s="1"/>
  <c r="P297" i="3"/>
  <c r="D297" i="3"/>
  <c r="BQ305" i="3"/>
  <c r="BQ319" i="3" s="1"/>
  <c r="BM311" i="3"/>
  <c r="BM314" i="3" s="1"/>
  <c r="BM316" i="3" s="1"/>
  <c r="BM308" i="3"/>
  <c r="BM305" i="3"/>
  <c r="AC305" i="3"/>
  <c r="AC308" i="3"/>
  <c r="AC311" i="3"/>
  <c r="AC314" i="3" s="1"/>
  <c r="AC316" i="3" s="1"/>
  <c r="D274" i="3"/>
  <c r="D311" i="3"/>
  <c r="D314" i="3" s="1"/>
  <c r="D316" i="3" s="1"/>
  <c r="D293" i="3"/>
  <c r="BU284" i="3"/>
  <c r="BU274" i="3"/>
  <c r="BU303" i="3"/>
  <c r="EE303" i="3"/>
  <c r="EE317" i="3" s="1"/>
  <c r="FB293" i="3"/>
  <c r="BU291" i="3"/>
  <c r="BU297" i="3" s="1"/>
  <c r="CJ302" i="3"/>
  <c r="CJ297" i="3"/>
  <c r="CJ326" i="3"/>
  <c r="CJ333" i="3" s="1"/>
  <c r="CJ293" i="3"/>
  <c r="BJ302" i="3"/>
  <c r="BJ297" i="3"/>
  <c r="BS319" i="3"/>
  <c r="BA308" i="3"/>
  <c r="BA311" i="3"/>
  <c r="BA314" i="3" s="1"/>
  <c r="BA316" i="3" s="1"/>
  <c r="CU293" i="3"/>
  <c r="CU274" i="3"/>
  <c r="AG291" i="3"/>
  <c r="AG302" i="3" s="1"/>
  <c r="AG303" i="3"/>
  <c r="AG317" i="3" s="1"/>
  <c r="AG284" i="3"/>
  <c r="AG274" i="3"/>
  <c r="FH311" i="3"/>
  <c r="FH314" i="3" s="1"/>
  <c r="FH316" i="3" s="1"/>
  <c r="FH308" i="3"/>
  <c r="CG284" i="3"/>
  <c r="CG274" i="3"/>
  <c r="CG291" i="3"/>
  <c r="CG302" i="3" s="1"/>
  <c r="CG303" i="3"/>
  <c r="CG317" i="3" s="1"/>
  <c r="EI274" i="3"/>
  <c r="EQ293" i="3"/>
  <c r="FH303" i="3"/>
  <c r="FH317" i="3" s="1"/>
  <c r="FH297" i="3"/>
  <c r="EY295" i="3"/>
  <c r="EY81" i="3"/>
  <c r="EY286" i="3"/>
  <c r="FH326" i="3"/>
  <c r="FH333" i="3" s="1"/>
  <c r="FH293" i="3"/>
  <c r="FH274" i="3"/>
  <c r="EY280" i="3"/>
  <c r="EY284" i="3" s="1"/>
  <c r="EY289" i="3"/>
  <c r="EY325" i="3"/>
  <c r="Y297" i="3"/>
  <c r="CU333" i="3"/>
  <c r="CY319" i="3"/>
  <c r="EW302" i="3"/>
  <c r="EW297" i="3"/>
  <c r="EW326" i="3"/>
  <c r="EW333" i="3" s="1"/>
  <c r="EW293" i="3"/>
  <c r="FC284" i="3"/>
  <c r="FC326" i="3" s="1"/>
  <c r="FC333" i="3" s="1"/>
  <c r="EA297" i="3"/>
  <c r="EA311" i="3"/>
  <c r="EA314" i="3" s="1"/>
  <c r="EA316" i="3" s="1"/>
  <c r="EA308" i="3"/>
  <c r="FU305" i="3"/>
  <c r="FU319" i="3" s="1"/>
  <c r="DG303" i="3"/>
  <c r="DG317" i="3" s="1"/>
  <c r="ER297" i="3"/>
  <c r="FB291" i="3"/>
  <c r="FB302" i="3" s="1"/>
  <c r="FB305" i="3" s="1"/>
  <c r="F297" i="3"/>
  <c r="CD293" i="3"/>
  <c r="DM319" i="3"/>
  <c r="F293" i="3"/>
  <c r="F326" i="3"/>
  <c r="F333" i="3" s="1"/>
  <c r="F311" i="3"/>
  <c r="F314" i="3" s="1"/>
  <c r="F316" i="3" s="1"/>
  <c r="F308" i="3"/>
  <c r="F305" i="3"/>
  <c r="DP305" i="3"/>
  <c r="DP319" i="3" s="1"/>
  <c r="EH303" i="3"/>
  <c r="EH317" i="3" s="1"/>
  <c r="DS274" i="3"/>
  <c r="EZ319" i="3"/>
  <c r="DS326" i="3"/>
  <c r="DS333" i="3" s="1"/>
  <c r="DS293" i="3"/>
  <c r="DS303" i="3"/>
  <c r="DS317" i="3" s="1"/>
  <c r="DS291" i="3"/>
  <c r="DS302" i="3" s="1"/>
  <c r="FQ319" i="3"/>
  <c r="CE326" i="3"/>
  <c r="CE333" i="3" s="1"/>
  <c r="CE293" i="3"/>
  <c r="DW305" i="3"/>
  <c r="DW319" i="3" s="1"/>
  <c r="CE297" i="3"/>
  <c r="DZ305" i="3"/>
  <c r="DZ319" i="3" s="1"/>
  <c r="CE311" i="3"/>
  <c r="CE314" i="3" s="1"/>
  <c r="CE316" i="3" s="1"/>
  <c r="CE308" i="3"/>
  <c r="CE305" i="3"/>
  <c r="DI319" i="3"/>
  <c r="FJ302" i="3"/>
  <c r="FJ297" i="3"/>
  <c r="I319" i="3"/>
  <c r="FC291" i="3"/>
  <c r="FC302" i="3" s="1"/>
  <c r="FC311" i="3" s="1"/>
  <c r="FC314" i="3" s="1"/>
  <c r="FC316" i="3" s="1"/>
  <c r="EG319" i="3"/>
  <c r="ER305" i="3"/>
  <c r="ER319" i="3" s="1"/>
  <c r="DW308" i="3"/>
  <c r="ER308" i="3"/>
  <c r="DO297" i="3"/>
  <c r="CX274" i="3"/>
  <c r="EM297" i="3"/>
  <c r="CO305" i="3"/>
  <c r="CO319" i="3" s="1"/>
  <c r="EI297" i="3"/>
  <c r="EI308" i="3"/>
  <c r="CA297" i="3"/>
  <c r="C248" i="3"/>
  <c r="C252" i="3" s="1"/>
  <c r="FZ252" i="3" s="1"/>
  <c r="EK297" i="3"/>
  <c r="BV297" i="3"/>
  <c r="EK311" i="3"/>
  <c r="EK314" i="3" s="1"/>
  <c r="EK316" i="3" s="1"/>
  <c r="EK308" i="3"/>
  <c r="EK305" i="3"/>
  <c r="CX326" i="3"/>
  <c r="CX333" i="3" s="1"/>
  <c r="CX293" i="3"/>
  <c r="CX291" i="3"/>
  <c r="CX302" i="3" s="1"/>
  <c r="CX303" i="3"/>
  <c r="CX317" i="3" s="1"/>
  <c r="EK293" i="3"/>
  <c r="EK326" i="3"/>
  <c r="EK333" i="3" s="1"/>
  <c r="CA311" i="3"/>
  <c r="CA314" i="3" s="1"/>
  <c r="CA316" i="3" s="1"/>
  <c r="CA308" i="3"/>
  <c r="EH284" i="3"/>
  <c r="EH326" i="3" s="1"/>
  <c r="EH333" i="3" s="1"/>
  <c r="EM308" i="3"/>
  <c r="EM311" i="3"/>
  <c r="EM314" i="3" s="1"/>
  <c r="EM316" i="3" s="1"/>
  <c r="EM305" i="3"/>
  <c r="BV326" i="3"/>
  <c r="BV333" i="3" s="1"/>
  <c r="BV293" i="3"/>
  <c r="BV308" i="3"/>
  <c r="BV311" i="3"/>
  <c r="BV314" i="3" s="1"/>
  <c r="BV316" i="3" s="1"/>
  <c r="BV305" i="3"/>
  <c r="CF319" i="3"/>
  <c r="CY326" i="3"/>
  <c r="CY333" i="3" s="1"/>
  <c r="CY293" i="3"/>
  <c r="FD305" i="3"/>
  <c r="FD319" i="3" s="1"/>
  <c r="CH297" i="3"/>
  <c r="CH311" i="3"/>
  <c r="CH314" i="3" s="1"/>
  <c r="CH316" i="3" s="1"/>
  <c r="CH308" i="3"/>
  <c r="CH305" i="3"/>
  <c r="CH326" i="3"/>
  <c r="CH333" i="3" s="1"/>
  <c r="CH293" i="3"/>
  <c r="DD291" i="3"/>
  <c r="DD302" i="3" s="1"/>
  <c r="T297" i="3"/>
  <c r="CN293" i="3"/>
  <c r="CN326" i="3"/>
  <c r="CN333" i="3" s="1"/>
  <c r="W297" i="3"/>
  <c r="DD274" i="3"/>
  <c r="CN302" i="3"/>
  <c r="CN297" i="3"/>
  <c r="EY308" i="3"/>
  <c r="EY311" i="3"/>
  <c r="EY314" i="3" s="1"/>
  <c r="EY316" i="3" s="1"/>
  <c r="AN297" i="3"/>
  <c r="DD293" i="3"/>
  <c r="FS326" i="3"/>
  <c r="FS333" i="3" s="1"/>
  <c r="FS293" i="3"/>
  <c r="FS303" i="3"/>
  <c r="FS317" i="3" s="1"/>
  <c r="FS291" i="3"/>
  <c r="FS302" i="3" s="1"/>
  <c r="AN305" i="3"/>
  <c r="AN308" i="3"/>
  <c r="AN311" i="3"/>
  <c r="AN314" i="3" s="1"/>
  <c r="AN316" i="3" s="1"/>
  <c r="DA302" i="3"/>
  <c r="DA297" i="3"/>
  <c r="FS274" i="3"/>
  <c r="DA326" i="3"/>
  <c r="DA333" i="3" s="1"/>
  <c r="DA293" i="3"/>
  <c r="FA303" i="3"/>
  <c r="FA317" i="3" s="1"/>
  <c r="CK308" i="3"/>
  <c r="CK305" i="3"/>
  <c r="CK311" i="3"/>
  <c r="CK314" i="3" s="1"/>
  <c r="CK316" i="3" s="1"/>
  <c r="AY303" i="3"/>
  <c r="AY317" i="3" s="1"/>
  <c r="AY291" i="3"/>
  <c r="FL326" i="3"/>
  <c r="FL333" i="3" s="1"/>
  <c r="FL293" i="3"/>
  <c r="AK302" i="3"/>
  <c r="AK297" i="3"/>
  <c r="AY293" i="3"/>
  <c r="AY326" i="3"/>
  <c r="AY333" i="3" s="1"/>
  <c r="FL302" i="3"/>
  <c r="FL297" i="3"/>
  <c r="T311" i="3"/>
  <c r="T314" i="3" s="1"/>
  <c r="T316" i="3" s="1"/>
  <c r="T308" i="3"/>
  <c r="T305" i="3"/>
  <c r="AT326" i="3"/>
  <c r="AT333" i="3" s="1"/>
  <c r="AT293" i="3"/>
  <c r="W311" i="3"/>
  <c r="W314" i="3" s="1"/>
  <c r="W316" i="3" s="1"/>
  <c r="W305" i="3"/>
  <c r="W308" i="3"/>
  <c r="AJ297" i="3"/>
  <c r="AY274" i="3"/>
  <c r="AT302" i="3"/>
  <c r="AT297" i="3"/>
  <c r="CK326" i="3"/>
  <c r="CK333" i="3" s="1"/>
  <c r="CK293" i="3"/>
  <c r="AQ302" i="3"/>
  <c r="AQ297" i="3"/>
  <c r="CK297" i="3"/>
  <c r="DL305" i="3"/>
  <c r="DL319" i="3" s="1"/>
  <c r="FX302" i="3"/>
  <c r="FX297" i="3"/>
  <c r="BZ302" i="3"/>
  <c r="BZ297" i="3"/>
  <c r="BZ326" i="3"/>
  <c r="BZ333" i="3" s="1"/>
  <c r="BZ293" i="3"/>
  <c r="AJ326" i="3"/>
  <c r="AJ333" i="3" s="1"/>
  <c r="AJ293" i="3"/>
  <c r="AJ311" i="3"/>
  <c r="AJ314" i="3" s="1"/>
  <c r="AJ316" i="3" s="1"/>
  <c r="AJ308" i="3"/>
  <c r="AJ305" i="3"/>
  <c r="BK308" i="3"/>
  <c r="FO291" i="3"/>
  <c r="FO302" i="3" s="1"/>
  <c r="EL305" i="3"/>
  <c r="EL319" i="3" s="1"/>
  <c r="CZ305" i="3"/>
  <c r="CZ319" i="3" s="1"/>
  <c r="CZ297" i="3"/>
  <c r="J297" i="3"/>
  <c r="BK297" i="3"/>
  <c r="BK303" i="3"/>
  <c r="BK317" i="3" s="1"/>
  <c r="CZ308" i="3"/>
  <c r="J311" i="3"/>
  <c r="J314" i="3" s="1"/>
  <c r="J316" i="3" s="1"/>
  <c r="J308" i="3"/>
  <c r="J305" i="3"/>
  <c r="EF319" i="3"/>
  <c r="BK274" i="3"/>
  <c r="BK326" i="3"/>
  <c r="BK333" i="3" s="1"/>
  <c r="DF291" i="3"/>
  <c r="DF302" i="3" s="1"/>
  <c r="DF311" i="3" s="1"/>
  <c r="DF314" i="3" s="1"/>
  <c r="DF316" i="3" s="1"/>
  <c r="BG319" i="3"/>
  <c r="CZ326" i="3"/>
  <c r="CZ333" i="3" s="1"/>
  <c r="CZ293" i="3"/>
  <c r="FA297" i="3"/>
  <c r="DF326" i="3"/>
  <c r="DF333" i="3" s="1"/>
  <c r="DF293" i="3"/>
  <c r="N297" i="3"/>
  <c r="BO311" i="3"/>
  <c r="BO314" i="3" s="1"/>
  <c r="BO316" i="3" s="1"/>
  <c r="BO308" i="3"/>
  <c r="BO305" i="3"/>
  <c r="EQ297" i="3"/>
  <c r="AL311" i="3"/>
  <c r="AL314" i="3" s="1"/>
  <c r="AL316" i="3" s="1"/>
  <c r="AL308" i="3"/>
  <c r="AL305" i="3"/>
  <c r="AL297" i="3"/>
  <c r="FA311" i="3"/>
  <c r="FA314" i="3" s="1"/>
  <c r="FA316" i="3" s="1"/>
  <c r="FA308" i="3"/>
  <c r="L284" i="3"/>
  <c r="L326" i="3" s="1"/>
  <c r="L333" i="3" s="1"/>
  <c r="AL326" i="3"/>
  <c r="AL333" i="3" s="1"/>
  <c r="AL293" i="3"/>
  <c r="FA326" i="3"/>
  <c r="FA333" i="3" s="1"/>
  <c r="FA293" i="3"/>
  <c r="BO326" i="3"/>
  <c r="BO333" i="3" s="1"/>
  <c r="BO293" i="3"/>
  <c r="BO297" i="3"/>
  <c r="EE297" i="3"/>
  <c r="EH297" i="3"/>
  <c r="N311" i="3"/>
  <c r="N314" i="3" s="1"/>
  <c r="N316" i="3" s="1"/>
  <c r="N308" i="3"/>
  <c r="N305" i="3"/>
  <c r="DG297" i="3"/>
  <c r="FO326" i="3"/>
  <c r="FO333" i="3" s="1"/>
  <c r="FO293" i="3"/>
  <c r="CU297" i="3"/>
  <c r="EH311" i="3"/>
  <c r="EH314" i="3" s="1"/>
  <c r="EH316" i="3" s="1"/>
  <c r="EH308" i="3"/>
  <c r="BN274" i="3"/>
  <c r="BN326" i="3"/>
  <c r="BN333" i="3" s="1"/>
  <c r="BN293" i="3"/>
  <c r="EQ308" i="3"/>
  <c r="EQ311" i="3"/>
  <c r="EQ314" i="3" s="1"/>
  <c r="EQ316" i="3" s="1"/>
  <c r="BN291" i="3"/>
  <c r="BN302" i="3" s="1"/>
  <c r="BN303" i="3"/>
  <c r="BN317" i="3" s="1"/>
  <c r="BW302" i="3"/>
  <c r="BW297" i="3"/>
  <c r="EI293" i="3"/>
  <c r="EI326" i="3"/>
  <c r="EI333" i="3" s="1"/>
  <c r="DG326" i="3"/>
  <c r="DG333" i="3" s="1"/>
  <c r="DG293" i="3"/>
  <c r="L302" i="3"/>
  <c r="L297" i="3"/>
  <c r="EE326" i="3"/>
  <c r="EE333" i="3" s="1"/>
  <c r="EE293" i="3"/>
  <c r="EI305" i="3"/>
  <c r="EI319" i="3" s="1"/>
  <c r="DG311" i="3"/>
  <c r="DG314" i="3" s="1"/>
  <c r="DG316" i="3" s="1"/>
  <c r="DG308" i="3"/>
  <c r="BW326" i="3"/>
  <c r="BW333" i="3" s="1"/>
  <c r="BW293" i="3"/>
  <c r="CU308" i="3"/>
  <c r="CU305" i="3"/>
  <c r="CU311" i="3"/>
  <c r="CU314" i="3" s="1"/>
  <c r="CU316" i="3" s="1"/>
  <c r="EE311" i="3"/>
  <c r="EE314" i="3" s="1"/>
  <c r="EE316" i="3" s="1"/>
  <c r="EE308" i="3"/>
  <c r="DN297" i="3"/>
  <c r="DN311" i="3"/>
  <c r="DN314" i="3" s="1"/>
  <c r="DN316" i="3" s="1"/>
  <c r="DN308" i="3"/>
  <c r="DN305" i="3"/>
  <c r="R297" i="3"/>
  <c r="EU305" i="3"/>
  <c r="EU319" i="3" s="1"/>
  <c r="R311" i="3"/>
  <c r="R314" i="3" s="1"/>
  <c r="R316" i="3" s="1"/>
  <c r="R308" i="3"/>
  <c r="R305" i="3"/>
  <c r="AO305" i="3"/>
  <c r="AO319" i="3" s="1"/>
  <c r="AP302" i="3"/>
  <c r="AP297" i="3"/>
  <c r="Q319" i="3"/>
  <c r="BX319" i="3"/>
  <c r="DO308" i="3"/>
  <c r="DO311" i="3"/>
  <c r="DO314" i="3" s="1"/>
  <c r="DO316" i="3" s="1"/>
  <c r="DO305" i="3"/>
  <c r="GA336" i="3"/>
  <c r="DJ297" i="3"/>
  <c r="DJ311" i="3"/>
  <c r="DJ314" i="3" s="1"/>
  <c r="DJ316" i="3" s="1"/>
  <c r="DJ308" i="3"/>
  <c r="DJ305" i="3"/>
  <c r="DJ293" i="3"/>
  <c r="DJ326" i="3"/>
  <c r="DJ333" i="3" s="1"/>
  <c r="CP297" i="3"/>
  <c r="CP311" i="3"/>
  <c r="CP314" i="3" s="1"/>
  <c r="CP316" i="3" s="1"/>
  <c r="CP308" i="3"/>
  <c r="CP305" i="3"/>
  <c r="FR319" i="3"/>
  <c r="DE319" i="3"/>
  <c r="AH302" i="3"/>
  <c r="AH297" i="3"/>
  <c r="BB297" i="3"/>
  <c r="BB311" i="3"/>
  <c r="BB314" i="3" s="1"/>
  <c r="BB316" i="3" s="1"/>
  <c r="BB308" i="3"/>
  <c r="BB305" i="3"/>
  <c r="BB326" i="3"/>
  <c r="BB333" i="3" s="1"/>
  <c r="BB293" i="3"/>
  <c r="CD305" i="3"/>
  <c r="CD308" i="3"/>
  <c r="CD311" i="3"/>
  <c r="CD314" i="3" s="1"/>
  <c r="CD316" i="3" s="1"/>
  <c r="DK297" i="3"/>
  <c r="DK308" i="3"/>
  <c r="DK311" i="3"/>
  <c r="DK314" i="3" s="1"/>
  <c r="DK316" i="3" s="1"/>
  <c r="DK305" i="3"/>
  <c r="DK326" i="3"/>
  <c r="DK333" i="3" s="1"/>
  <c r="DK293" i="3"/>
  <c r="FT319" i="3"/>
  <c r="CC319" i="3" l="1"/>
  <c r="EQ305" i="3"/>
  <c r="CB308" i="3"/>
  <c r="CB305" i="3"/>
  <c r="CB311" i="3"/>
  <c r="CB314" i="3" s="1"/>
  <c r="CB316" i="3" s="1"/>
  <c r="EE305" i="3"/>
  <c r="EE319" i="3" s="1"/>
  <c r="BT297" i="3"/>
  <c r="FK297" i="3"/>
  <c r="FK308" i="3"/>
  <c r="FK311" i="3"/>
  <c r="FK314" i="3" s="1"/>
  <c r="FK316" i="3" s="1"/>
  <c r="FK305" i="3"/>
  <c r="BM319" i="3"/>
  <c r="BT308" i="3"/>
  <c r="BT311" i="3"/>
  <c r="BT314" i="3" s="1"/>
  <c r="BT316" i="3" s="1"/>
  <c r="BT305" i="3"/>
  <c r="BD311" i="3"/>
  <c r="BD314" i="3" s="1"/>
  <c r="BD316" i="3" s="1"/>
  <c r="BD305" i="3"/>
  <c r="BD308" i="3"/>
  <c r="CR308" i="3"/>
  <c r="CR311" i="3"/>
  <c r="CR314" i="3" s="1"/>
  <c r="CR316" i="3" s="1"/>
  <c r="CR305" i="3"/>
  <c r="AE308" i="3"/>
  <c r="AE305" i="3"/>
  <c r="AE311" i="3"/>
  <c r="AE314" i="3" s="1"/>
  <c r="AE316" i="3" s="1"/>
  <c r="ED302" i="3"/>
  <c r="ED297" i="3"/>
  <c r="ED326" i="3"/>
  <c r="ED333" i="3" s="1"/>
  <c r="ED293" i="3"/>
  <c r="P319" i="3"/>
  <c r="C257" i="3"/>
  <c r="FZ257" i="3" s="1"/>
  <c r="D319" i="3"/>
  <c r="AC319" i="3"/>
  <c r="BU317" i="3"/>
  <c r="BU305" i="3"/>
  <c r="BU319" i="3" s="1"/>
  <c r="BU326" i="3"/>
  <c r="BU333" i="3" s="1"/>
  <c r="BU293" i="3"/>
  <c r="BJ311" i="3"/>
  <c r="BJ314" i="3" s="1"/>
  <c r="BJ316" i="3" s="1"/>
  <c r="BJ305" i="3"/>
  <c r="BJ308" i="3"/>
  <c r="BA319" i="3"/>
  <c r="CJ305" i="3"/>
  <c r="CJ308" i="3"/>
  <c r="CJ311" i="3"/>
  <c r="CJ314" i="3" s="1"/>
  <c r="CJ316" i="3" s="1"/>
  <c r="FC293" i="3"/>
  <c r="AG326" i="3"/>
  <c r="AG333" i="3" s="1"/>
  <c r="AG293" i="3"/>
  <c r="EY274" i="3"/>
  <c r="AG297" i="3"/>
  <c r="CG297" i="3"/>
  <c r="AG311" i="3"/>
  <c r="AG314" i="3" s="1"/>
  <c r="AG316" i="3" s="1"/>
  <c r="AG308" i="3"/>
  <c r="AG305" i="3"/>
  <c r="EY303" i="3"/>
  <c r="EY326" i="3"/>
  <c r="EY333" i="3" s="1"/>
  <c r="EY293" i="3"/>
  <c r="DG305" i="3"/>
  <c r="DG319" i="3" s="1"/>
  <c r="CG311" i="3"/>
  <c r="CG314" i="3" s="1"/>
  <c r="CG316" i="3" s="1"/>
  <c r="CG308" i="3"/>
  <c r="CG305" i="3"/>
  <c r="CG326" i="3"/>
  <c r="CG333" i="3" s="1"/>
  <c r="CG293" i="3"/>
  <c r="FH305" i="3"/>
  <c r="FH319" i="3" s="1"/>
  <c r="EY291" i="3"/>
  <c r="EY297" i="3" s="1"/>
  <c r="EW308" i="3"/>
  <c r="EW305" i="3"/>
  <c r="EW311" i="3"/>
  <c r="EW314" i="3" s="1"/>
  <c r="EW316" i="3" s="1"/>
  <c r="FB308" i="3"/>
  <c r="FB297" i="3"/>
  <c r="EA319" i="3"/>
  <c r="CE319" i="3"/>
  <c r="FB311" i="3"/>
  <c r="FB314" i="3" s="1"/>
  <c r="FB316" i="3" s="1"/>
  <c r="EH305" i="3"/>
  <c r="EH319" i="3" s="1"/>
  <c r="F319" i="3"/>
  <c r="FC305" i="3"/>
  <c r="FC319" i="3" s="1"/>
  <c r="FC308" i="3"/>
  <c r="FC297" i="3"/>
  <c r="DS311" i="3"/>
  <c r="DS314" i="3" s="1"/>
  <c r="DS316" i="3" s="1"/>
  <c r="DS305" i="3"/>
  <c r="DS308" i="3"/>
  <c r="DS297" i="3"/>
  <c r="FJ308" i="3"/>
  <c r="FJ305" i="3"/>
  <c r="FJ311" i="3"/>
  <c r="FJ314" i="3" s="1"/>
  <c r="FJ316" i="3" s="1"/>
  <c r="BV319" i="3"/>
  <c r="CX297" i="3"/>
  <c r="EK319" i="3"/>
  <c r="FA305" i="3"/>
  <c r="FA319" i="3" s="1"/>
  <c r="EH293" i="3"/>
  <c r="CX311" i="3"/>
  <c r="CX314" i="3" s="1"/>
  <c r="CX316" i="3" s="1"/>
  <c r="CX305" i="3"/>
  <c r="CX308" i="3"/>
  <c r="CA319" i="3"/>
  <c r="EM319" i="3"/>
  <c r="CH319" i="3"/>
  <c r="DD297" i="3"/>
  <c r="CN308" i="3"/>
  <c r="CN311" i="3"/>
  <c r="CN314" i="3" s="1"/>
  <c r="CN316" i="3" s="1"/>
  <c r="CN305" i="3"/>
  <c r="DA305" i="3"/>
  <c r="DA311" i="3"/>
  <c r="DA314" i="3" s="1"/>
  <c r="DA316" i="3" s="1"/>
  <c r="DA308" i="3"/>
  <c r="T319" i="3"/>
  <c r="AN319" i="3"/>
  <c r="FS308" i="3"/>
  <c r="FS311" i="3"/>
  <c r="FS314" i="3" s="1"/>
  <c r="FS316" i="3" s="1"/>
  <c r="FS305" i="3"/>
  <c r="FS297" i="3"/>
  <c r="FL305" i="3"/>
  <c r="FL308" i="3"/>
  <c r="FL311" i="3"/>
  <c r="FL314" i="3" s="1"/>
  <c r="FL316" i="3" s="1"/>
  <c r="W319" i="3"/>
  <c r="AK308" i="3"/>
  <c r="AK311" i="3"/>
  <c r="AK314" i="3" s="1"/>
  <c r="AK316" i="3" s="1"/>
  <c r="AK305" i="3"/>
  <c r="AQ311" i="3"/>
  <c r="AQ314" i="3" s="1"/>
  <c r="AQ316" i="3" s="1"/>
  <c r="AQ305" i="3"/>
  <c r="AQ308" i="3"/>
  <c r="AY297" i="3"/>
  <c r="AY302" i="3"/>
  <c r="AT311" i="3"/>
  <c r="AT314" i="3" s="1"/>
  <c r="AT316" i="3" s="1"/>
  <c r="AT305" i="3"/>
  <c r="AT308" i="3"/>
  <c r="CK319" i="3"/>
  <c r="GA337" i="3"/>
  <c r="C37" i="3" s="1"/>
  <c r="FX311" i="3"/>
  <c r="FX314" i="3" s="1"/>
  <c r="FX316" i="3" s="1"/>
  <c r="FX305" i="3"/>
  <c r="FX308" i="3"/>
  <c r="AJ319" i="3"/>
  <c r="BZ311" i="3"/>
  <c r="BZ314" i="3" s="1"/>
  <c r="BZ316" i="3" s="1"/>
  <c r="BZ305" i="3"/>
  <c r="BZ308" i="3"/>
  <c r="FO297" i="3"/>
  <c r="BK305" i="3"/>
  <c r="BK319" i="3" s="1"/>
  <c r="J319" i="3"/>
  <c r="DF305" i="3"/>
  <c r="DF319" i="3" s="1"/>
  <c r="DF308" i="3"/>
  <c r="DF297" i="3"/>
  <c r="DD305" i="3"/>
  <c r="DD308" i="3"/>
  <c r="DD311" i="3"/>
  <c r="DD314" i="3" s="1"/>
  <c r="DD316" i="3" s="1"/>
  <c r="BO319" i="3"/>
  <c r="AL319" i="3"/>
  <c r="N319" i="3"/>
  <c r="L293" i="3"/>
  <c r="EQ319" i="3"/>
  <c r="FO311" i="3"/>
  <c r="FO314" i="3" s="1"/>
  <c r="FO316" i="3" s="1"/>
  <c r="FO305" i="3"/>
  <c r="FO308" i="3"/>
  <c r="BN297" i="3"/>
  <c r="BN311" i="3"/>
  <c r="BN314" i="3" s="1"/>
  <c r="BN316" i="3" s="1"/>
  <c r="BN308" i="3"/>
  <c r="BN305" i="3"/>
  <c r="CU319" i="3"/>
  <c r="L305" i="3"/>
  <c r="L308" i="3"/>
  <c r="L311" i="3"/>
  <c r="L314" i="3" s="1"/>
  <c r="L316" i="3" s="1"/>
  <c r="BW308" i="3"/>
  <c r="BW305" i="3"/>
  <c r="BW311" i="3"/>
  <c r="BW314" i="3" s="1"/>
  <c r="BW316" i="3" s="1"/>
  <c r="DN319" i="3"/>
  <c r="R319" i="3"/>
  <c r="AP308" i="3"/>
  <c r="AP311" i="3"/>
  <c r="AP314" i="3" s="1"/>
  <c r="AP316" i="3" s="1"/>
  <c r="AP305" i="3"/>
  <c r="DO319" i="3"/>
  <c r="DJ319" i="3"/>
  <c r="CP319" i="3"/>
  <c r="AH311" i="3"/>
  <c r="AH314" i="3" s="1"/>
  <c r="AH316" i="3" s="1"/>
  <c r="AH308" i="3"/>
  <c r="AH305" i="3"/>
  <c r="BB319" i="3"/>
  <c r="CD319" i="3"/>
  <c r="DK319" i="3"/>
  <c r="CR319" i="3" l="1"/>
  <c r="FK319" i="3"/>
  <c r="BD319" i="3"/>
  <c r="CB319" i="3"/>
  <c r="AE319" i="3"/>
  <c r="BT319" i="3"/>
  <c r="BJ319" i="3"/>
  <c r="ED305" i="3"/>
  <c r="ED308" i="3"/>
  <c r="ED311" i="3"/>
  <c r="ED314" i="3" s="1"/>
  <c r="ED316" i="3" s="1"/>
  <c r="C258" i="3"/>
  <c r="C142" i="1" s="1"/>
  <c r="AG319" i="3"/>
  <c r="CJ319" i="3"/>
  <c r="CG319" i="3"/>
  <c r="EY317" i="3"/>
  <c r="EY305" i="3"/>
  <c r="EY319" i="3" s="1"/>
  <c r="EW319" i="3"/>
  <c r="FB319" i="3"/>
  <c r="DS319" i="3"/>
  <c r="FJ319" i="3"/>
  <c r="CX319" i="3"/>
  <c r="FS319" i="3"/>
  <c r="CN319" i="3"/>
  <c r="DA319" i="3"/>
  <c r="AK319" i="3"/>
  <c r="AQ319" i="3"/>
  <c r="AY305" i="3"/>
  <c r="AY308" i="3"/>
  <c r="AY311" i="3"/>
  <c r="AY314" i="3" s="1"/>
  <c r="AY316" i="3" s="1"/>
  <c r="AT319" i="3"/>
  <c r="FL319" i="3"/>
  <c r="BZ319" i="3"/>
  <c r="FX319" i="3"/>
  <c r="DD319" i="3"/>
  <c r="BN319" i="3"/>
  <c r="FO319" i="3"/>
  <c r="BW319" i="3"/>
  <c r="L319" i="3"/>
  <c r="AP319" i="3"/>
  <c r="AH319" i="3"/>
  <c r="ED319" i="3" l="1"/>
  <c r="FZ258" i="3"/>
  <c r="GB258" i="3" s="1"/>
  <c r="C263" i="3"/>
  <c r="FZ263" i="3" s="1"/>
  <c r="C288" i="3"/>
  <c r="C81" i="3" s="1"/>
  <c r="FZ81" i="3" s="1"/>
  <c r="AY319" i="3"/>
  <c r="FZ142" i="1"/>
  <c r="GB142" i="1" s="1"/>
  <c r="C269" i="3" l="1"/>
  <c r="C272" i="3" s="1"/>
  <c r="FZ272" i="3" s="1"/>
  <c r="C295" i="3"/>
  <c r="FZ288" i="3"/>
  <c r="GB288" i="3" s="1"/>
  <c r="C286" i="3"/>
  <c r="C280" i="3" l="1"/>
  <c r="FZ280" i="3" s="1"/>
  <c r="C289" i="3"/>
  <c r="FZ289" i="3" s="1"/>
  <c r="GB289" i="3" s="1"/>
  <c r="C325" i="3"/>
  <c r="FZ295" i="3"/>
  <c r="C291" i="3" l="1"/>
  <c r="FZ291" i="3" s="1"/>
  <c r="GB291" i="3" s="1"/>
  <c r="C303" i="3"/>
  <c r="C317" i="3" s="1"/>
  <c r="FZ317" i="3" s="1"/>
  <c r="C274" i="3"/>
  <c r="FZ274" i="3" s="1"/>
  <c r="C284" i="3"/>
  <c r="FZ284" i="3" s="1"/>
  <c r="C293" i="3" l="1"/>
  <c r="FZ293" i="3" s="1"/>
  <c r="GB293" i="3" s="1"/>
  <c r="C326" i="3"/>
  <c r="C333" i="3" s="1"/>
  <c r="FZ303" i="3"/>
  <c r="GB303" i="3" s="1"/>
  <c r="C297" i="3"/>
  <c r="FY297" i="3" s="1"/>
  <c r="FZ299" i="3"/>
  <c r="C302" i="3"/>
  <c r="FZ302" i="3" l="1"/>
  <c r="C308" i="3"/>
  <c r="C305" i="3"/>
  <c r="C311" i="3"/>
  <c r="C314" i="3" s="1"/>
  <c r="FY314" i="3" s="1"/>
  <c r="C319" i="3" l="1"/>
  <c r="FZ305" i="3"/>
  <c r="GB305" i="3" s="1"/>
  <c r="FY319" i="3"/>
  <c r="FY316" i="3"/>
  <c r="FZ309" i="3"/>
  <c r="FZ308" i="3"/>
  <c r="GB302" i="3"/>
  <c r="C316" i="3"/>
  <c r="FZ316" i="3" s="1"/>
  <c r="FZ319" i="3" l="1"/>
  <c r="FZ41" i="1" l="1"/>
  <c r="FY182" i="1" l="1"/>
  <c r="FX173" i="1"/>
  <c r="FW173" i="1"/>
  <c r="FV173" i="1"/>
  <c r="FU173" i="1"/>
  <c r="FT173" i="1"/>
  <c r="FS173" i="1"/>
  <c r="FR173" i="1"/>
  <c r="FQ173" i="1"/>
  <c r="FP173" i="1"/>
  <c r="FO173" i="1"/>
  <c r="FN173" i="1"/>
  <c r="FM173" i="1"/>
  <c r="FL173" i="1"/>
  <c r="FK173" i="1"/>
  <c r="FJ173" i="1"/>
  <c r="FI173" i="1"/>
  <c r="FH173" i="1"/>
  <c r="FG173" i="1"/>
  <c r="FF173" i="1"/>
  <c r="FE173" i="1"/>
  <c r="FD173" i="1"/>
  <c r="FC173" i="1"/>
  <c r="FB173" i="1"/>
  <c r="FA173" i="1"/>
  <c r="EZ173" i="1"/>
  <c r="EY173" i="1"/>
  <c r="EX173" i="1"/>
  <c r="EW173" i="1"/>
  <c r="EV173" i="1"/>
  <c r="EU173" i="1"/>
  <c r="ET173" i="1"/>
  <c r="ES173" i="1"/>
  <c r="ER173" i="1"/>
  <c r="EQ173" i="1"/>
  <c r="EP173" i="1"/>
  <c r="EO173" i="1"/>
  <c r="EN173" i="1"/>
  <c r="EM173" i="1"/>
  <c r="EL173" i="1"/>
  <c r="EK173" i="1"/>
  <c r="EJ173" i="1"/>
  <c r="EI173" i="1"/>
  <c r="EH173" i="1"/>
  <c r="EG173" i="1"/>
  <c r="EF173" i="1"/>
  <c r="EE173" i="1"/>
  <c r="ED173" i="1"/>
  <c r="EC173" i="1"/>
  <c r="EB173" i="1"/>
  <c r="EA173" i="1"/>
  <c r="DZ173" i="1"/>
  <c r="DY173" i="1"/>
  <c r="DX173" i="1"/>
  <c r="DW173" i="1"/>
  <c r="DV173" i="1"/>
  <c r="DU173" i="1"/>
  <c r="DT173" i="1"/>
  <c r="DS173" i="1"/>
  <c r="DR173" i="1"/>
  <c r="DQ173" i="1"/>
  <c r="DP173" i="1"/>
  <c r="DO173" i="1"/>
  <c r="DN173" i="1"/>
  <c r="DM173" i="1"/>
  <c r="DL173" i="1"/>
  <c r="DK173" i="1"/>
  <c r="DJ173" i="1"/>
  <c r="DI173" i="1"/>
  <c r="DH173" i="1"/>
  <c r="DG173" i="1"/>
  <c r="DF173" i="1"/>
  <c r="DE173" i="1"/>
  <c r="DD173" i="1"/>
  <c r="DC173" i="1"/>
  <c r="DB173" i="1"/>
  <c r="DA173" i="1"/>
  <c r="CZ173" i="1"/>
  <c r="CY173" i="1"/>
  <c r="CX173" i="1"/>
  <c r="CW173" i="1"/>
  <c r="CV173" i="1"/>
  <c r="CU173" i="1"/>
  <c r="CT173" i="1"/>
  <c r="CS173" i="1"/>
  <c r="CR173" i="1"/>
  <c r="CQ173" i="1"/>
  <c r="CP173" i="1"/>
  <c r="CO173" i="1"/>
  <c r="CN173" i="1"/>
  <c r="CM173" i="1"/>
  <c r="CL173" i="1"/>
  <c r="CK173" i="1"/>
  <c r="CJ173" i="1"/>
  <c r="CI173" i="1"/>
  <c r="CH173" i="1"/>
  <c r="CG173" i="1"/>
  <c r="CF173" i="1"/>
  <c r="CE173" i="1"/>
  <c r="CD173" i="1"/>
  <c r="CC173" i="1"/>
  <c r="CB173" i="1"/>
  <c r="CA173" i="1"/>
  <c r="BZ173" i="1"/>
  <c r="BY173" i="1"/>
  <c r="BX173" i="1"/>
  <c r="BW173" i="1"/>
  <c r="BV173" i="1"/>
  <c r="BU173" i="1"/>
  <c r="BT173" i="1"/>
  <c r="BS173" i="1"/>
  <c r="BR173" i="1"/>
  <c r="BQ173" i="1"/>
  <c r="BP173" i="1"/>
  <c r="BO173" i="1"/>
  <c r="BN173" i="1"/>
  <c r="BM173" i="1"/>
  <c r="BL173" i="1"/>
  <c r="BK173" i="1"/>
  <c r="BJ173" i="1"/>
  <c r="BI173" i="1"/>
  <c r="BH173" i="1"/>
  <c r="BG173" i="1"/>
  <c r="BF173" i="1"/>
  <c r="BE173" i="1"/>
  <c r="BD173" i="1"/>
  <c r="BC173" i="1"/>
  <c r="BB173" i="1"/>
  <c r="BA173" i="1"/>
  <c r="AZ173" i="1"/>
  <c r="AY173" i="1"/>
  <c r="AX173" i="1"/>
  <c r="AW173" i="1"/>
  <c r="AV173" i="1"/>
  <c r="AU173" i="1"/>
  <c r="AT173" i="1"/>
  <c r="AS173" i="1"/>
  <c r="AR173" i="1"/>
  <c r="AQ173" i="1"/>
  <c r="AP173" i="1"/>
  <c r="AO173" i="1"/>
  <c r="AN173" i="1"/>
  <c r="AM173" i="1"/>
  <c r="AL173" i="1"/>
  <c r="AK173" i="1"/>
  <c r="AJ173" i="1"/>
  <c r="AI173" i="1"/>
  <c r="AH173" i="1"/>
  <c r="AG173" i="1"/>
  <c r="AF173" i="1"/>
  <c r="AE173" i="1"/>
  <c r="AD173" i="1"/>
  <c r="AC173" i="1"/>
  <c r="AB173" i="1"/>
  <c r="AA173" i="1"/>
  <c r="Z173" i="1"/>
  <c r="Y173" i="1"/>
  <c r="X173" i="1"/>
  <c r="W173" i="1"/>
  <c r="V173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F173" i="1"/>
  <c r="E173" i="1"/>
  <c r="D173" i="1"/>
  <c r="FX163" i="1" l="1"/>
  <c r="FX179" i="1" s="1"/>
  <c r="FW163" i="1"/>
  <c r="FW179" i="1" s="1"/>
  <c r="FV163" i="1"/>
  <c r="FV179" i="1" s="1"/>
  <c r="FU163" i="1"/>
  <c r="FU179" i="1" s="1"/>
  <c r="FT163" i="1"/>
  <c r="FT179" i="1" s="1"/>
  <c r="FS163" i="1"/>
  <c r="FS179" i="1" s="1"/>
  <c r="FR163" i="1"/>
  <c r="FR179" i="1" s="1"/>
  <c r="FQ163" i="1"/>
  <c r="FQ179" i="1" s="1"/>
  <c r="FP163" i="1"/>
  <c r="FP179" i="1" s="1"/>
  <c r="FO163" i="1"/>
  <c r="FO179" i="1" s="1"/>
  <c r="FN163" i="1"/>
  <c r="FN179" i="1" s="1"/>
  <c r="FM163" i="1"/>
  <c r="FM179" i="1" s="1"/>
  <c r="FL163" i="1"/>
  <c r="FL179" i="1" s="1"/>
  <c r="FK163" i="1"/>
  <c r="FK179" i="1" s="1"/>
  <c r="FJ163" i="1"/>
  <c r="FJ179" i="1" s="1"/>
  <c r="FI163" i="1"/>
  <c r="FI179" i="1" s="1"/>
  <c r="FH163" i="1"/>
  <c r="FH179" i="1" s="1"/>
  <c r="FG163" i="1"/>
  <c r="FG179" i="1" s="1"/>
  <c r="FF163" i="1"/>
  <c r="FF179" i="1" s="1"/>
  <c r="FE163" i="1"/>
  <c r="FE179" i="1" s="1"/>
  <c r="FD163" i="1"/>
  <c r="FD179" i="1" s="1"/>
  <c r="FC163" i="1"/>
  <c r="FC179" i="1" s="1"/>
  <c r="FB163" i="1"/>
  <c r="FB179" i="1" s="1"/>
  <c r="FA163" i="1"/>
  <c r="FA179" i="1" s="1"/>
  <c r="EZ163" i="1"/>
  <c r="EZ179" i="1" s="1"/>
  <c r="EY163" i="1"/>
  <c r="EY179" i="1" s="1"/>
  <c r="EX163" i="1"/>
  <c r="EX179" i="1" s="1"/>
  <c r="EW163" i="1"/>
  <c r="EW179" i="1" s="1"/>
  <c r="EV163" i="1"/>
  <c r="EV179" i="1" s="1"/>
  <c r="EU163" i="1"/>
  <c r="EU179" i="1" s="1"/>
  <c r="ET163" i="1"/>
  <c r="ET179" i="1" s="1"/>
  <c r="ES163" i="1"/>
  <c r="ES179" i="1" s="1"/>
  <c r="ER163" i="1"/>
  <c r="ER179" i="1" s="1"/>
  <c r="EQ163" i="1"/>
  <c r="EQ179" i="1" s="1"/>
  <c r="EP163" i="1"/>
  <c r="EP179" i="1" s="1"/>
  <c r="EO163" i="1"/>
  <c r="EO179" i="1" s="1"/>
  <c r="EN163" i="1"/>
  <c r="EN179" i="1" s="1"/>
  <c r="EM163" i="1"/>
  <c r="EM179" i="1" s="1"/>
  <c r="EL163" i="1"/>
  <c r="EL179" i="1" s="1"/>
  <c r="EK163" i="1"/>
  <c r="EK179" i="1" s="1"/>
  <c r="EJ163" i="1"/>
  <c r="EJ179" i="1" s="1"/>
  <c r="EI163" i="1"/>
  <c r="EI179" i="1" s="1"/>
  <c r="EH163" i="1"/>
  <c r="EH179" i="1" s="1"/>
  <c r="EG163" i="1"/>
  <c r="EG179" i="1" s="1"/>
  <c r="EF163" i="1"/>
  <c r="EF179" i="1" s="1"/>
  <c r="EE163" i="1"/>
  <c r="EE179" i="1" s="1"/>
  <c r="ED163" i="1"/>
  <c r="ED179" i="1" s="1"/>
  <c r="EC163" i="1"/>
  <c r="EC179" i="1" s="1"/>
  <c r="EB163" i="1"/>
  <c r="EB179" i="1" s="1"/>
  <c r="EA163" i="1"/>
  <c r="EA179" i="1" s="1"/>
  <c r="DZ163" i="1"/>
  <c r="DZ179" i="1" s="1"/>
  <c r="DY163" i="1"/>
  <c r="DY179" i="1" s="1"/>
  <c r="DX163" i="1"/>
  <c r="DX179" i="1" s="1"/>
  <c r="DW163" i="1"/>
  <c r="DW179" i="1" s="1"/>
  <c r="DV163" i="1"/>
  <c r="DV179" i="1" s="1"/>
  <c r="DU163" i="1"/>
  <c r="DU179" i="1" s="1"/>
  <c r="DT163" i="1"/>
  <c r="DT179" i="1" s="1"/>
  <c r="DS163" i="1"/>
  <c r="DS179" i="1" s="1"/>
  <c r="DR163" i="1"/>
  <c r="DR179" i="1" s="1"/>
  <c r="DQ163" i="1"/>
  <c r="DQ179" i="1" s="1"/>
  <c r="DP163" i="1"/>
  <c r="DP179" i="1" s="1"/>
  <c r="DO163" i="1"/>
  <c r="DO179" i="1" s="1"/>
  <c r="DN163" i="1"/>
  <c r="DN179" i="1" s="1"/>
  <c r="DM163" i="1"/>
  <c r="DM179" i="1" s="1"/>
  <c r="DL163" i="1"/>
  <c r="DL179" i="1" s="1"/>
  <c r="DK163" i="1"/>
  <c r="DK179" i="1" s="1"/>
  <c r="DJ163" i="1"/>
  <c r="DJ179" i="1" s="1"/>
  <c r="DI163" i="1"/>
  <c r="DI179" i="1" s="1"/>
  <c r="DH163" i="1"/>
  <c r="DH179" i="1" s="1"/>
  <c r="DG163" i="1"/>
  <c r="DG179" i="1" s="1"/>
  <c r="DF163" i="1"/>
  <c r="DF179" i="1" s="1"/>
  <c r="DE163" i="1"/>
  <c r="DE179" i="1" s="1"/>
  <c r="DD163" i="1"/>
  <c r="DD179" i="1" s="1"/>
  <c r="DC163" i="1"/>
  <c r="DC179" i="1" s="1"/>
  <c r="DB163" i="1"/>
  <c r="DB179" i="1" s="1"/>
  <c r="DA163" i="1"/>
  <c r="DA179" i="1" s="1"/>
  <c r="CZ163" i="1"/>
  <c r="CZ179" i="1" s="1"/>
  <c r="CY163" i="1"/>
  <c r="CY179" i="1" s="1"/>
  <c r="CX163" i="1"/>
  <c r="CX179" i="1" s="1"/>
  <c r="CW163" i="1"/>
  <c r="CW179" i="1" s="1"/>
  <c r="CV163" i="1"/>
  <c r="CV179" i="1" s="1"/>
  <c r="CU163" i="1"/>
  <c r="CU179" i="1" s="1"/>
  <c r="CT163" i="1"/>
  <c r="CT179" i="1" s="1"/>
  <c r="CS163" i="1"/>
  <c r="CS179" i="1" s="1"/>
  <c r="CR163" i="1"/>
  <c r="CR179" i="1" s="1"/>
  <c r="CQ163" i="1"/>
  <c r="CQ179" i="1" s="1"/>
  <c r="CP163" i="1"/>
  <c r="CP179" i="1" s="1"/>
  <c r="CO163" i="1"/>
  <c r="CO179" i="1" s="1"/>
  <c r="CN163" i="1"/>
  <c r="CN179" i="1" s="1"/>
  <c r="CM163" i="1"/>
  <c r="CM179" i="1" s="1"/>
  <c r="CL163" i="1"/>
  <c r="CL179" i="1" s="1"/>
  <c r="CK163" i="1"/>
  <c r="CK179" i="1" s="1"/>
  <c r="CJ163" i="1"/>
  <c r="CJ179" i="1" s="1"/>
  <c r="CI163" i="1"/>
  <c r="CI179" i="1" s="1"/>
  <c r="CH163" i="1"/>
  <c r="CH179" i="1" s="1"/>
  <c r="CG163" i="1"/>
  <c r="CG179" i="1" s="1"/>
  <c r="CF163" i="1"/>
  <c r="CF179" i="1" s="1"/>
  <c r="CE163" i="1"/>
  <c r="CE179" i="1" s="1"/>
  <c r="CD163" i="1"/>
  <c r="CD179" i="1" s="1"/>
  <c r="CC163" i="1"/>
  <c r="CC179" i="1" s="1"/>
  <c r="CB163" i="1"/>
  <c r="CB179" i="1" s="1"/>
  <c r="CA163" i="1"/>
  <c r="CA179" i="1" s="1"/>
  <c r="BZ163" i="1"/>
  <c r="BZ179" i="1" s="1"/>
  <c r="BY163" i="1"/>
  <c r="BY179" i="1" s="1"/>
  <c r="BX163" i="1"/>
  <c r="BX179" i="1" s="1"/>
  <c r="BW163" i="1"/>
  <c r="BW179" i="1" s="1"/>
  <c r="BV163" i="1"/>
  <c r="BV179" i="1" s="1"/>
  <c r="BU163" i="1"/>
  <c r="BU179" i="1" s="1"/>
  <c r="BT163" i="1"/>
  <c r="BT179" i="1" s="1"/>
  <c r="BS163" i="1"/>
  <c r="BS179" i="1" s="1"/>
  <c r="BR163" i="1"/>
  <c r="BR179" i="1" s="1"/>
  <c r="BQ163" i="1"/>
  <c r="BQ179" i="1" s="1"/>
  <c r="BP163" i="1"/>
  <c r="BP179" i="1" s="1"/>
  <c r="BO163" i="1"/>
  <c r="BO179" i="1" s="1"/>
  <c r="BN163" i="1"/>
  <c r="BN179" i="1" s="1"/>
  <c r="BM163" i="1"/>
  <c r="BM179" i="1" s="1"/>
  <c r="BL163" i="1"/>
  <c r="BL179" i="1" s="1"/>
  <c r="BK163" i="1"/>
  <c r="BK179" i="1" s="1"/>
  <c r="BJ163" i="1"/>
  <c r="BJ179" i="1" s="1"/>
  <c r="BI163" i="1"/>
  <c r="BI179" i="1" s="1"/>
  <c r="BH163" i="1"/>
  <c r="BH179" i="1" s="1"/>
  <c r="BG163" i="1"/>
  <c r="BG179" i="1" s="1"/>
  <c r="BF163" i="1"/>
  <c r="BF179" i="1" s="1"/>
  <c r="BE163" i="1"/>
  <c r="BE179" i="1" s="1"/>
  <c r="BD163" i="1"/>
  <c r="BD179" i="1" s="1"/>
  <c r="BC163" i="1"/>
  <c r="BC179" i="1" s="1"/>
  <c r="BB163" i="1"/>
  <c r="BB179" i="1" s="1"/>
  <c r="BA163" i="1"/>
  <c r="BA179" i="1" s="1"/>
  <c r="AZ163" i="1"/>
  <c r="AZ179" i="1" s="1"/>
  <c r="AY163" i="1"/>
  <c r="AY179" i="1" s="1"/>
  <c r="AX163" i="1"/>
  <c r="AX179" i="1" s="1"/>
  <c r="AW163" i="1"/>
  <c r="AW179" i="1" s="1"/>
  <c r="AV163" i="1"/>
  <c r="AV179" i="1" s="1"/>
  <c r="AU163" i="1"/>
  <c r="AU179" i="1" s="1"/>
  <c r="AT163" i="1"/>
  <c r="AT179" i="1" s="1"/>
  <c r="AS163" i="1"/>
  <c r="AS179" i="1" s="1"/>
  <c r="AR163" i="1"/>
  <c r="AR179" i="1" s="1"/>
  <c r="AQ163" i="1"/>
  <c r="AQ179" i="1" s="1"/>
  <c r="AP163" i="1"/>
  <c r="AP179" i="1" s="1"/>
  <c r="AO163" i="1"/>
  <c r="AO179" i="1" s="1"/>
  <c r="AN163" i="1"/>
  <c r="AN179" i="1" s="1"/>
  <c r="AM163" i="1"/>
  <c r="AM179" i="1" s="1"/>
  <c r="AL163" i="1"/>
  <c r="AL179" i="1" s="1"/>
  <c r="AK163" i="1"/>
  <c r="AK179" i="1" s="1"/>
  <c r="AJ163" i="1"/>
  <c r="AJ179" i="1" s="1"/>
  <c r="AI163" i="1"/>
  <c r="AI179" i="1" s="1"/>
  <c r="AH163" i="1"/>
  <c r="AH179" i="1" s="1"/>
  <c r="AG163" i="1"/>
  <c r="AG179" i="1" s="1"/>
  <c r="AF163" i="1"/>
  <c r="AF179" i="1" s="1"/>
  <c r="AE163" i="1"/>
  <c r="AE179" i="1" s="1"/>
  <c r="AD163" i="1"/>
  <c r="AD179" i="1" s="1"/>
  <c r="AC163" i="1"/>
  <c r="AC179" i="1" s="1"/>
  <c r="AB163" i="1"/>
  <c r="AB179" i="1" s="1"/>
  <c r="AA163" i="1"/>
  <c r="AA179" i="1" s="1"/>
  <c r="Z163" i="1"/>
  <c r="Z179" i="1" s="1"/>
  <c r="Y163" i="1"/>
  <c r="Y179" i="1" s="1"/>
  <c r="X163" i="1"/>
  <c r="X179" i="1" s="1"/>
  <c r="W163" i="1"/>
  <c r="W179" i="1" s="1"/>
  <c r="V163" i="1"/>
  <c r="V179" i="1" s="1"/>
  <c r="U163" i="1"/>
  <c r="U179" i="1" s="1"/>
  <c r="T163" i="1"/>
  <c r="T179" i="1" s="1"/>
  <c r="S163" i="1"/>
  <c r="S179" i="1" s="1"/>
  <c r="R163" i="1"/>
  <c r="R179" i="1" s="1"/>
  <c r="Q163" i="1"/>
  <c r="Q179" i="1" s="1"/>
  <c r="P163" i="1"/>
  <c r="P179" i="1" s="1"/>
  <c r="O163" i="1"/>
  <c r="O179" i="1" s="1"/>
  <c r="N163" i="1"/>
  <c r="N179" i="1" s="1"/>
  <c r="M163" i="1"/>
  <c r="M179" i="1" s="1"/>
  <c r="L163" i="1"/>
  <c r="L179" i="1" s="1"/>
  <c r="K163" i="1"/>
  <c r="K179" i="1" s="1"/>
  <c r="J163" i="1"/>
  <c r="J179" i="1" s="1"/>
  <c r="I163" i="1"/>
  <c r="I179" i="1" s="1"/>
  <c r="H163" i="1"/>
  <c r="H179" i="1" s="1"/>
  <c r="G163" i="1"/>
  <c r="G179" i="1" s="1"/>
  <c r="F163" i="1"/>
  <c r="F179" i="1" s="1"/>
  <c r="E163" i="1"/>
  <c r="E179" i="1" s="1"/>
  <c r="D163" i="1"/>
  <c r="D179" i="1" s="1"/>
  <c r="FY169" i="1"/>
  <c r="FZ163" i="1" l="1"/>
  <c r="GB163" i="1" s="1"/>
  <c r="FZ179" i="1"/>
  <c r="FX148" i="1" l="1"/>
  <c r="FW148" i="1"/>
  <c r="FV148" i="1"/>
  <c r="FU148" i="1"/>
  <c r="FT148" i="1"/>
  <c r="FS148" i="1"/>
  <c r="FR148" i="1"/>
  <c r="FQ148" i="1"/>
  <c r="FP148" i="1"/>
  <c r="FO148" i="1"/>
  <c r="FN148" i="1"/>
  <c r="FM148" i="1"/>
  <c r="FL148" i="1"/>
  <c r="FK148" i="1"/>
  <c r="FJ148" i="1"/>
  <c r="FI148" i="1"/>
  <c r="FH148" i="1"/>
  <c r="FG148" i="1"/>
  <c r="FF148" i="1"/>
  <c r="FE148" i="1"/>
  <c r="FD148" i="1"/>
  <c r="FC148" i="1"/>
  <c r="FB148" i="1"/>
  <c r="FA148" i="1"/>
  <c r="EZ148" i="1"/>
  <c r="EY148" i="1"/>
  <c r="EX148" i="1"/>
  <c r="EW148" i="1"/>
  <c r="EV148" i="1"/>
  <c r="EU148" i="1"/>
  <c r="ET148" i="1"/>
  <c r="ES148" i="1"/>
  <c r="ER148" i="1"/>
  <c r="EP148" i="1"/>
  <c r="EO148" i="1"/>
  <c r="EN148" i="1"/>
  <c r="EM148" i="1"/>
  <c r="EL148" i="1"/>
  <c r="EK148" i="1"/>
  <c r="EJ148" i="1"/>
  <c r="EI148" i="1"/>
  <c r="EH148" i="1"/>
  <c r="EG148" i="1"/>
  <c r="EF148" i="1"/>
  <c r="EE148" i="1"/>
  <c r="ED148" i="1"/>
  <c r="EC148" i="1"/>
  <c r="EB148" i="1"/>
  <c r="EA148" i="1"/>
  <c r="DZ148" i="1"/>
  <c r="DY148" i="1"/>
  <c r="DX148" i="1"/>
  <c r="DW148" i="1"/>
  <c r="DV148" i="1"/>
  <c r="DU148" i="1"/>
  <c r="DT148" i="1"/>
  <c r="DS148" i="1"/>
  <c r="DR148" i="1"/>
  <c r="DQ148" i="1"/>
  <c r="DP148" i="1"/>
  <c r="DO148" i="1"/>
  <c r="DN148" i="1"/>
  <c r="DM148" i="1"/>
  <c r="DL148" i="1"/>
  <c r="DK148" i="1"/>
  <c r="DJ148" i="1"/>
  <c r="DI148" i="1"/>
  <c r="DH148" i="1"/>
  <c r="DG148" i="1"/>
  <c r="DF148" i="1"/>
  <c r="DE148" i="1"/>
  <c r="DD148" i="1"/>
  <c r="DC148" i="1"/>
  <c r="DB148" i="1"/>
  <c r="DA148" i="1"/>
  <c r="CZ148" i="1"/>
  <c r="CY148" i="1"/>
  <c r="CX148" i="1"/>
  <c r="CW148" i="1"/>
  <c r="CV148" i="1"/>
  <c r="CU148" i="1"/>
  <c r="CT148" i="1"/>
  <c r="CS148" i="1"/>
  <c r="CR148" i="1"/>
  <c r="CQ148" i="1"/>
  <c r="CP148" i="1"/>
  <c r="CO148" i="1"/>
  <c r="CN148" i="1"/>
  <c r="CM148" i="1"/>
  <c r="CL148" i="1"/>
  <c r="CK148" i="1"/>
  <c r="CJ148" i="1"/>
  <c r="CI148" i="1"/>
  <c r="CH148" i="1"/>
  <c r="CG148" i="1"/>
  <c r="CF148" i="1"/>
  <c r="CE148" i="1"/>
  <c r="CD148" i="1"/>
  <c r="CC148" i="1"/>
  <c r="CB148" i="1"/>
  <c r="CA148" i="1"/>
  <c r="BZ148" i="1"/>
  <c r="BY148" i="1"/>
  <c r="BX148" i="1"/>
  <c r="BW148" i="1"/>
  <c r="BV148" i="1"/>
  <c r="BU148" i="1"/>
  <c r="BT148" i="1"/>
  <c r="BS148" i="1"/>
  <c r="BR148" i="1"/>
  <c r="BQ148" i="1"/>
  <c r="BP148" i="1"/>
  <c r="BO148" i="1"/>
  <c r="BN148" i="1"/>
  <c r="BM148" i="1"/>
  <c r="BL148" i="1"/>
  <c r="BK148" i="1"/>
  <c r="BJ148" i="1"/>
  <c r="BI148" i="1"/>
  <c r="BH148" i="1"/>
  <c r="BG148" i="1"/>
  <c r="BF148" i="1"/>
  <c r="BE148" i="1"/>
  <c r="BD148" i="1"/>
  <c r="BC148" i="1"/>
  <c r="BB148" i="1"/>
  <c r="BA148" i="1"/>
  <c r="AZ148" i="1"/>
  <c r="AY148" i="1"/>
  <c r="AX148" i="1"/>
  <c r="AW148" i="1"/>
  <c r="AV148" i="1"/>
  <c r="AU148" i="1"/>
  <c r="AT148" i="1"/>
  <c r="AS148" i="1"/>
  <c r="AR148" i="1"/>
  <c r="AQ148" i="1"/>
  <c r="AP148" i="1"/>
  <c r="AO148" i="1"/>
  <c r="AN148" i="1"/>
  <c r="AM148" i="1"/>
  <c r="AL148" i="1"/>
  <c r="AK148" i="1"/>
  <c r="AJ148" i="1"/>
  <c r="AI148" i="1"/>
  <c r="AH148" i="1"/>
  <c r="AG148" i="1"/>
  <c r="AF148" i="1"/>
  <c r="AE148" i="1"/>
  <c r="AD148" i="1"/>
  <c r="AC148" i="1"/>
  <c r="AB148" i="1"/>
  <c r="AA148" i="1"/>
  <c r="Z148" i="1"/>
  <c r="Y148" i="1"/>
  <c r="X148" i="1"/>
  <c r="W148" i="1"/>
  <c r="V148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FX131" i="1"/>
  <c r="FW131" i="1"/>
  <c r="FV131" i="1"/>
  <c r="FU131" i="1"/>
  <c r="FT131" i="1"/>
  <c r="FS131" i="1"/>
  <c r="FR131" i="1"/>
  <c r="FQ131" i="1"/>
  <c r="FP131" i="1"/>
  <c r="FO131" i="1"/>
  <c r="FN131" i="1"/>
  <c r="FM131" i="1"/>
  <c r="FL131" i="1"/>
  <c r="FK131" i="1"/>
  <c r="FJ131" i="1"/>
  <c r="FI131" i="1"/>
  <c r="FH131" i="1"/>
  <c r="FG131" i="1"/>
  <c r="FF131" i="1"/>
  <c r="FE131" i="1"/>
  <c r="FD131" i="1"/>
  <c r="FC131" i="1"/>
  <c r="FB131" i="1"/>
  <c r="FA131" i="1"/>
  <c r="EZ131" i="1"/>
  <c r="EY131" i="1"/>
  <c r="EX131" i="1"/>
  <c r="EW131" i="1"/>
  <c r="EV131" i="1"/>
  <c r="EU131" i="1"/>
  <c r="ET131" i="1"/>
  <c r="ES131" i="1"/>
  <c r="ER131" i="1"/>
  <c r="EQ131" i="1"/>
  <c r="EP131" i="1"/>
  <c r="EO131" i="1"/>
  <c r="EN131" i="1"/>
  <c r="EM131" i="1"/>
  <c r="EL131" i="1"/>
  <c r="EK131" i="1"/>
  <c r="EJ131" i="1"/>
  <c r="EI131" i="1"/>
  <c r="EH131" i="1"/>
  <c r="EG131" i="1"/>
  <c r="EF131" i="1"/>
  <c r="EE131" i="1"/>
  <c r="ED131" i="1"/>
  <c r="EC131" i="1"/>
  <c r="EB131" i="1"/>
  <c r="EA131" i="1"/>
  <c r="DZ131" i="1"/>
  <c r="DY131" i="1"/>
  <c r="DX131" i="1"/>
  <c r="DW131" i="1"/>
  <c r="DV131" i="1"/>
  <c r="DU131" i="1"/>
  <c r="DT131" i="1"/>
  <c r="DS131" i="1"/>
  <c r="DR131" i="1"/>
  <c r="DQ131" i="1"/>
  <c r="DP131" i="1"/>
  <c r="DO131" i="1"/>
  <c r="DN131" i="1"/>
  <c r="DM131" i="1"/>
  <c r="DL131" i="1"/>
  <c r="DK131" i="1"/>
  <c r="DJ131" i="1"/>
  <c r="DI131" i="1"/>
  <c r="DH131" i="1"/>
  <c r="DG131" i="1"/>
  <c r="DF131" i="1"/>
  <c r="DE131" i="1"/>
  <c r="DD131" i="1"/>
  <c r="DC131" i="1"/>
  <c r="DB131" i="1"/>
  <c r="DA131" i="1"/>
  <c r="CZ131" i="1"/>
  <c r="CY131" i="1"/>
  <c r="CX131" i="1"/>
  <c r="CW131" i="1"/>
  <c r="CV131" i="1"/>
  <c r="CU131" i="1"/>
  <c r="CT131" i="1"/>
  <c r="CS131" i="1"/>
  <c r="CR131" i="1"/>
  <c r="CQ131" i="1"/>
  <c r="CP131" i="1"/>
  <c r="CO131" i="1"/>
  <c r="CN131" i="1"/>
  <c r="CM131" i="1"/>
  <c r="CL131" i="1"/>
  <c r="CK131" i="1"/>
  <c r="CJ131" i="1"/>
  <c r="CI131" i="1"/>
  <c r="CH131" i="1"/>
  <c r="CG131" i="1"/>
  <c r="CF131" i="1"/>
  <c r="CE131" i="1"/>
  <c r="CD131" i="1"/>
  <c r="CC131" i="1"/>
  <c r="CB131" i="1"/>
  <c r="CA131" i="1"/>
  <c r="BZ131" i="1"/>
  <c r="BY131" i="1"/>
  <c r="BX131" i="1"/>
  <c r="BW131" i="1"/>
  <c r="BV131" i="1"/>
  <c r="BU131" i="1"/>
  <c r="BT131" i="1"/>
  <c r="BS131" i="1"/>
  <c r="BR131" i="1"/>
  <c r="BQ131" i="1"/>
  <c r="BP131" i="1"/>
  <c r="BO131" i="1"/>
  <c r="BN131" i="1"/>
  <c r="BM131" i="1"/>
  <c r="BL131" i="1"/>
  <c r="BK131" i="1"/>
  <c r="BJ131" i="1"/>
  <c r="BI131" i="1"/>
  <c r="BH131" i="1"/>
  <c r="BG131" i="1"/>
  <c r="BF131" i="1"/>
  <c r="BE131" i="1"/>
  <c r="BD131" i="1"/>
  <c r="BC131" i="1"/>
  <c r="BB131" i="1"/>
  <c r="BA131" i="1"/>
  <c r="AZ131" i="1"/>
  <c r="AY131" i="1"/>
  <c r="AX131" i="1"/>
  <c r="AW131" i="1"/>
  <c r="AV131" i="1"/>
  <c r="AU131" i="1"/>
  <c r="AT131" i="1"/>
  <c r="AS131" i="1"/>
  <c r="AR131" i="1"/>
  <c r="AQ131" i="1"/>
  <c r="AP131" i="1"/>
  <c r="AO131" i="1"/>
  <c r="AN131" i="1"/>
  <c r="AM131" i="1"/>
  <c r="AL131" i="1"/>
  <c r="AK131" i="1"/>
  <c r="AJ131" i="1"/>
  <c r="AI131" i="1"/>
  <c r="AH131" i="1"/>
  <c r="AG131" i="1"/>
  <c r="AF131" i="1"/>
  <c r="AE131" i="1"/>
  <c r="AD131" i="1"/>
  <c r="AC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E131" i="1"/>
  <c r="D131" i="1"/>
  <c r="FX125" i="1"/>
  <c r="FW125" i="1"/>
  <c r="FV125" i="1"/>
  <c r="FU125" i="1"/>
  <c r="FT125" i="1"/>
  <c r="FS125" i="1"/>
  <c r="FR125" i="1"/>
  <c r="FQ125" i="1"/>
  <c r="FP125" i="1"/>
  <c r="FO125" i="1"/>
  <c r="FN125" i="1"/>
  <c r="FM125" i="1"/>
  <c r="FL125" i="1"/>
  <c r="FK125" i="1"/>
  <c r="FJ125" i="1"/>
  <c r="FI125" i="1"/>
  <c r="FH125" i="1"/>
  <c r="FG125" i="1"/>
  <c r="FF125" i="1"/>
  <c r="FE125" i="1"/>
  <c r="FD125" i="1"/>
  <c r="FC125" i="1"/>
  <c r="FB125" i="1"/>
  <c r="FA125" i="1"/>
  <c r="EZ125" i="1"/>
  <c r="EY125" i="1"/>
  <c r="EX125" i="1"/>
  <c r="EW125" i="1"/>
  <c r="EV125" i="1"/>
  <c r="EU125" i="1"/>
  <c r="ET125" i="1"/>
  <c r="ES125" i="1"/>
  <c r="ER125" i="1"/>
  <c r="EQ125" i="1"/>
  <c r="EP125" i="1"/>
  <c r="EO125" i="1"/>
  <c r="EN125" i="1"/>
  <c r="EM125" i="1"/>
  <c r="EL125" i="1"/>
  <c r="EK125" i="1"/>
  <c r="EJ125" i="1"/>
  <c r="EI125" i="1"/>
  <c r="EH125" i="1"/>
  <c r="EG125" i="1"/>
  <c r="EF125" i="1"/>
  <c r="EE125" i="1"/>
  <c r="ED125" i="1"/>
  <c r="EC125" i="1"/>
  <c r="EB125" i="1"/>
  <c r="EA125" i="1"/>
  <c r="DZ125" i="1"/>
  <c r="DY125" i="1"/>
  <c r="DX125" i="1"/>
  <c r="DW125" i="1"/>
  <c r="DV125" i="1"/>
  <c r="DU125" i="1"/>
  <c r="DT125" i="1"/>
  <c r="DS125" i="1"/>
  <c r="DR125" i="1"/>
  <c r="DQ125" i="1"/>
  <c r="DP125" i="1"/>
  <c r="DO125" i="1"/>
  <c r="DN125" i="1"/>
  <c r="DM125" i="1"/>
  <c r="DL125" i="1"/>
  <c r="DK125" i="1"/>
  <c r="DJ125" i="1"/>
  <c r="DI125" i="1"/>
  <c r="DH125" i="1"/>
  <c r="DG125" i="1"/>
  <c r="DF125" i="1"/>
  <c r="DE125" i="1"/>
  <c r="DD125" i="1"/>
  <c r="DC125" i="1"/>
  <c r="DB125" i="1"/>
  <c r="DA125" i="1"/>
  <c r="CZ125" i="1"/>
  <c r="CY125" i="1"/>
  <c r="CX125" i="1"/>
  <c r="CW125" i="1"/>
  <c r="CV125" i="1"/>
  <c r="CU125" i="1"/>
  <c r="CT125" i="1"/>
  <c r="CS125" i="1"/>
  <c r="CR125" i="1"/>
  <c r="CQ125" i="1"/>
  <c r="CP125" i="1"/>
  <c r="CO125" i="1"/>
  <c r="CN125" i="1"/>
  <c r="CM125" i="1"/>
  <c r="CL125" i="1"/>
  <c r="CK125" i="1"/>
  <c r="CJ125" i="1"/>
  <c r="CI125" i="1"/>
  <c r="CH125" i="1"/>
  <c r="CG125" i="1"/>
  <c r="CF125" i="1"/>
  <c r="CE125" i="1"/>
  <c r="CD125" i="1"/>
  <c r="CC125" i="1"/>
  <c r="CB125" i="1"/>
  <c r="CA125" i="1"/>
  <c r="BZ125" i="1"/>
  <c r="BY125" i="1"/>
  <c r="BX125" i="1"/>
  <c r="BW125" i="1"/>
  <c r="BV125" i="1"/>
  <c r="BU125" i="1"/>
  <c r="BT125" i="1"/>
  <c r="BS125" i="1"/>
  <c r="BR125" i="1"/>
  <c r="BQ125" i="1"/>
  <c r="BP125" i="1"/>
  <c r="BO125" i="1"/>
  <c r="BN125" i="1"/>
  <c r="BM125" i="1"/>
  <c r="BL125" i="1"/>
  <c r="BK125" i="1"/>
  <c r="BJ125" i="1"/>
  <c r="BI125" i="1"/>
  <c r="BH125" i="1"/>
  <c r="BG125" i="1"/>
  <c r="BF125" i="1"/>
  <c r="BE125" i="1"/>
  <c r="BD125" i="1"/>
  <c r="BC125" i="1"/>
  <c r="BB125" i="1"/>
  <c r="BA125" i="1"/>
  <c r="AZ125" i="1"/>
  <c r="AY125" i="1"/>
  <c r="AX125" i="1"/>
  <c r="AW125" i="1"/>
  <c r="AV125" i="1"/>
  <c r="AU125" i="1"/>
  <c r="AT125" i="1"/>
  <c r="AS125" i="1"/>
  <c r="AR125" i="1"/>
  <c r="AQ125" i="1"/>
  <c r="AP125" i="1"/>
  <c r="AO125" i="1"/>
  <c r="AN125" i="1"/>
  <c r="AM125" i="1"/>
  <c r="AL125" i="1"/>
  <c r="AK125" i="1"/>
  <c r="AJ125" i="1"/>
  <c r="AI125" i="1"/>
  <c r="AH125" i="1"/>
  <c r="AG125" i="1"/>
  <c r="AF125" i="1"/>
  <c r="AE125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FX114" i="1"/>
  <c r="FW114" i="1"/>
  <c r="FV114" i="1"/>
  <c r="FU114" i="1"/>
  <c r="FT114" i="1"/>
  <c r="FS114" i="1"/>
  <c r="FR114" i="1"/>
  <c r="FQ114" i="1"/>
  <c r="FP114" i="1"/>
  <c r="FO114" i="1"/>
  <c r="FN114" i="1"/>
  <c r="FM114" i="1"/>
  <c r="FL114" i="1"/>
  <c r="FK114" i="1"/>
  <c r="FJ114" i="1"/>
  <c r="FI114" i="1"/>
  <c r="FH114" i="1"/>
  <c r="FG114" i="1"/>
  <c r="FF114" i="1"/>
  <c r="FE114" i="1"/>
  <c r="FD114" i="1"/>
  <c r="FC114" i="1"/>
  <c r="FB114" i="1"/>
  <c r="FA114" i="1"/>
  <c r="EZ114" i="1"/>
  <c r="EY114" i="1"/>
  <c r="EX114" i="1"/>
  <c r="EW114" i="1"/>
  <c r="EV114" i="1"/>
  <c r="EU114" i="1"/>
  <c r="ET114" i="1"/>
  <c r="ES114" i="1"/>
  <c r="ER114" i="1"/>
  <c r="EQ114" i="1"/>
  <c r="EP114" i="1"/>
  <c r="EO114" i="1"/>
  <c r="EN114" i="1"/>
  <c r="EM114" i="1"/>
  <c r="EL114" i="1"/>
  <c r="EK114" i="1"/>
  <c r="EJ114" i="1"/>
  <c r="EI114" i="1"/>
  <c r="EH114" i="1"/>
  <c r="EG114" i="1"/>
  <c r="EF114" i="1"/>
  <c r="EE114" i="1"/>
  <c r="ED114" i="1"/>
  <c r="EC114" i="1"/>
  <c r="EB114" i="1"/>
  <c r="EA114" i="1"/>
  <c r="DZ114" i="1"/>
  <c r="DY114" i="1"/>
  <c r="DX114" i="1"/>
  <c r="DW114" i="1"/>
  <c r="DV114" i="1"/>
  <c r="DU114" i="1"/>
  <c r="DT114" i="1"/>
  <c r="DS114" i="1"/>
  <c r="DR114" i="1"/>
  <c r="DQ114" i="1"/>
  <c r="DP114" i="1"/>
  <c r="DO114" i="1"/>
  <c r="DN114" i="1"/>
  <c r="DM114" i="1"/>
  <c r="DL114" i="1"/>
  <c r="DK114" i="1"/>
  <c r="DJ114" i="1"/>
  <c r="DI114" i="1"/>
  <c r="DH114" i="1"/>
  <c r="DG114" i="1"/>
  <c r="DF114" i="1"/>
  <c r="DE114" i="1"/>
  <c r="DD114" i="1"/>
  <c r="DC114" i="1"/>
  <c r="DB114" i="1"/>
  <c r="DA114" i="1"/>
  <c r="CZ114" i="1"/>
  <c r="CY114" i="1"/>
  <c r="CX114" i="1"/>
  <c r="CW114" i="1"/>
  <c r="CV114" i="1"/>
  <c r="CU114" i="1"/>
  <c r="CT114" i="1"/>
  <c r="CS114" i="1"/>
  <c r="CR114" i="1"/>
  <c r="CQ114" i="1"/>
  <c r="CP114" i="1"/>
  <c r="CO114" i="1"/>
  <c r="CN114" i="1"/>
  <c r="CM114" i="1"/>
  <c r="CL114" i="1"/>
  <c r="CK114" i="1"/>
  <c r="CJ114" i="1"/>
  <c r="CI114" i="1"/>
  <c r="CH114" i="1"/>
  <c r="CG114" i="1"/>
  <c r="CF114" i="1"/>
  <c r="CE114" i="1"/>
  <c r="CD114" i="1"/>
  <c r="CC114" i="1"/>
  <c r="CB114" i="1"/>
  <c r="CA114" i="1"/>
  <c r="BZ114" i="1"/>
  <c r="BY114" i="1"/>
  <c r="BX114" i="1"/>
  <c r="BW114" i="1"/>
  <c r="BV114" i="1"/>
  <c r="BU114" i="1"/>
  <c r="BT114" i="1"/>
  <c r="BS114" i="1"/>
  <c r="BR114" i="1"/>
  <c r="BQ114" i="1"/>
  <c r="BP114" i="1"/>
  <c r="BO114" i="1"/>
  <c r="BN114" i="1"/>
  <c r="BM114" i="1"/>
  <c r="BL114" i="1"/>
  <c r="BK114" i="1"/>
  <c r="BJ114" i="1"/>
  <c r="BI114" i="1"/>
  <c r="BH114" i="1"/>
  <c r="BG114" i="1"/>
  <c r="BF114" i="1"/>
  <c r="BE114" i="1"/>
  <c r="BD114" i="1"/>
  <c r="BC114" i="1"/>
  <c r="BB114" i="1"/>
  <c r="BA114" i="1"/>
  <c r="AZ114" i="1"/>
  <c r="AY114" i="1"/>
  <c r="AX114" i="1"/>
  <c r="AW114" i="1"/>
  <c r="AV114" i="1"/>
  <c r="AU114" i="1"/>
  <c r="AT114" i="1"/>
  <c r="AS114" i="1"/>
  <c r="AR114" i="1"/>
  <c r="AQ114" i="1"/>
  <c r="AP114" i="1"/>
  <c r="AO114" i="1"/>
  <c r="AN114" i="1"/>
  <c r="AM114" i="1"/>
  <c r="AL114" i="1"/>
  <c r="AK114" i="1"/>
  <c r="AJ114" i="1"/>
  <c r="AI114" i="1"/>
  <c r="AH114" i="1"/>
  <c r="AG114" i="1"/>
  <c r="AF114" i="1"/>
  <c r="AE114" i="1"/>
  <c r="AD114" i="1"/>
  <c r="AC114" i="1"/>
  <c r="AB114" i="1"/>
  <c r="AA114" i="1"/>
  <c r="Z114" i="1"/>
  <c r="Y114" i="1"/>
  <c r="X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E114" i="1"/>
  <c r="D114" i="1"/>
  <c r="FX113" i="1"/>
  <c r="FW113" i="1"/>
  <c r="FV113" i="1"/>
  <c r="FU113" i="1"/>
  <c r="FT113" i="1"/>
  <c r="FS113" i="1"/>
  <c r="FR113" i="1"/>
  <c r="FQ113" i="1"/>
  <c r="FP113" i="1"/>
  <c r="FO113" i="1"/>
  <c r="FN113" i="1"/>
  <c r="FM113" i="1"/>
  <c r="FL113" i="1"/>
  <c r="FK113" i="1"/>
  <c r="FJ113" i="1"/>
  <c r="FI113" i="1"/>
  <c r="FH113" i="1"/>
  <c r="FG113" i="1"/>
  <c r="FF113" i="1"/>
  <c r="FE113" i="1"/>
  <c r="FD113" i="1"/>
  <c r="FC113" i="1"/>
  <c r="FB113" i="1"/>
  <c r="FA113" i="1"/>
  <c r="EZ113" i="1"/>
  <c r="EY113" i="1"/>
  <c r="EX113" i="1"/>
  <c r="EW113" i="1"/>
  <c r="EV113" i="1"/>
  <c r="EU113" i="1"/>
  <c r="ET113" i="1"/>
  <c r="ES113" i="1"/>
  <c r="ER113" i="1"/>
  <c r="EQ113" i="1"/>
  <c r="EP113" i="1"/>
  <c r="EO113" i="1"/>
  <c r="EN113" i="1"/>
  <c r="EM113" i="1"/>
  <c r="EL113" i="1"/>
  <c r="EK113" i="1"/>
  <c r="EJ113" i="1"/>
  <c r="EI113" i="1"/>
  <c r="EH113" i="1"/>
  <c r="EG113" i="1"/>
  <c r="EF113" i="1"/>
  <c r="EE113" i="1"/>
  <c r="ED113" i="1"/>
  <c r="EC113" i="1"/>
  <c r="EB113" i="1"/>
  <c r="EA113" i="1"/>
  <c r="DZ113" i="1"/>
  <c r="DY113" i="1"/>
  <c r="DX113" i="1"/>
  <c r="DW113" i="1"/>
  <c r="DV113" i="1"/>
  <c r="DU113" i="1"/>
  <c r="DT113" i="1"/>
  <c r="DS113" i="1"/>
  <c r="DR113" i="1"/>
  <c r="DQ113" i="1"/>
  <c r="DP113" i="1"/>
  <c r="DO113" i="1"/>
  <c r="DN113" i="1"/>
  <c r="DM113" i="1"/>
  <c r="DL113" i="1"/>
  <c r="DK113" i="1"/>
  <c r="DJ113" i="1"/>
  <c r="DI113" i="1"/>
  <c r="DH113" i="1"/>
  <c r="DG113" i="1"/>
  <c r="DF113" i="1"/>
  <c r="DE113" i="1"/>
  <c r="DD113" i="1"/>
  <c r="DC113" i="1"/>
  <c r="DB113" i="1"/>
  <c r="DA113" i="1"/>
  <c r="CZ113" i="1"/>
  <c r="CY113" i="1"/>
  <c r="CX113" i="1"/>
  <c r="CW113" i="1"/>
  <c r="CV113" i="1"/>
  <c r="CU113" i="1"/>
  <c r="CT113" i="1"/>
  <c r="CS113" i="1"/>
  <c r="CR113" i="1"/>
  <c r="CQ113" i="1"/>
  <c r="CP113" i="1"/>
  <c r="CO113" i="1"/>
  <c r="CN113" i="1"/>
  <c r="CM113" i="1"/>
  <c r="CL113" i="1"/>
  <c r="CK113" i="1"/>
  <c r="CJ113" i="1"/>
  <c r="CI113" i="1"/>
  <c r="CH113" i="1"/>
  <c r="CG113" i="1"/>
  <c r="CF113" i="1"/>
  <c r="CE113" i="1"/>
  <c r="CD113" i="1"/>
  <c r="CC113" i="1"/>
  <c r="CB113" i="1"/>
  <c r="CA113" i="1"/>
  <c r="BZ113" i="1"/>
  <c r="BY113" i="1"/>
  <c r="BX113" i="1"/>
  <c r="BW113" i="1"/>
  <c r="BV113" i="1"/>
  <c r="BU113" i="1"/>
  <c r="BT113" i="1"/>
  <c r="BS113" i="1"/>
  <c r="BR113" i="1"/>
  <c r="BQ113" i="1"/>
  <c r="BP113" i="1"/>
  <c r="BO113" i="1"/>
  <c r="BN113" i="1"/>
  <c r="BM113" i="1"/>
  <c r="BL113" i="1"/>
  <c r="BK113" i="1"/>
  <c r="BJ113" i="1"/>
  <c r="BI113" i="1"/>
  <c r="BH113" i="1"/>
  <c r="BG113" i="1"/>
  <c r="BF113" i="1"/>
  <c r="BE113" i="1"/>
  <c r="BD113" i="1"/>
  <c r="BC113" i="1"/>
  <c r="BB113" i="1"/>
  <c r="BA113" i="1"/>
  <c r="AZ113" i="1"/>
  <c r="AY113" i="1"/>
  <c r="AX113" i="1"/>
  <c r="AW113" i="1"/>
  <c r="AV113" i="1"/>
  <c r="AU113" i="1"/>
  <c r="AT113" i="1"/>
  <c r="AS113" i="1"/>
  <c r="AR113" i="1"/>
  <c r="AQ113" i="1"/>
  <c r="AP113" i="1"/>
  <c r="AO113" i="1"/>
  <c r="AN113" i="1"/>
  <c r="AM113" i="1"/>
  <c r="AL113" i="1"/>
  <c r="AK113" i="1"/>
  <c r="AJ113" i="1"/>
  <c r="AI113" i="1"/>
  <c r="AH113" i="1"/>
  <c r="AG113" i="1"/>
  <c r="AF113" i="1"/>
  <c r="AE113" i="1"/>
  <c r="AD113" i="1"/>
  <c r="AC113" i="1"/>
  <c r="AB113" i="1"/>
  <c r="AA113" i="1"/>
  <c r="Z113" i="1"/>
  <c r="Y113" i="1"/>
  <c r="X113" i="1"/>
  <c r="W113" i="1"/>
  <c r="V113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E113" i="1"/>
  <c r="D113" i="1"/>
  <c r="FX106" i="1"/>
  <c r="FW106" i="1"/>
  <c r="FV106" i="1"/>
  <c r="FU106" i="1"/>
  <c r="FT106" i="1"/>
  <c r="FS106" i="1"/>
  <c r="FR106" i="1"/>
  <c r="FQ106" i="1"/>
  <c r="FP106" i="1"/>
  <c r="FO106" i="1"/>
  <c r="FN106" i="1"/>
  <c r="FM106" i="1"/>
  <c r="FL106" i="1"/>
  <c r="FK106" i="1"/>
  <c r="FJ106" i="1"/>
  <c r="FI106" i="1"/>
  <c r="FH106" i="1"/>
  <c r="FG106" i="1"/>
  <c r="FF106" i="1"/>
  <c r="FE106" i="1"/>
  <c r="FD106" i="1"/>
  <c r="FC106" i="1"/>
  <c r="FB106" i="1"/>
  <c r="FA106" i="1"/>
  <c r="EZ106" i="1"/>
  <c r="EY106" i="1"/>
  <c r="EX106" i="1"/>
  <c r="EW106" i="1"/>
  <c r="EV106" i="1"/>
  <c r="EU106" i="1"/>
  <c r="ET106" i="1"/>
  <c r="ES106" i="1"/>
  <c r="ER106" i="1"/>
  <c r="EQ106" i="1"/>
  <c r="EP106" i="1"/>
  <c r="EO106" i="1"/>
  <c r="EN106" i="1"/>
  <c r="EM106" i="1"/>
  <c r="EL106" i="1"/>
  <c r="EK106" i="1"/>
  <c r="EJ106" i="1"/>
  <c r="EI106" i="1"/>
  <c r="EH106" i="1"/>
  <c r="EG106" i="1"/>
  <c r="EF106" i="1"/>
  <c r="EE106" i="1"/>
  <c r="ED106" i="1"/>
  <c r="EC106" i="1"/>
  <c r="EB106" i="1"/>
  <c r="EA106" i="1"/>
  <c r="DZ106" i="1"/>
  <c r="DY106" i="1"/>
  <c r="DX106" i="1"/>
  <c r="DW106" i="1"/>
  <c r="DV106" i="1"/>
  <c r="DU106" i="1"/>
  <c r="DT106" i="1"/>
  <c r="DS106" i="1"/>
  <c r="DR106" i="1"/>
  <c r="DQ106" i="1"/>
  <c r="DP106" i="1"/>
  <c r="DO106" i="1"/>
  <c r="DN106" i="1"/>
  <c r="DM106" i="1"/>
  <c r="DL106" i="1"/>
  <c r="DK106" i="1"/>
  <c r="DJ106" i="1"/>
  <c r="DI106" i="1"/>
  <c r="DH106" i="1"/>
  <c r="DG106" i="1"/>
  <c r="DF106" i="1"/>
  <c r="DE106" i="1"/>
  <c r="DD106" i="1"/>
  <c r="DC106" i="1"/>
  <c r="DB106" i="1"/>
  <c r="DA106" i="1"/>
  <c r="CZ106" i="1"/>
  <c r="CY106" i="1"/>
  <c r="CX106" i="1"/>
  <c r="CW106" i="1"/>
  <c r="CV106" i="1"/>
  <c r="CU106" i="1"/>
  <c r="CT106" i="1"/>
  <c r="CS106" i="1"/>
  <c r="CR106" i="1"/>
  <c r="CQ106" i="1"/>
  <c r="CP106" i="1"/>
  <c r="CO106" i="1"/>
  <c r="CN106" i="1"/>
  <c r="CM106" i="1"/>
  <c r="CL106" i="1"/>
  <c r="CK106" i="1"/>
  <c r="CJ106" i="1"/>
  <c r="CI106" i="1"/>
  <c r="CH106" i="1"/>
  <c r="CG106" i="1"/>
  <c r="CF106" i="1"/>
  <c r="CE106" i="1"/>
  <c r="CD106" i="1"/>
  <c r="CC106" i="1"/>
  <c r="CB106" i="1"/>
  <c r="CA106" i="1"/>
  <c r="BZ106" i="1"/>
  <c r="BY106" i="1"/>
  <c r="BX106" i="1"/>
  <c r="BW106" i="1"/>
  <c r="BV106" i="1"/>
  <c r="BU106" i="1"/>
  <c r="BT106" i="1"/>
  <c r="BS106" i="1"/>
  <c r="BR106" i="1"/>
  <c r="BQ106" i="1"/>
  <c r="BP106" i="1"/>
  <c r="BO106" i="1"/>
  <c r="BN106" i="1"/>
  <c r="BM106" i="1"/>
  <c r="BL106" i="1"/>
  <c r="BK106" i="1"/>
  <c r="BJ106" i="1"/>
  <c r="BI106" i="1"/>
  <c r="BH106" i="1"/>
  <c r="BG106" i="1"/>
  <c r="BF106" i="1"/>
  <c r="BE106" i="1"/>
  <c r="BD106" i="1"/>
  <c r="BC106" i="1"/>
  <c r="BB106" i="1"/>
  <c r="BA106" i="1"/>
  <c r="AZ106" i="1"/>
  <c r="AY106" i="1"/>
  <c r="AX106" i="1"/>
  <c r="AW106" i="1"/>
  <c r="AV106" i="1"/>
  <c r="AU106" i="1"/>
  <c r="AT106" i="1"/>
  <c r="AS106" i="1"/>
  <c r="AR106" i="1"/>
  <c r="AQ106" i="1"/>
  <c r="AP106" i="1"/>
  <c r="AO106" i="1"/>
  <c r="AN106" i="1"/>
  <c r="AM106" i="1"/>
  <c r="AL106" i="1"/>
  <c r="AK106" i="1"/>
  <c r="AJ106" i="1"/>
  <c r="AI106" i="1"/>
  <c r="AH106" i="1"/>
  <c r="AG106" i="1"/>
  <c r="AF106" i="1"/>
  <c r="AE106" i="1"/>
  <c r="AD106" i="1"/>
  <c r="AC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FX83" i="1"/>
  <c r="FW83" i="1"/>
  <c r="FW94" i="1" s="1"/>
  <c r="FV83" i="1"/>
  <c r="FV101" i="1" s="1"/>
  <c r="FU83" i="1"/>
  <c r="FT83" i="1"/>
  <c r="FT101" i="1" s="1"/>
  <c r="FS83" i="1"/>
  <c r="FR83" i="1"/>
  <c r="FQ83" i="1"/>
  <c r="FP83" i="1"/>
  <c r="FO83" i="1"/>
  <c r="FN83" i="1"/>
  <c r="FM83" i="1"/>
  <c r="FL83" i="1"/>
  <c r="FK83" i="1"/>
  <c r="FJ83" i="1"/>
  <c r="FI83" i="1"/>
  <c r="FH83" i="1"/>
  <c r="FH94" i="1" s="1"/>
  <c r="FG83" i="1"/>
  <c r="FF83" i="1"/>
  <c r="FE83" i="1"/>
  <c r="FD83" i="1"/>
  <c r="FC83" i="1"/>
  <c r="FB83" i="1"/>
  <c r="FA83" i="1"/>
  <c r="EZ83" i="1"/>
  <c r="EY83" i="1"/>
  <c r="EX83" i="1"/>
  <c r="EW83" i="1"/>
  <c r="EV83" i="1"/>
  <c r="EU83" i="1"/>
  <c r="ET83" i="1"/>
  <c r="ES83" i="1"/>
  <c r="ER83" i="1"/>
  <c r="EQ83" i="1"/>
  <c r="EP83" i="1"/>
  <c r="EO83" i="1"/>
  <c r="EN83" i="1"/>
  <c r="EM83" i="1"/>
  <c r="EL83" i="1"/>
  <c r="EK83" i="1"/>
  <c r="EJ83" i="1"/>
  <c r="EJ94" i="1" s="1"/>
  <c r="EI83" i="1"/>
  <c r="EH83" i="1"/>
  <c r="EG83" i="1"/>
  <c r="EF83" i="1"/>
  <c r="EE83" i="1"/>
  <c r="ED83" i="1"/>
  <c r="EC83" i="1"/>
  <c r="EB83" i="1"/>
  <c r="EA83" i="1"/>
  <c r="DZ83" i="1"/>
  <c r="DY83" i="1"/>
  <c r="DX83" i="1"/>
  <c r="DX94" i="1" s="1"/>
  <c r="DW83" i="1"/>
  <c r="DV83" i="1"/>
  <c r="DU83" i="1"/>
  <c r="DT83" i="1"/>
  <c r="DS83" i="1"/>
  <c r="DR83" i="1"/>
  <c r="DQ83" i="1"/>
  <c r="DP83" i="1"/>
  <c r="DO83" i="1"/>
  <c r="DO94" i="1" s="1"/>
  <c r="DN83" i="1"/>
  <c r="DM83" i="1"/>
  <c r="DL83" i="1"/>
  <c r="DK83" i="1"/>
  <c r="DJ83" i="1"/>
  <c r="DI83" i="1"/>
  <c r="DH83" i="1"/>
  <c r="DG83" i="1"/>
  <c r="DF83" i="1"/>
  <c r="DE83" i="1"/>
  <c r="DD83" i="1"/>
  <c r="DC83" i="1"/>
  <c r="DC94" i="1" s="1"/>
  <c r="DB83" i="1"/>
  <c r="DA83" i="1"/>
  <c r="CZ83" i="1"/>
  <c r="CZ94" i="1" s="1"/>
  <c r="CY83" i="1"/>
  <c r="CX83" i="1"/>
  <c r="CX101" i="1" s="1"/>
  <c r="CW83" i="1"/>
  <c r="CV83" i="1"/>
  <c r="CU83" i="1"/>
  <c r="CT83" i="1"/>
  <c r="CS83" i="1"/>
  <c r="CS101" i="1" s="1"/>
  <c r="CR83" i="1"/>
  <c r="CQ83" i="1"/>
  <c r="CQ94" i="1" s="1"/>
  <c r="CP83" i="1"/>
  <c r="CP101" i="1" s="1"/>
  <c r="CO83" i="1"/>
  <c r="CN83" i="1"/>
  <c r="CM83" i="1"/>
  <c r="CL83" i="1"/>
  <c r="CK83" i="1"/>
  <c r="CJ83" i="1"/>
  <c r="CI83" i="1"/>
  <c r="CH83" i="1"/>
  <c r="CG83" i="1"/>
  <c r="CF83" i="1"/>
  <c r="CE83" i="1"/>
  <c r="CD83" i="1"/>
  <c r="CC83" i="1"/>
  <c r="CB83" i="1"/>
  <c r="CA83" i="1"/>
  <c r="BZ83" i="1"/>
  <c r="BY83" i="1"/>
  <c r="BX83" i="1"/>
  <c r="BW83" i="1"/>
  <c r="BV83" i="1"/>
  <c r="BU83" i="1"/>
  <c r="BT83" i="1"/>
  <c r="BS83" i="1"/>
  <c r="BS94" i="1" s="1"/>
  <c r="BR83" i="1"/>
  <c r="BQ83" i="1"/>
  <c r="BP83" i="1"/>
  <c r="BO83" i="1"/>
  <c r="BN83" i="1"/>
  <c r="BM83" i="1"/>
  <c r="BL83" i="1"/>
  <c r="BK83" i="1"/>
  <c r="BJ83" i="1"/>
  <c r="BJ101" i="1" s="1"/>
  <c r="BI83" i="1"/>
  <c r="BH83" i="1"/>
  <c r="BG83" i="1"/>
  <c r="BG94" i="1" s="1"/>
  <c r="BF83" i="1"/>
  <c r="BE83" i="1"/>
  <c r="BD83" i="1"/>
  <c r="BC83" i="1"/>
  <c r="BB83" i="1"/>
  <c r="BA83" i="1"/>
  <c r="AZ83" i="1"/>
  <c r="AY83" i="1"/>
  <c r="AX83" i="1"/>
  <c r="AW83" i="1"/>
  <c r="AV83" i="1"/>
  <c r="AU83" i="1"/>
  <c r="AT83" i="1"/>
  <c r="AS83" i="1"/>
  <c r="AR83" i="1"/>
  <c r="AR94" i="1" s="1"/>
  <c r="AQ83" i="1"/>
  <c r="AP83" i="1"/>
  <c r="AO83" i="1"/>
  <c r="AN83" i="1"/>
  <c r="AM83" i="1"/>
  <c r="AL83" i="1"/>
  <c r="AK83" i="1"/>
  <c r="AJ83" i="1"/>
  <c r="AJ101" i="1" s="1"/>
  <c r="AI83" i="1"/>
  <c r="AH83" i="1"/>
  <c r="AG83" i="1"/>
  <c r="AF83" i="1"/>
  <c r="AE83" i="1"/>
  <c r="AD83" i="1"/>
  <c r="AC83" i="1"/>
  <c r="AB83" i="1"/>
  <c r="AA83" i="1"/>
  <c r="Z83" i="1"/>
  <c r="Y83" i="1"/>
  <c r="X83" i="1"/>
  <c r="W83" i="1"/>
  <c r="V83" i="1"/>
  <c r="U83" i="1"/>
  <c r="T83" i="1"/>
  <c r="T94" i="1" s="1"/>
  <c r="S83" i="1"/>
  <c r="S94" i="1" s="1"/>
  <c r="R83" i="1"/>
  <c r="Q83" i="1"/>
  <c r="P83" i="1"/>
  <c r="O83" i="1"/>
  <c r="N83" i="1"/>
  <c r="M83" i="1"/>
  <c r="L83" i="1"/>
  <c r="K83" i="1"/>
  <c r="J83" i="1"/>
  <c r="I83" i="1"/>
  <c r="H83" i="1"/>
  <c r="H94" i="1" s="1"/>
  <c r="G83" i="1"/>
  <c r="F83" i="1"/>
  <c r="E83" i="1"/>
  <c r="D83" i="1"/>
  <c r="C83" i="1"/>
  <c r="FX100" i="1"/>
  <c r="FW100" i="1"/>
  <c r="FV100" i="1"/>
  <c r="FU100" i="1"/>
  <c r="FT100" i="1"/>
  <c r="FS100" i="1"/>
  <c r="FR100" i="1"/>
  <c r="FQ100" i="1"/>
  <c r="FP100" i="1"/>
  <c r="FO100" i="1"/>
  <c r="FN100" i="1"/>
  <c r="FM100" i="1"/>
  <c r="FL100" i="1"/>
  <c r="FK100" i="1"/>
  <c r="FJ100" i="1"/>
  <c r="FI100" i="1"/>
  <c r="FH100" i="1"/>
  <c r="FG100" i="1"/>
  <c r="FF100" i="1"/>
  <c r="FE100" i="1"/>
  <c r="FD100" i="1"/>
  <c r="FC100" i="1"/>
  <c r="FB100" i="1"/>
  <c r="FA100" i="1"/>
  <c r="EZ100" i="1"/>
  <c r="EY100" i="1"/>
  <c r="EX100" i="1"/>
  <c r="EW100" i="1"/>
  <c r="EV100" i="1"/>
  <c r="EU100" i="1"/>
  <c r="ET100" i="1"/>
  <c r="ES100" i="1"/>
  <c r="ER100" i="1"/>
  <c r="EQ100" i="1"/>
  <c r="EP100" i="1"/>
  <c r="EO100" i="1"/>
  <c r="EN100" i="1"/>
  <c r="EM100" i="1"/>
  <c r="EL100" i="1"/>
  <c r="EK100" i="1"/>
  <c r="EJ100" i="1"/>
  <c r="EI100" i="1"/>
  <c r="EH100" i="1"/>
  <c r="EG100" i="1"/>
  <c r="EF100" i="1"/>
  <c r="EE100" i="1"/>
  <c r="ED100" i="1"/>
  <c r="EC100" i="1"/>
  <c r="EB100" i="1"/>
  <c r="EA100" i="1"/>
  <c r="DZ100" i="1"/>
  <c r="DY100" i="1"/>
  <c r="DX100" i="1"/>
  <c r="DW100" i="1"/>
  <c r="DV100" i="1"/>
  <c r="DU100" i="1"/>
  <c r="DT100" i="1"/>
  <c r="DS100" i="1"/>
  <c r="DR100" i="1"/>
  <c r="DQ100" i="1"/>
  <c r="DP100" i="1"/>
  <c r="DO100" i="1"/>
  <c r="DN100" i="1"/>
  <c r="DM100" i="1"/>
  <c r="DL100" i="1"/>
  <c r="DK100" i="1"/>
  <c r="DJ100" i="1"/>
  <c r="DI100" i="1"/>
  <c r="DH100" i="1"/>
  <c r="DG100" i="1"/>
  <c r="DF100" i="1"/>
  <c r="DE100" i="1"/>
  <c r="DD100" i="1"/>
  <c r="DC100" i="1"/>
  <c r="DB100" i="1"/>
  <c r="DA100" i="1"/>
  <c r="CZ100" i="1"/>
  <c r="CY100" i="1"/>
  <c r="CX100" i="1"/>
  <c r="CW100" i="1"/>
  <c r="CV100" i="1"/>
  <c r="CU100" i="1"/>
  <c r="CT100" i="1"/>
  <c r="CS100" i="1"/>
  <c r="CR100" i="1"/>
  <c r="CQ100" i="1"/>
  <c r="CP100" i="1"/>
  <c r="CO100" i="1"/>
  <c r="CN100" i="1"/>
  <c r="CM100" i="1"/>
  <c r="CL100" i="1"/>
  <c r="CK100" i="1"/>
  <c r="CJ100" i="1"/>
  <c r="CI100" i="1"/>
  <c r="CH100" i="1"/>
  <c r="CG100" i="1"/>
  <c r="CF100" i="1"/>
  <c r="CE100" i="1"/>
  <c r="CD100" i="1"/>
  <c r="CC100" i="1"/>
  <c r="CB100" i="1"/>
  <c r="CA100" i="1"/>
  <c r="BZ100" i="1"/>
  <c r="BY100" i="1"/>
  <c r="BX100" i="1"/>
  <c r="BW100" i="1"/>
  <c r="BV100" i="1"/>
  <c r="BU100" i="1"/>
  <c r="BT100" i="1"/>
  <c r="BS100" i="1"/>
  <c r="BR100" i="1"/>
  <c r="BQ100" i="1"/>
  <c r="BP100" i="1"/>
  <c r="BO100" i="1"/>
  <c r="BN100" i="1"/>
  <c r="BM100" i="1"/>
  <c r="BL100" i="1"/>
  <c r="BK100" i="1"/>
  <c r="BJ100" i="1"/>
  <c r="BI100" i="1"/>
  <c r="BH100" i="1"/>
  <c r="BG100" i="1"/>
  <c r="BF100" i="1"/>
  <c r="BE100" i="1"/>
  <c r="BD100" i="1"/>
  <c r="BC100" i="1"/>
  <c r="BB100" i="1"/>
  <c r="BA100" i="1"/>
  <c r="AZ100" i="1"/>
  <c r="AY100" i="1"/>
  <c r="AX100" i="1"/>
  <c r="AW100" i="1"/>
  <c r="AV100" i="1"/>
  <c r="AU100" i="1"/>
  <c r="AT100" i="1"/>
  <c r="AS100" i="1"/>
  <c r="AR100" i="1"/>
  <c r="AQ100" i="1"/>
  <c r="AP100" i="1"/>
  <c r="AO100" i="1"/>
  <c r="AN100" i="1"/>
  <c r="AM100" i="1"/>
  <c r="AL100" i="1"/>
  <c r="AK100" i="1"/>
  <c r="AJ100" i="1"/>
  <c r="AI100" i="1"/>
  <c r="AH100" i="1"/>
  <c r="AG100" i="1"/>
  <c r="AF100" i="1"/>
  <c r="AE100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FX92" i="1"/>
  <c r="FW92" i="1"/>
  <c r="FV92" i="1"/>
  <c r="FU92" i="1"/>
  <c r="FT92" i="1"/>
  <c r="FS92" i="1"/>
  <c r="FR92" i="1"/>
  <c r="FQ92" i="1"/>
  <c r="FP92" i="1"/>
  <c r="FO92" i="1"/>
  <c r="FN92" i="1"/>
  <c r="FM92" i="1"/>
  <c r="FL92" i="1"/>
  <c r="FK92" i="1"/>
  <c r="FJ92" i="1"/>
  <c r="FI92" i="1"/>
  <c r="FH92" i="1"/>
  <c r="FG92" i="1"/>
  <c r="FF92" i="1"/>
  <c r="FE92" i="1"/>
  <c r="FD92" i="1"/>
  <c r="FC92" i="1"/>
  <c r="FB92" i="1"/>
  <c r="FA92" i="1"/>
  <c r="EZ92" i="1"/>
  <c r="EY92" i="1"/>
  <c r="EX92" i="1"/>
  <c r="EW92" i="1"/>
  <c r="EV92" i="1"/>
  <c r="EU92" i="1"/>
  <c r="ET92" i="1"/>
  <c r="ES92" i="1"/>
  <c r="ER92" i="1"/>
  <c r="EQ92" i="1"/>
  <c r="EP92" i="1"/>
  <c r="EO92" i="1"/>
  <c r="EN92" i="1"/>
  <c r="EM92" i="1"/>
  <c r="EL92" i="1"/>
  <c r="EK92" i="1"/>
  <c r="EJ92" i="1"/>
  <c r="EI92" i="1"/>
  <c r="EH92" i="1"/>
  <c r="EG92" i="1"/>
  <c r="EF92" i="1"/>
  <c r="EE92" i="1"/>
  <c r="ED92" i="1"/>
  <c r="EC92" i="1"/>
  <c r="EB92" i="1"/>
  <c r="EA92" i="1"/>
  <c r="DZ92" i="1"/>
  <c r="DY92" i="1"/>
  <c r="DX92" i="1"/>
  <c r="DW92" i="1"/>
  <c r="DV92" i="1"/>
  <c r="DU92" i="1"/>
  <c r="DT92" i="1"/>
  <c r="DS92" i="1"/>
  <c r="DR92" i="1"/>
  <c r="DQ92" i="1"/>
  <c r="DP92" i="1"/>
  <c r="DO92" i="1"/>
  <c r="DN92" i="1"/>
  <c r="DM92" i="1"/>
  <c r="DL92" i="1"/>
  <c r="DK92" i="1"/>
  <c r="DJ92" i="1"/>
  <c r="DI92" i="1"/>
  <c r="DH92" i="1"/>
  <c r="DG92" i="1"/>
  <c r="DF92" i="1"/>
  <c r="DE92" i="1"/>
  <c r="DD92" i="1"/>
  <c r="DC92" i="1"/>
  <c r="DB92" i="1"/>
  <c r="DA92" i="1"/>
  <c r="CZ92" i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CH92" i="1"/>
  <c r="CG92" i="1"/>
  <c r="CF92" i="1"/>
  <c r="CE92" i="1"/>
  <c r="CD92" i="1"/>
  <c r="CC92" i="1"/>
  <c r="CB92" i="1"/>
  <c r="CA92" i="1"/>
  <c r="BZ92" i="1"/>
  <c r="BY92" i="1"/>
  <c r="BX92" i="1"/>
  <c r="BW92" i="1"/>
  <c r="BV92" i="1"/>
  <c r="BU92" i="1"/>
  <c r="BT92" i="1"/>
  <c r="BS92" i="1"/>
  <c r="BR92" i="1"/>
  <c r="BQ92" i="1"/>
  <c r="BP92" i="1"/>
  <c r="BO92" i="1"/>
  <c r="BN92" i="1"/>
  <c r="BM92" i="1"/>
  <c r="BL92" i="1"/>
  <c r="BK92" i="1"/>
  <c r="BJ92" i="1"/>
  <c r="BI92" i="1"/>
  <c r="BH92" i="1"/>
  <c r="BG92" i="1"/>
  <c r="BF92" i="1"/>
  <c r="BE92" i="1"/>
  <c r="BD92" i="1"/>
  <c r="BC92" i="1"/>
  <c r="BB92" i="1"/>
  <c r="BA92" i="1"/>
  <c r="AZ92" i="1"/>
  <c r="AY92" i="1"/>
  <c r="AX92" i="1"/>
  <c r="AW92" i="1"/>
  <c r="AV92" i="1"/>
  <c r="AU92" i="1"/>
  <c r="AT92" i="1"/>
  <c r="AS92" i="1"/>
  <c r="AR92" i="1"/>
  <c r="AQ92" i="1"/>
  <c r="AP92" i="1"/>
  <c r="AO92" i="1"/>
  <c r="AN92" i="1"/>
  <c r="AM92" i="1"/>
  <c r="AL92" i="1"/>
  <c r="AK92" i="1"/>
  <c r="AJ92" i="1"/>
  <c r="AI92" i="1"/>
  <c r="AH92" i="1"/>
  <c r="AG92" i="1"/>
  <c r="AF92" i="1"/>
  <c r="AE92" i="1"/>
  <c r="AD92" i="1"/>
  <c r="AC92" i="1"/>
  <c r="AB92" i="1"/>
  <c r="AA92" i="1"/>
  <c r="Z92" i="1"/>
  <c r="Y92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F92" i="1"/>
  <c r="E92" i="1"/>
  <c r="D92" i="1"/>
  <c r="FX89" i="1"/>
  <c r="FW89" i="1"/>
  <c r="FV89" i="1"/>
  <c r="FU89" i="1"/>
  <c r="FT89" i="1"/>
  <c r="FS89" i="1"/>
  <c r="FR89" i="1"/>
  <c r="FQ89" i="1"/>
  <c r="FP89" i="1"/>
  <c r="FO89" i="1"/>
  <c r="FN89" i="1"/>
  <c r="FM89" i="1"/>
  <c r="FL89" i="1"/>
  <c r="FK89" i="1"/>
  <c r="FJ89" i="1"/>
  <c r="FI89" i="1"/>
  <c r="FH89" i="1"/>
  <c r="FG89" i="1"/>
  <c r="FF89" i="1"/>
  <c r="FE89" i="1"/>
  <c r="FD89" i="1"/>
  <c r="FC89" i="1"/>
  <c r="FB89" i="1"/>
  <c r="FA89" i="1"/>
  <c r="EZ89" i="1"/>
  <c r="EY89" i="1"/>
  <c r="EX89" i="1"/>
  <c r="EW89" i="1"/>
  <c r="EV89" i="1"/>
  <c r="EU89" i="1"/>
  <c r="ET89" i="1"/>
  <c r="ES89" i="1"/>
  <c r="ER89" i="1"/>
  <c r="EQ89" i="1"/>
  <c r="EP89" i="1"/>
  <c r="EO89" i="1"/>
  <c r="EN89" i="1"/>
  <c r="EM89" i="1"/>
  <c r="EL89" i="1"/>
  <c r="EK89" i="1"/>
  <c r="EJ89" i="1"/>
  <c r="EI89" i="1"/>
  <c r="EH89" i="1"/>
  <c r="EG89" i="1"/>
  <c r="EF89" i="1"/>
  <c r="EE89" i="1"/>
  <c r="ED89" i="1"/>
  <c r="EC89" i="1"/>
  <c r="EB89" i="1"/>
  <c r="EA89" i="1"/>
  <c r="DZ89" i="1"/>
  <c r="DY89" i="1"/>
  <c r="DX89" i="1"/>
  <c r="DW89" i="1"/>
  <c r="DV89" i="1"/>
  <c r="DU89" i="1"/>
  <c r="DT89" i="1"/>
  <c r="DS89" i="1"/>
  <c r="DR89" i="1"/>
  <c r="DQ89" i="1"/>
  <c r="DP89" i="1"/>
  <c r="DO89" i="1"/>
  <c r="DN89" i="1"/>
  <c r="DM89" i="1"/>
  <c r="DL89" i="1"/>
  <c r="DK89" i="1"/>
  <c r="DJ89" i="1"/>
  <c r="DI89" i="1"/>
  <c r="DH89" i="1"/>
  <c r="DG89" i="1"/>
  <c r="DF89" i="1"/>
  <c r="DE89" i="1"/>
  <c r="DD89" i="1"/>
  <c r="DC89" i="1"/>
  <c r="DB89" i="1"/>
  <c r="DA89" i="1"/>
  <c r="CZ89" i="1"/>
  <c r="CY89" i="1"/>
  <c r="CX89" i="1"/>
  <c r="CW89" i="1"/>
  <c r="CV89" i="1"/>
  <c r="CU89" i="1"/>
  <c r="CT89" i="1"/>
  <c r="CS89" i="1"/>
  <c r="CR89" i="1"/>
  <c r="CQ89" i="1"/>
  <c r="CP89" i="1"/>
  <c r="CO89" i="1"/>
  <c r="CN89" i="1"/>
  <c r="CM89" i="1"/>
  <c r="CL89" i="1"/>
  <c r="CK89" i="1"/>
  <c r="CJ89" i="1"/>
  <c r="CI89" i="1"/>
  <c r="CH89" i="1"/>
  <c r="CG89" i="1"/>
  <c r="CF89" i="1"/>
  <c r="CE89" i="1"/>
  <c r="CD89" i="1"/>
  <c r="CC89" i="1"/>
  <c r="CB89" i="1"/>
  <c r="CA89" i="1"/>
  <c r="BZ89" i="1"/>
  <c r="BY89" i="1"/>
  <c r="BX89" i="1"/>
  <c r="BW89" i="1"/>
  <c r="BV89" i="1"/>
  <c r="BU89" i="1"/>
  <c r="BT89" i="1"/>
  <c r="BS89" i="1"/>
  <c r="BR89" i="1"/>
  <c r="BQ89" i="1"/>
  <c r="BP89" i="1"/>
  <c r="BO89" i="1"/>
  <c r="BN89" i="1"/>
  <c r="BM89" i="1"/>
  <c r="BL89" i="1"/>
  <c r="BK89" i="1"/>
  <c r="BJ89" i="1"/>
  <c r="BI89" i="1"/>
  <c r="BH89" i="1"/>
  <c r="BG89" i="1"/>
  <c r="BF89" i="1"/>
  <c r="BE89" i="1"/>
  <c r="BD89" i="1"/>
  <c r="BC89" i="1"/>
  <c r="BB89" i="1"/>
  <c r="BA89" i="1"/>
  <c r="AZ89" i="1"/>
  <c r="AY89" i="1"/>
  <c r="AX89" i="1"/>
  <c r="AW89" i="1"/>
  <c r="AV89" i="1"/>
  <c r="AU89" i="1"/>
  <c r="AT89" i="1"/>
  <c r="AS89" i="1"/>
  <c r="AR89" i="1"/>
  <c r="AQ89" i="1"/>
  <c r="AP89" i="1"/>
  <c r="AO89" i="1"/>
  <c r="AN89" i="1"/>
  <c r="AM89" i="1"/>
  <c r="AL89" i="1"/>
  <c r="AK89" i="1"/>
  <c r="AJ89" i="1"/>
  <c r="AI89" i="1"/>
  <c r="AH89" i="1"/>
  <c r="AG89" i="1"/>
  <c r="AF89" i="1"/>
  <c r="AE89" i="1"/>
  <c r="AD89" i="1"/>
  <c r="AC89" i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F89" i="1"/>
  <c r="E89" i="1"/>
  <c r="D89" i="1"/>
  <c r="FW88" i="1"/>
  <c r="FV88" i="1"/>
  <c r="FU88" i="1"/>
  <c r="FT88" i="1"/>
  <c r="FS88" i="1"/>
  <c r="FR88" i="1"/>
  <c r="FQ88" i="1"/>
  <c r="FP88" i="1"/>
  <c r="FO88" i="1"/>
  <c r="FN88" i="1"/>
  <c r="FM88" i="1"/>
  <c r="FL88" i="1"/>
  <c r="FK88" i="1"/>
  <c r="FJ88" i="1"/>
  <c r="FI88" i="1"/>
  <c r="FH88" i="1"/>
  <c r="FG88" i="1"/>
  <c r="FF88" i="1"/>
  <c r="FE88" i="1"/>
  <c r="FD88" i="1"/>
  <c r="FC88" i="1"/>
  <c r="FB88" i="1"/>
  <c r="FA88" i="1"/>
  <c r="EZ88" i="1"/>
  <c r="EY88" i="1"/>
  <c r="EX88" i="1"/>
  <c r="EW88" i="1"/>
  <c r="EV88" i="1"/>
  <c r="EU88" i="1"/>
  <c r="ET88" i="1"/>
  <c r="ES88" i="1"/>
  <c r="ER88" i="1"/>
  <c r="EQ88" i="1"/>
  <c r="EP88" i="1"/>
  <c r="EO88" i="1"/>
  <c r="EN88" i="1"/>
  <c r="EM88" i="1"/>
  <c r="EL88" i="1"/>
  <c r="EK88" i="1"/>
  <c r="EJ88" i="1"/>
  <c r="EI88" i="1"/>
  <c r="EH88" i="1"/>
  <c r="EG88" i="1"/>
  <c r="EF88" i="1"/>
  <c r="EE88" i="1"/>
  <c r="ED88" i="1"/>
  <c r="EC88" i="1"/>
  <c r="EB88" i="1"/>
  <c r="EA88" i="1"/>
  <c r="DZ88" i="1"/>
  <c r="DY88" i="1"/>
  <c r="DX88" i="1"/>
  <c r="DW88" i="1"/>
  <c r="DV88" i="1"/>
  <c r="DU88" i="1"/>
  <c r="DT88" i="1"/>
  <c r="DS88" i="1"/>
  <c r="DR88" i="1"/>
  <c r="DQ88" i="1"/>
  <c r="DP88" i="1"/>
  <c r="DO88" i="1"/>
  <c r="DN88" i="1"/>
  <c r="DM88" i="1"/>
  <c r="DL88" i="1"/>
  <c r="DK88" i="1"/>
  <c r="DJ88" i="1"/>
  <c r="DI88" i="1"/>
  <c r="DH88" i="1"/>
  <c r="DG88" i="1"/>
  <c r="DF88" i="1"/>
  <c r="DE88" i="1"/>
  <c r="DD88" i="1"/>
  <c r="DC88" i="1"/>
  <c r="DB88" i="1"/>
  <c r="DA88" i="1"/>
  <c r="CZ88" i="1"/>
  <c r="CY88" i="1"/>
  <c r="CX88" i="1"/>
  <c r="CW88" i="1"/>
  <c r="CV88" i="1"/>
  <c r="CU88" i="1"/>
  <c r="CT88" i="1"/>
  <c r="CS88" i="1"/>
  <c r="CR88" i="1"/>
  <c r="CQ88" i="1"/>
  <c r="CP88" i="1"/>
  <c r="CO88" i="1"/>
  <c r="CN88" i="1"/>
  <c r="CM88" i="1"/>
  <c r="CL88" i="1"/>
  <c r="CK88" i="1"/>
  <c r="CJ88" i="1"/>
  <c r="CI88" i="1"/>
  <c r="CH88" i="1"/>
  <c r="CG88" i="1"/>
  <c r="CF88" i="1"/>
  <c r="CE88" i="1"/>
  <c r="CD88" i="1"/>
  <c r="CC88" i="1"/>
  <c r="CB88" i="1"/>
  <c r="CA88" i="1"/>
  <c r="BZ88" i="1"/>
  <c r="BY88" i="1"/>
  <c r="BX88" i="1"/>
  <c r="BW88" i="1"/>
  <c r="BV88" i="1"/>
  <c r="BU88" i="1"/>
  <c r="BT88" i="1"/>
  <c r="BS88" i="1"/>
  <c r="BR88" i="1"/>
  <c r="BQ88" i="1"/>
  <c r="BP88" i="1"/>
  <c r="BO88" i="1"/>
  <c r="BN88" i="1"/>
  <c r="BM88" i="1"/>
  <c r="BL88" i="1"/>
  <c r="BK88" i="1"/>
  <c r="BJ88" i="1"/>
  <c r="BI88" i="1"/>
  <c r="BH88" i="1"/>
  <c r="BG88" i="1"/>
  <c r="BF88" i="1"/>
  <c r="BE88" i="1"/>
  <c r="BD88" i="1"/>
  <c r="BC88" i="1"/>
  <c r="BB88" i="1"/>
  <c r="BA88" i="1"/>
  <c r="AZ88" i="1"/>
  <c r="AY88" i="1"/>
  <c r="AX88" i="1"/>
  <c r="AW88" i="1"/>
  <c r="AV88" i="1"/>
  <c r="AU88" i="1"/>
  <c r="AT88" i="1"/>
  <c r="AS88" i="1"/>
  <c r="AR88" i="1"/>
  <c r="AQ88" i="1"/>
  <c r="AP88" i="1"/>
  <c r="AO88" i="1"/>
  <c r="AN88" i="1"/>
  <c r="AM88" i="1"/>
  <c r="AL88" i="1"/>
  <c r="AK88" i="1"/>
  <c r="AJ88" i="1"/>
  <c r="AI88" i="1"/>
  <c r="AH88" i="1"/>
  <c r="AG88" i="1"/>
  <c r="AF88" i="1"/>
  <c r="AE88" i="1"/>
  <c r="AD88" i="1"/>
  <c r="AC88" i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D88" i="1"/>
  <c r="C92" i="1"/>
  <c r="C89" i="1"/>
  <c r="C88" i="1"/>
  <c r="AH109" i="1" l="1"/>
  <c r="AH110" i="1" s="1"/>
  <c r="AH107" i="1"/>
  <c r="CP109" i="1"/>
  <c r="CP110" i="1" s="1"/>
  <c r="CP107" i="1"/>
  <c r="EL109" i="1"/>
  <c r="EL110" i="1" s="1"/>
  <c r="EL107" i="1"/>
  <c r="FV109" i="1"/>
  <c r="FV110" i="1" s="1"/>
  <c r="FV107" i="1"/>
  <c r="J109" i="1"/>
  <c r="J110" i="1" s="1"/>
  <c r="J107" i="1"/>
  <c r="BR109" i="1"/>
  <c r="BR110" i="1" s="1"/>
  <c r="BR107" i="1"/>
  <c r="DB109" i="1"/>
  <c r="DB110" i="1" s="1"/>
  <c r="DB107" i="1"/>
  <c r="EX109" i="1"/>
  <c r="EX110" i="1" s="1"/>
  <c r="EX107" i="1"/>
  <c r="W107" i="1"/>
  <c r="W109" i="1"/>
  <c r="W110" i="1" s="1"/>
  <c r="AU107" i="1"/>
  <c r="AU109" i="1"/>
  <c r="AU110" i="1" s="1"/>
  <c r="BS107" i="1"/>
  <c r="BS109" i="1"/>
  <c r="BS110" i="1" s="1"/>
  <c r="DC107" i="1"/>
  <c r="DC109" i="1"/>
  <c r="DC110" i="1" s="1"/>
  <c r="EA107" i="1"/>
  <c r="EA109" i="1"/>
  <c r="EA110" i="1" s="1"/>
  <c r="EY107" i="1"/>
  <c r="EY109" i="1"/>
  <c r="EY110" i="1" s="1"/>
  <c r="V109" i="1"/>
  <c r="V110" i="1" s="1"/>
  <c r="V107" i="1"/>
  <c r="BF109" i="1"/>
  <c r="BF110" i="1" s="1"/>
  <c r="BF107" i="1"/>
  <c r="DN109" i="1"/>
  <c r="DN110" i="1" s="1"/>
  <c r="DN107" i="1"/>
  <c r="FZ114" i="1"/>
  <c r="K107" i="1"/>
  <c r="K109" i="1"/>
  <c r="K110" i="1" s="1"/>
  <c r="AI107" i="1"/>
  <c r="AI109" i="1"/>
  <c r="AI110" i="1" s="1"/>
  <c r="BG107" i="1"/>
  <c r="BG109" i="1"/>
  <c r="BG110" i="1" s="1"/>
  <c r="CE107" i="1"/>
  <c r="CE109" i="1"/>
  <c r="CE110" i="1" s="1"/>
  <c r="DO107" i="1"/>
  <c r="DO109" i="1"/>
  <c r="DO110" i="1" s="1"/>
  <c r="EM107" i="1"/>
  <c r="EM109" i="1"/>
  <c r="EM110" i="1" s="1"/>
  <c r="FK107" i="1"/>
  <c r="FK109" i="1"/>
  <c r="FK110" i="1" s="1"/>
  <c r="FW107" i="1"/>
  <c r="FW109" i="1"/>
  <c r="FW110" i="1" s="1"/>
  <c r="L109" i="1"/>
  <c r="L110" i="1" s="1"/>
  <c r="L107" i="1"/>
  <c r="X109" i="1"/>
  <c r="X110" i="1" s="1"/>
  <c r="X107" i="1"/>
  <c r="AJ109" i="1"/>
  <c r="AJ110" i="1" s="1"/>
  <c r="AJ107" i="1"/>
  <c r="AV109" i="1"/>
  <c r="AV110" i="1" s="1"/>
  <c r="AV107" i="1"/>
  <c r="BH109" i="1"/>
  <c r="BH110" i="1" s="1"/>
  <c r="BH107" i="1"/>
  <c r="BT109" i="1"/>
  <c r="BT110" i="1" s="1"/>
  <c r="BT107" i="1"/>
  <c r="CF107" i="1"/>
  <c r="CF109" i="1"/>
  <c r="CF110" i="1" s="1"/>
  <c r="CR107" i="1"/>
  <c r="CR109" i="1"/>
  <c r="CR110" i="1" s="1"/>
  <c r="DD107" i="1"/>
  <c r="DD109" i="1"/>
  <c r="DD110" i="1" s="1"/>
  <c r="DP109" i="1"/>
  <c r="DP110" i="1" s="1"/>
  <c r="DP107" i="1"/>
  <c r="EB109" i="1"/>
  <c r="EB110" i="1" s="1"/>
  <c r="EB107" i="1"/>
  <c r="EN107" i="1"/>
  <c r="EN109" i="1"/>
  <c r="EN110" i="1" s="1"/>
  <c r="EZ109" i="1"/>
  <c r="EZ110" i="1" s="1"/>
  <c r="EZ107" i="1"/>
  <c r="FL109" i="1"/>
  <c r="FL110" i="1" s="1"/>
  <c r="FL107" i="1"/>
  <c r="FX107" i="1"/>
  <c r="FX109" i="1"/>
  <c r="FX110" i="1" s="1"/>
  <c r="AT109" i="1"/>
  <c r="AT110" i="1" s="1"/>
  <c r="AT107" i="1"/>
  <c r="CD109" i="1"/>
  <c r="CD110" i="1" s="1"/>
  <c r="CD107" i="1"/>
  <c r="DZ109" i="1"/>
  <c r="DZ110" i="1" s="1"/>
  <c r="DZ107" i="1"/>
  <c r="FJ109" i="1"/>
  <c r="FJ110" i="1" s="1"/>
  <c r="FJ107" i="1"/>
  <c r="CQ107" i="1"/>
  <c r="CQ109" i="1"/>
  <c r="CQ110" i="1" s="1"/>
  <c r="M109" i="1"/>
  <c r="M110" i="1" s="1"/>
  <c r="M107" i="1"/>
  <c r="Y109" i="1"/>
  <c r="Y110" i="1" s="1"/>
  <c r="Y107" i="1"/>
  <c r="AK109" i="1"/>
  <c r="AK110" i="1" s="1"/>
  <c r="AK107" i="1"/>
  <c r="AW109" i="1"/>
  <c r="AW110" i="1" s="1"/>
  <c r="AW107" i="1"/>
  <c r="BI109" i="1"/>
  <c r="BI110" i="1" s="1"/>
  <c r="BI107" i="1"/>
  <c r="BU109" i="1"/>
  <c r="BU110" i="1" s="1"/>
  <c r="BU107" i="1"/>
  <c r="CG109" i="1"/>
  <c r="CG110" i="1" s="1"/>
  <c r="CG107" i="1"/>
  <c r="CS109" i="1"/>
  <c r="CS110" i="1" s="1"/>
  <c r="CS107" i="1"/>
  <c r="DE109" i="1"/>
  <c r="DE110" i="1" s="1"/>
  <c r="DE107" i="1"/>
  <c r="DQ109" i="1"/>
  <c r="DQ110" i="1" s="1"/>
  <c r="DQ107" i="1"/>
  <c r="EC109" i="1"/>
  <c r="EC110" i="1" s="1"/>
  <c r="EC107" i="1"/>
  <c r="EO109" i="1"/>
  <c r="EO110" i="1" s="1"/>
  <c r="EO107" i="1"/>
  <c r="FA109" i="1"/>
  <c r="FA110" i="1" s="1"/>
  <c r="FA107" i="1"/>
  <c r="FM109" i="1"/>
  <c r="FM110" i="1" s="1"/>
  <c r="FM107" i="1"/>
  <c r="FZ113" i="1"/>
  <c r="O109" i="1"/>
  <c r="O110" i="1" s="1"/>
  <c r="O107" i="1"/>
  <c r="BK107" i="1"/>
  <c r="BK109" i="1"/>
  <c r="BK110" i="1" s="1"/>
  <c r="DG109" i="1"/>
  <c r="DG110" i="1" s="1"/>
  <c r="DG107" i="1"/>
  <c r="Z109" i="1"/>
  <c r="Z110" i="1" s="1"/>
  <c r="Z107" i="1"/>
  <c r="CH109" i="1"/>
  <c r="CH110" i="1" s="1"/>
  <c r="CH107" i="1"/>
  <c r="DR109" i="1"/>
  <c r="DR110" i="1" s="1"/>
  <c r="DR107" i="1"/>
  <c r="FB107" i="1"/>
  <c r="FB109" i="1"/>
  <c r="FB110" i="1" s="1"/>
  <c r="AA107" i="1"/>
  <c r="AA109" i="1"/>
  <c r="AA110" i="1" s="1"/>
  <c r="CI107" i="1"/>
  <c r="CI109" i="1"/>
  <c r="CI110" i="1" s="1"/>
  <c r="EE107" i="1"/>
  <c r="EE109" i="1"/>
  <c r="EE110" i="1" s="1"/>
  <c r="FC107" i="1"/>
  <c r="FC109" i="1"/>
  <c r="FC110" i="1" s="1"/>
  <c r="D107" i="1"/>
  <c r="FZ106" i="1"/>
  <c r="D109" i="1"/>
  <c r="D110" i="1" s="1"/>
  <c r="P109" i="1"/>
  <c r="P110" i="1" s="1"/>
  <c r="P107" i="1"/>
  <c r="AB107" i="1"/>
  <c r="AB109" i="1"/>
  <c r="AB110" i="1" s="1"/>
  <c r="AN109" i="1"/>
  <c r="AN110" i="1" s="1"/>
  <c r="AN107" i="1"/>
  <c r="AZ107" i="1"/>
  <c r="AZ109" i="1"/>
  <c r="AZ110" i="1" s="1"/>
  <c r="BL107" i="1"/>
  <c r="BL109" i="1"/>
  <c r="BL110" i="1" s="1"/>
  <c r="BX107" i="1"/>
  <c r="BX109" i="1"/>
  <c r="BX110" i="1" s="1"/>
  <c r="CJ107" i="1"/>
  <c r="CJ109" i="1"/>
  <c r="CJ110" i="1" s="1"/>
  <c r="CV109" i="1"/>
  <c r="CV110" i="1" s="1"/>
  <c r="CV107" i="1"/>
  <c r="DH109" i="1"/>
  <c r="DH110" i="1" s="1"/>
  <c r="DH107" i="1"/>
  <c r="DT109" i="1"/>
  <c r="DT110" i="1" s="1"/>
  <c r="DT107" i="1"/>
  <c r="EF107" i="1"/>
  <c r="EF109" i="1"/>
  <c r="EF110" i="1" s="1"/>
  <c r="ER109" i="1"/>
  <c r="ER110" i="1" s="1"/>
  <c r="ER107" i="1"/>
  <c r="FD109" i="1"/>
  <c r="FD110" i="1" s="1"/>
  <c r="FD107" i="1"/>
  <c r="FP107" i="1"/>
  <c r="FP109" i="1"/>
  <c r="FP110" i="1" s="1"/>
  <c r="N107" i="1"/>
  <c r="N109" i="1"/>
  <c r="N110" i="1" s="1"/>
  <c r="AX109" i="1"/>
  <c r="AX110" i="1" s="1"/>
  <c r="AX107" i="1"/>
  <c r="BJ109" i="1"/>
  <c r="BJ110" i="1" s="1"/>
  <c r="BJ107" i="1"/>
  <c r="BV109" i="1"/>
  <c r="BV110" i="1" s="1"/>
  <c r="BV107" i="1"/>
  <c r="DF109" i="1"/>
  <c r="DF110" i="1" s="1"/>
  <c r="DF107" i="1"/>
  <c r="EP107" i="1"/>
  <c r="EP109" i="1"/>
  <c r="EP110" i="1" s="1"/>
  <c r="AY109" i="1"/>
  <c r="AY110" i="1" s="1"/>
  <c r="AY107" i="1"/>
  <c r="CU107" i="1"/>
  <c r="CU109" i="1"/>
  <c r="CU110" i="1" s="1"/>
  <c r="EQ107" i="1"/>
  <c r="EQ109" i="1"/>
  <c r="EQ110" i="1" s="1"/>
  <c r="E107" i="1"/>
  <c r="E109" i="1"/>
  <c r="E110" i="1" s="1"/>
  <c r="Q107" i="1"/>
  <c r="Q109" i="1"/>
  <c r="Q110" i="1" s="1"/>
  <c r="AC107" i="1"/>
  <c r="AC109" i="1"/>
  <c r="AC110" i="1" s="1"/>
  <c r="AO107" i="1"/>
  <c r="AO109" i="1"/>
  <c r="AO110" i="1" s="1"/>
  <c r="BA107" i="1"/>
  <c r="BA109" i="1"/>
  <c r="BA110" i="1" s="1"/>
  <c r="BM107" i="1"/>
  <c r="BM109" i="1"/>
  <c r="BM110" i="1" s="1"/>
  <c r="BY107" i="1"/>
  <c r="BY109" i="1"/>
  <c r="BY110" i="1" s="1"/>
  <c r="CK107" i="1"/>
  <c r="CK109" i="1"/>
  <c r="CK110" i="1" s="1"/>
  <c r="CW107" i="1"/>
  <c r="CW109" i="1"/>
  <c r="CW110" i="1" s="1"/>
  <c r="DI107" i="1"/>
  <c r="DI109" i="1"/>
  <c r="DI110" i="1" s="1"/>
  <c r="DU107" i="1"/>
  <c r="DU109" i="1"/>
  <c r="DU110" i="1" s="1"/>
  <c r="EG107" i="1"/>
  <c r="EG109" i="1"/>
  <c r="EG110" i="1" s="1"/>
  <c r="ES107" i="1"/>
  <c r="ES109" i="1"/>
  <c r="ES110" i="1" s="1"/>
  <c r="FE109" i="1"/>
  <c r="FE110" i="1" s="1"/>
  <c r="FE107" i="1"/>
  <c r="FQ109" i="1"/>
  <c r="FQ110" i="1" s="1"/>
  <c r="FQ107" i="1"/>
  <c r="AL109" i="1"/>
  <c r="AL110" i="1" s="1"/>
  <c r="AL107" i="1"/>
  <c r="CT109" i="1"/>
  <c r="CT110" i="1" s="1"/>
  <c r="CT107" i="1"/>
  <c r="ED107" i="1"/>
  <c r="ED109" i="1"/>
  <c r="ED110" i="1" s="1"/>
  <c r="FN109" i="1"/>
  <c r="FN110" i="1" s="1"/>
  <c r="FN107" i="1"/>
  <c r="AM107" i="1"/>
  <c r="AM109" i="1"/>
  <c r="AM110" i="1" s="1"/>
  <c r="BW109" i="1"/>
  <c r="BW110" i="1" s="1"/>
  <c r="BW107" i="1"/>
  <c r="DS109" i="1"/>
  <c r="DS110" i="1" s="1"/>
  <c r="DS107" i="1"/>
  <c r="FO109" i="1"/>
  <c r="FO110" i="1" s="1"/>
  <c r="FO107" i="1"/>
  <c r="F107" i="1"/>
  <c r="F109" i="1"/>
  <c r="F110" i="1" s="1"/>
  <c r="R107" i="1"/>
  <c r="R109" i="1"/>
  <c r="R110" i="1" s="1"/>
  <c r="AD107" i="1"/>
  <c r="AD109" i="1"/>
  <c r="AD110" i="1" s="1"/>
  <c r="AP107" i="1"/>
  <c r="AP109" i="1"/>
  <c r="AP110" i="1" s="1"/>
  <c r="BB107" i="1"/>
  <c r="BB109" i="1"/>
  <c r="BB110" i="1" s="1"/>
  <c r="BN107" i="1"/>
  <c r="BN109" i="1"/>
  <c r="BN110" i="1" s="1"/>
  <c r="BZ107" i="1"/>
  <c r="BZ109" i="1"/>
  <c r="BZ110" i="1" s="1"/>
  <c r="CL107" i="1"/>
  <c r="CL109" i="1"/>
  <c r="CL110" i="1" s="1"/>
  <c r="CX107" i="1"/>
  <c r="CX109" i="1"/>
  <c r="CX110" i="1" s="1"/>
  <c r="DJ107" i="1"/>
  <c r="DJ109" i="1"/>
  <c r="DJ110" i="1" s="1"/>
  <c r="DV107" i="1"/>
  <c r="DV109" i="1"/>
  <c r="DV110" i="1" s="1"/>
  <c r="EH107" i="1"/>
  <c r="EH109" i="1"/>
  <c r="EH110" i="1" s="1"/>
  <c r="ET107" i="1"/>
  <c r="ET109" i="1"/>
  <c r="ET110" i="1" s="1"/>
  <c r="FF107" i="1"/>
  <c r="FF109" i="1"/>
  <c r="FF110" i="1" s="1"/>
  <c r="FR107" i="1"/>
  <c r="FR109" i="1"/>
  <c r="FR110" i="1" s="1"/>
  <c r="S107" i="1"/>
  <c r="S109" i="1"/>
  <c r="S110" i="1" s="1"/>
  <c r="AQ107" i="1"/>
  <c r="AQ109" i="1"/>
  <c r="AQ110" i="1" s="1"/>
  <c r="BO107" i="1"/>
  <c r="BO109" i="1"/>
  <c r="BO110" i="1" s="1"/>
  <c r="CM107" i="1"/>
  <c r="CM109" i="1"/>
  <c r="CM110" i="1" s="1"/>
  <c r="DK107" i="1"/>
  <c r="DK109" i="1"/>
  <c r="DK110" i="1" s="1"/>
  <c r="EI107" i="1"/>
  <c r="EI109" i="1"/>
  <c r="EI110" i="1" s="1"/>
  <c r="FS107" i="1"/>
  <c r="FS109" i="1"/>
  <c r="FS110" i="1" s="1"/>
  <c r="H109" i="1"/>
  <c r="H110" i="1" s="1"/>
  <c r="H107" i="1"/>
  <c r="T107" i="1"/>
  <c r="T109" i="1"/>
  <c r="T110" i="1" s="1"/>
  <c r="AF109" i="1"/>
  <c r="AF110" i="1" s="1"/>
  <c r="AF107" i="1"/>
  <c r="AR109" i="1"/>
  <c r="AR110" i="1" s="1"/>
  <c r="AR107" i="1"/>
  <c r="BD109" i="1"/>
  <c r="BD110" i="1" s="1"/>
  <c r="BD107" i="1"/>
  <c r="BP107" i="1"/>
  <c r="BP109" i="1"/>
  <c r="BP110" i="1" s="1"/>
  <c r="CB109" i="1"/>
  <c r="CB110" i="1" s="1"/>
  <c r="CB107" i="1"/>
  <c r="CN107" i="1"/>
  <c r="CN109" i="1"/>
  <c r="CN110" i="1" s="1"/>
  <c r="CZ109" i="1"/>
  <c r="CZ110" i="1" s="1"/>
  <c r="CZ107" i="1"/>
  <c r="DL107" i="1"/>
  <c r="DL109" i="1"/>
  <c r="DL110" i="1" s="1"/>
  <c r="DX109" i="1"/>
  <c r="DX110" i="1" s="1"/>
  <c r="DX107" i="1"/>
  <c r="EJ107" i="1"/>
  <c r="EJ109" i="1"/>
  <c r="EJ110" i="1" s="1"/>
  <c r="EV109" i="1"/>
  <c r="EV110" i="1" s="1"/>
  <c r="EV107" i="1"/>
  <c r="FH107" i="1"/>
  <c r="FH109" i="1"/>
  <c r="FH110" i="1" s="1"/>
  <c r="FT107" i="1"/>
  <c r="FT109" i="1"/>
  <c r="FT110" i="1" s="1"/>
  <c r="G107" i="1"/>
  <c r="G109" i="1"/>
  <c r="G110" i="1" s="1"/>
  <c r="AE107" i="1"/>
  <c r="AE109" i="1"/>
  <c r="AE110" i="1" s="1"/>
  <c r="BC107" i="1"/>
  <c r="BC109" i="1"/>
  <c r="BC110" i="1" s="1"/>
  <c r="CA107" i="1"/>
  <c r="CA109" i="1"/>
  <c r="CA110" i="1" s="1"/>
  <c r="CY107" i="1"/>
  <c r="CY109" i="1"/>
  <c r="CY110" i="1" s="1"/>
  <c r="DW107" i="1"/>
  <c r="DW109" i="1"/>
  <c r="DW110" i="1" s="1"/>
  <c r="EU107" i="1"/>
  <c r="EU109" i="1"/>
  <c r="EU110" i="1" s="1"/>
  <c r="FG107" i="1"/>
  <c r="FG109" i="1"/>
  <c r="FG110" i="1" s="1"/>
  <c r="I109" i="1"/>
  <c r="I110" i="1" s="1"/>
  <c r="I107" i="1"/>
  <c r="U107" i="1"/>
  <c r="U109" i="1"/>
  <c r="U110" i="1" s="1"/>
  <c r="AG107" i="1"/>
  <c r="AG109" i="1"/>
  <c r="AG110" i="1" s="1"/>
  <c r="AS109" i="1"/>
  <c r="AS110" i="1" s="1"/>
  <c r="AS107" i="1"/>
  <c r="BE107" i="1"/>
  <c r="BE109" i="1"/>
  <c r="BE110" i="1" s="1"/>
  <c r="BQ109" i="1"/>
  <c r="BQ110" i="1" s="1"/>
  <c r="BQ107" i="1"/>
  <c r="CC109" i="1"/>
  <c r="CC110" i="1" s="1"/>
  <c r="CC107" i="1"/>
  <c r="CO109" i="1"/>
  <c r="CO110" i="1" s="1"/>
  <c r="CO107" i="1"/>
  <c r="DA109" i="1"/>
  <c r="DA110" i="1" s="1"/>
  <c r="DA107" i="1"/>
  <c r="DM109" i="1"/>
  <c r="DM110" i="1" s="1"/>
  <c r="DM107" i="1"/>
  <c r="DY109" i="1"/>
  <c r="DY110" i="1" s="1"/>
  <c r="DY107" i="1"/>
  <c r="EK109" i="1"/>
  <c r="EK110" i="1" s="1"/>
  <c r="EK107" i="1"/>
  <c r="EW109" i="1"/>
  <c r="EW110" i="1" s="1"/>
  <c r="EW107" i="1"/>
  <c r="FI107" i="1"/>
  <c r="FI109" i="1"/>
  <c r="FI110" i="1" s="1"/>
  <c r="FU107" i="1"/>
  <c r="FU109" i="1"/>
  <c r="FU110" i="1" s="1"/>
  <c r="C101" i="1"/>
  <c r="C102" i="1" s="1"/>
  <c r="C119" i="1"/>
  <c r="C120" i="1" s="1"/>
  <c r="FZ89" i="1"/>
  <c r="FZ88" i="1"/>
  <c r="BJ102" i="1"/>
  <c r="J115" i="1"/>
  <c r="V115" i="1"/>
  <c r="AH115" i="1"/>
  <c r="AT115" i="1"/>
  <c r="BF115" i="1"/>
  <c r="BR115" i="1"/>
  <c r="CD115" i="1"/>
  <c r="CP115" i="1"/>
  <c r="DB115" i="1"/>
  <c r="DN115" i="1"/>
  <c r="DZ115" i="1"/>
  <c r="EL115" i="1"/>
  <c r="EX115" i="1"/>
  <c r="FJ115" i="1"/>
  <c r="FV115" i="1"/>
  <c r="K115" i="1"/>
  <c r="W115" i="1"/>
  <c r="AI115" i="1"/>
  <c r="AU115" i="1"/>
  <c r="BG115" i="1"/>
  <c r="BS115" i="1"/>
  <c r="CE115" i="1"/>
  <c r="CQ115" i="1"/>
  <c r="DC115" i="1"/>
  <c r="DO115" i="1"/>
  <c r="EA115" i="1"/>
  <c r="EM115" i="1"/>
  <c r="EY115" i="1"/>
  <c r="CM115" i="1"/>
  <c r="CA115" i="1"/>
  <c r="BC115" i="1"/>
  <c r="AE115" i="1"/>
  <c r="G115" i="1"/>
  <c r="AQ115" i="1"/>
  <c r="S115" i="1"/>
  <c r="BO115" i="1"/>
  <c r="R119" i="1"/>
  <c r="R120" i="1" s="1"/>
  <c r="CX119" i="1"/>
  <c r="CX120" i="1" s="1"/>
  <c r="FF119" i="1"/>
  <c r="FF120" i="1" s="1"/>
  <c r="BC119" i="1"/>
  <c r="BC120" i="1" s="1"/>
  <c r="H119" i="1"/>
  <c r="H120" i="1" s="1"/>
  <c r="T119" i="1"/>
  <c r="T120" i="1" s="1"/>
  <c r="AF94" i="1"/>
  <c r="AR119" i="1"/>
  <c r="AR120" i="1" s="1"/>
  <c r="BD94" i="1"/>
  <c r="BP101" i="1"/>
  <c r="BP102" i="1" s="1"/>
  <c r="CB94" i="1"/>
  <c r="CN94" i="1"/>
  <c r="CZ119" i="1"/>
  <c r="CZ120" i="1" s="1"/>
  <c r="DL94" i="1"/>
  <c r="DX119" i="1"/>
  <c r="DX120" i="1" s="1"/>
  <c r="EJ119" i="1"/>
  <c r="EJ120" i="1" s="1"/>
  <c r="EV94" i="1"/>
  <c r="FH119" i="1"/>
  <c r="FH120" i="1" s="1"/>
  <c r="FT94" i="1"/>
  <c r="FK115" i="1"/>
  <c r="FW115" i="1"/>
  <c r="BO119" i="1"/>
  <c r="BO120" i="1" s="1"/>
  <c r="CY119" i="1"/>
  <c r="CY120" i="1" s="1"/>
  <c r="CY94" i="1"/>
  <c r="L115" i="1"/>
  <c r="X115" i="1"/>
  <c r="AJ115" i="1"/>
  <c r="AV115" i="1"/>
  <c r="BH115" i="1"/>
  <c r="BT115" i="1"/>
  <c r="CF115" i="1"/>
  <c r="CR115" i="1"/>
  <c r="DD115" i="1"/>
  <c r="DP115" i="1"/>
  <c r="EB115" i="1"/>
  <c r="EN115" i="1"/>
  <c r="EZ115" i="1"/>
  <c r="FL115" i="1"/>
  <c r="FX115" i="1"/>
  <c r="S119" i="1"/>
  <c r="S120" i="1" s="1"/>
  <c r="J101" i="1"/>
  <c r="J102" i="1" s="1"/>
  <c r="V101" i="1"/>
  <c r="V102" i="1" s="1"/>
  <c r="AH101" i="1"/>
  <c r="AH102" i="1" s="1"/>
  <c r="AT101" i="1"/>
  <c r="AT102" i="1" s="1"/>
  <c r="BF101" i="1"/>
  <c r="BF102" i="1" s="1"/>
  <c r="BR101" i="1"/>
  <c r="BR102" i="1" s="1"/>
  <c r="CD101" i="1"/>
  <c r="CD102" i="1" s="1"/>
  <c r="CP119" i="1"/>
  <c r="CP120" i="1" s="1"/>
  <c r="DB101" i="1"/>
  <c r="DB102" i="1" s="1"/>
  <c r="DN101" i="1"/>
  <c r="DN102" i="1" s="1"/>
  <c r="DZ101" i="1"/>
  <c r="DZ102" i="1" s="1"/>
  <c r="EL101" i="1"/>
  <c r="EL102" i="1" s="1"/>
  <c r="EX101" i="1"/>
  <c r="EX102" i="1" s="1"/>
  <c r="FJ101" i="1"/>
  <c r="FJ102" i="1" s="1"/>
  <c r="FV119" i="1"/>
  <c r="FV120" i="1" s="1"/>
  <c r="M115" i="1"/>
  <c r="Y115" i="1"/>
  <c r="AW115" i="1"/>
  <c r="BI115" i="1"/>
  <c r="CG115" i="1"/>
  <c r="CS115" i="1"/>
  <c r="DQ115" i="1"/>
  <c r="EC115" i="1"/>
  <c r="FA115" i="1"/>
  <c r="FM115" i="1"/>
  <c r="K94" i="1"/>
  <c r="W94" i="1"/>
  <c r="AI94" i="1"/>
  <c r="AU94" i="1"/>
  <c r="BG119" i="1"/>
  <c r="BG120" i="1" s="1"/>
  <c r="BS119" i="1"/>
  <c r="BS120" i="1" s="1"/>
  <c r="CE94" i="1"/>
  <c r="CQ119" i="1"/>
  <c r="CQ120" i="1" s="1"/>
  <c r="DC119" i="1"/>
  <c r="DC120" i="1" s="1"/>
  <c r="DO119" i="1"/>
  <c r="DO120" i="1" s="1"/>
  <c r="EA94" i="1"/>
  <c r="EM94" i="1"/>
  <c r="EY94" i="1"/>
  <c r="FK94" i="1"/>
  <c r="FW119" i="1"/>
  <c r="FW120" i="1" s="1"/>
  <c r="L101" i="1"/>
  <c r="L102" i="1" s="1"/>
  <c r="X101" i="1"/>
  <c r="X102" i="1" s="1"/>
  <c r="AJ102" i="1"/>
  <c r="M119" i="1"/>
  <c r="M120" i="1" s="1"/>
  <c r="CS119" i="1"/>
  <c r="CS120" i="1" s="1"/>
  <c r="BJ119" i="1"/>
  <c r="BJ120" i="1" s="1"/>
  <c r="E115" i="1"/>
  <c r="Q115" i="1"/>
  <c r="AC115" i="1"/>
  <c r="AO115" i="1"/>
  <c r="BA115" i="1"/>
  <c r="BM115" i="1"/>
  <c r="BY115" i="1"/>
  <c r="CK115" i="1"/>
  <c r="CW115" i="1"/>
  <c r="DI115" i="1"/>
  <c r="DU115" i="1"/>
  <c r="EG115" i="1"/>
  <c r="ES115" i="1"/>
  <c r="FE115" i="1"/>
  <c r="FQ115" i="1"/>
  <c r="AB101" i="1"/>
  <c r="AB102" i="1" s="1"/>
  <c r="AB119" i="1"/>
  <c r="AB120" i="1" s="1"/>
  <c r="CJ101" i="1"/>
  <c r="CJ102" i="1" s="1"/>
  <c r="CJ119" i="1"/>
  <c r="CJ120" i="1" s="1"/>
  <c r="EF101" i="1"/>
  <c r="EF102" i="1" s="1"/>
  <c r="EF119" i="1"/>
  <c r="EF120" i="1" s="1"/>
  <c r="Q101" i="1"/>
  <c r="Q102" i="1" s="1"/>
  <c r="Q119" i="1"/>
  <c r="Q120" i="1" s="1"/>
  <c r="DI101" i="1"/>
  <c r="DI102" i="1" s="1"/>
  <c r="DI119" i="1"/>
  <c r="DI120" i="1" s="1"/>
  <c r="BH101" i="1"/>
  <c r="BH102" i="1" s="1"/>
  <c r="BH119" i="1"/>
  <c r="BH120" i="1" s="1"/>
  <c r="CR101" i="1"/>
  <c r="CR102" i="1" s="1"/>
  <c r="CR119" i="1"/>
  <c r="CR120" i="1" s="1"/>
  <c r="EN101" i="1"/>
  <c r="EN102" i="1" s="1"/>
  <c r="EN119" i="1"/>
  <c r="EN120" i="1" s="1"/>
  <c r="FF101" i="1"/>
  <c r="FF102" i="1" s="1"/>
  <c r="Y101" i="1"/>
  <c r="Y102" i="1" s="1"/>
  <c r="Y119" i="1"/>
  <c r="Y120" i="1" s="1"/>
  <c r="AK101" i="1"/>
  <c r="AK102" i="1" s="1"/>
  <c r="AK119" i="1"/>
  <c r="AK120" i="1" s="1"/>
  <c r="AW101" i="1"/>
  <c r="AW102" i="1" s="1"/>
  <c r="AW119" i="1"/>
  <c r="AW120" i="1" s="1"/>
  <c r="BI101" i="1"/>
  <c r="BI102" i="1" s="1"/>
  <c r="BI119" i="1"/>
  <c r="BI120" i="1" s="1"/>
  <c r="BU101" i="1"/>
  <c r="BU102" i="1" s="1"/>
  <c r="BU119" i="1"/>
  <c r="BU120" i="1" s="1"/>
  <c r="CG101" i="1"/>
  <c r="CG102" i="1" s="1"/>
  <c r="CG119" i="1"/>
  <c r="CG120" i="1" s="1"/>
  <c r="DE101" i="1"/>
  <c r="DE102" i="1" s="1"/>
  <c r="DE119" i="1"/>
  <c r="DE120" i="1" s="1"/>
  <c r="DQ101" i="1"/>
  <c r="DQ102" i="1" s="1"/>
  <c r="DQ119" i="1"/>
  <c r="DQ120" i="1" s="1"/>
  <c r="EC101" i="1"/>
  <c r="EC102" i="1" s="1"/>
  <c r="EC119" i="1"/>
  <c r="EC120" i="1" s="1"/>
  <c r="EO101" i="1"/>
  <c r="EO102" i="1" s="1"/>
  <c r="EO119" i="1"/>
  <c r="EO120" i="1" s="1"/>
  <c r="FA101" i="1"/>
  <c r="FA102" i="1" s="1"/>
  <c r="FA119" i="1"/>
  <c r="FA120" i="1" s="1"/>
  <c r="FM101" i="1"/>
  <c r="FM102" i="1" s="1"/>
  <c r="FM119" i="1"/>
  <c r="FM120" i="1" s="1"/>
  <c r="D101" i="1"/>
  <c r="D102" i="1" s="1"/>
  <c r="D119" i="1"/>
  <c r="D120" i="1" s="1"/>
  <c r="P101" i="1"/>
  <c r="P102" i="1" s="1"/>
  <c r="P119" i="1"/>
  <c r="P120" i="1" s="1"/>
  <c r="AZ101" i="1"/>
  <c r="AZ102" i="1" s="1"/>
  <c r="AZ119" i="1"/>
  <c r="AZ120" i="1" s="1"/>
  <c r="BX101" i="1"/>
  <c r="BX102" i="1" s="1"/>
  <c r="BX119" i="1"/>
  <c r="BX120" i="1" s="1"/>
  <c r="DH101" i="1"/>
  <c r="DH102" i="1" s="1"/>
  <c r="DH119" i="1"/>
  <c r="DH120" i="1" s="1"/>
  <c r="DT101" i="1"/>
  <c r="DT102" i="1" s="1"/>
  <c r="DT119" i="1"/>
  <c r="DT120" i="1" s="1"/>
  <c r="FD101" i="1"/>
  <c r="FD102" i="1" s="1"/>
  <c r="FD119" i="1"/>
  <c r="FD120" i="1" s="1"/>
  <c r="FP101" i="1"/>
  <c r="FP102" i="1" s="1"/>
  <c r="FP119" i="1"/>
  <c r="FP120" i="1" s="1"/>
  <c r="CK101" i="1"/>
  <c r="CK102" i="1" s="1"/>
  <c r="CK119" i="1"/>
  <c r="CK120" i="1" s="1"/>
  <c r="AV101" i="1"/>
  <c r="AV102" i="1" s="1"/>
  <c r="AV119" i="1"/>
  <c r="AV120" i="1" s="1"/>
  <c r="BT101" i="1"/>
  <c r="BT102" i="1" s="1"/>
  <c r="BT119" i="1"/>
  <c r="BT120" i="1" s="1"/>
  <c r="CF101" i="1"/>
  <c r="CF102" i="1" s="1"/>
  <c r="CF119" i="1"/>
  <c r="CF120" i="1" s="1"/>
  <c r="DD101" i="1"/>
  <c r="DD102" i="1" s="1"/>
  <c r="DD119" i="1"/>
  <c r="DD120" i="1" s="1"/>
  <c r="DP101" i="1"/>
  <c r="DP102" i="1" s="1"/>
  <c r="DP119" i="1"/>
  <c r="DP120" i="1" s="1"/>
  <c r="EB101" i="1"/>
  <c r="EB102" i="1" s="1"/>
  <c r="EB119" i="1"/>
  <c r="EB120" i="1" s="1"/>
  <c r="EZ101" i="1"/>
  <c r="EZ102" i="1" s="1"/>
  <c r="EZ119" i="1"/>
  <c r="EZ120" i="1" s="1"/>
  <c r="FL101" i="1"/>
  <c r="FL102" i="1" s="1"/>
  <c r="FL119" i="1"/>
  <c r="FL120" i="1" s="1"/>
  <c r="FX101" i="1"/>
  <c r="FX102" i="1" s="1"/>
  <c r="FX119" i="1"/>
  <c r="FX120" i="1" s="1"/>
  <c r="N101" i="1"/>
  <c r="N102" i="1" s="1"/>
  <c r="N119" i="1"/>
  <c r="N120" i="1" s="1"/>
  <c r="Z101" i="1"/>
  <c r="Z102" i="1" s="1"/>
  <c r="Z119" i="1"/>
  <c r="Z120" i="1" s="1"/>
  <c r="AL101" i="1"/>
  <c r="AL102" i="1" s="1"/>
  <c r="AL119" i="1"/>
  <c r="AL120" i="1" s="1"/>
  <c r="AX101" i="1"/>
  <c r="AX102" i="1" s="1"/>
  <c r="AX119" i="1"/>
  <c r="AX120" i="1" s="1"/>
  <c r="BV101" i="1"/>
  <c r="BV102" i="1" s="1"/>
  <c r="BV119" i="1"/>
  <c r="BV120" i="1" s="1"/>
  <c r="CH101" i="1"/>
  <c r="CH102" i="1" s="1"/>
  <c r="CH119" i="1"/>
  <c r="CH120" i="1" s="1"/>
  <c r="CT101" i="1"/>
  <c r="CT102" i="1" s="1"/>
  <c r="CT119" i="1"/>
  <c r="CT120" i="1" s="1"/>
  <c r="DF101" i="1"/>
  <c r="DF102" i="1" s="1"/>
  <c r="DF119" i="1"/>
  <c r="DF120" i="1" s="1"/>
  <c r="DR101" i="1"/>
  <c r="DR102" i="1" s="1"/>
  <c r="DR119" i="1"/>
  <c r="DR120" i="1" s="1"/>
  <c r="ED101" i="1"/>
  <c r="ED102" i="1" s="1"/>
  <c r="ED119" i="1"/>
  <c r="ED120" i="1" s="1"/>
  <c r="EP101" i="1"/>
  <c r="EP102" i="1" s="1"/>
  <c r="EP119" i="1"/>
  <c r="EP120" i="1" s="1"/>
  <c r="FB101" i="1"/>
  <c r="FB102" i="1" s="1"/>
  <c r="FB119" i="1"/>
  <c r="FB120" i="1" s="1"/>
  <c r="FN101" i="1"/>
  <c r="FN102" i="1" s="1"/>
  <c r="FN119" i="1"/>
  <c r="FN120" i="1" s="1"/>
  <c r="BL101" i="1"/>
  <c r="BL102" i="1" s="1"/>
  <c r="BL119" i="1"/>
  <c r="BL120" i="1" s="1"/>
  <c r="AO101" i="1"/>
  <c r="AO102" i="1" s="1"/>
  <c r="AO119" i="1"/>
  <c r="AO120" i="1" s="1"/>
  <c r="BB101" i="1"/>
  <c r="BB102" i="1" s="1"/>
  <c r="BB119" i="1"/>
  <c r="BB120" i="1" s="1"/>
  <c r="BO94" i="1"/>
  <c r="BC94" i="1"/>
  <c r="O101" i="1"/>
  <c r="O102" i="1" s="1"/>
  <c r="O119" i="1"/>
  <c r="O120" i="1" s="1"/>
  <c r="AA101" i="1"/>
  <c r="AA102" i="1" s="1"/>
  <c r="AA119" i="1"/>
  <c r="AA120" i="1" s="1"/>
  <c r="AM101" i="1"/>
  <c r="AM102" i="1" s="1"/>
  <c r="AM119" i="1"/>
  <c r="AM120" i="1" s="1"/>
  <c r="AY101" i="1"/>
  <c r="AY102" i="1" s="1"/>
  <c r="AY119" i="1"/>
  <c r="AY120" i="1" s="1"/>
  <c r="BK101" i="1"/>
  <c r="BK102" i="1" s="1"/>
  <c r="BK119" i="1"/>
  <c r="BK120" i="1" s="1"/>
  <c r="BW101" i="1"/>
  <c r="BW102" i="1" s="1"/>
  <c r="BW119" i="1"/>
  <c r="BW120" i="1" s="1"/>
  <c r="CI101" i="1"/>
  <c r="CI102" i="1" s="1"/>
  <c r="CI119" i="1"/>
  <c r="CI120" i="1" s="1"/>
  <c r="CU101" i="1"/>
  <c r="CU102" i="1" s="1"/>
  <c r="CU119" i="1"/>
  <c r="CU120" i="1" s="1"/>
  <c r="DG101" i="1"/>
  <c r="DG102" i="1" s="1"/>
  <c r="DG119" i="1"/>
  <c r="DG120" i="1" s="1"/>
  <c r="DS101" i="1"/>
  <c r="DS102" i="1" s="1"/>
  <c r="DS119" i="1"/>
  <c r="DS120" i="1" s="1"/>
  <c r="EE101" i="1"/>
  <c r="EE102" i="1" s="1"/>
  <c r="EE119" i="1"/>
  <c r="EE120" i="1" s="1"/>
  <c r="EQ101" i="1"/>
  <c r="EQ102" i="1" s="1"/>
  <c r="EQ119" i="1"/>
  <c r="EQ120" i="1" s="1"/>
  <c r="FC101" i="1"/>
  <c r="FC102" i="1" s="1"/>
  <c r="FC119" i="1"/>
  <c r="FC120" i="1" s="1"/>
  <c r="FO101" i="1"/>
  <c r="FO102" i="1" s="1"/>
  <c r="FO119" i="1"/>
  <c r="FO120" i="1" s="1"/>
  <c r="L119" i="1"/>
  <c r="L120" i="1" s="1"/>
  <c r="F101" i="1"/>
  <c r="F102" i="1" s="1"/>
  <c r="F119" i="1"/>
  <c r="F120" i="1" s="1"/>
  <c r="CL101" i="1"/>
  <c r="CL102" i="1" s="1"/>
  <c r="CL119" i="1"/>
  <c r="CL120" i="1" s="1"/>
  <c r="X119" i="1"/>
  <c r="X120" i="1" s="1"/>
  <c r="AJ119" i="1"/>
  <c r="AJ120" i="1" s="1"/>
  <c r="AD101" i="1"/>
  <c r="AD102" i="1" s="1"/>
  <c r="AD119" i="1"/>
  <c r="AD120" i="1" s="1"/>
  <c r="AP101" i="1"/>
  <c r="AP102" i="1" s="1"/>
  <c r="AP119" i="1"/>
  <c r="AP120" i="1" s="1"/>
  <c r="BN101" i="1"/>
  <c r="BN102" i="1" s="1"/>
  <c r="BN119" i="1"/>
  <c r="BN120" i="1" s="1"/>
  <c r="BZ101" i="1"/>
  <c r="BZ102" i="1" s="1"/>
  <c r="BZ119" i="1"/>
  <c r="BZ120" i="1" s="1"/>
  <c r="DJ101" i="1"/>
  <c r="DJ102" i="1" s="1"/>
  <c r="DJ119" i="1"/>
  <c r="DJ120" i="1" s="1"/>
  <c r="DV101" i="1"/>
  <c r="DV102" i="1" s="1"/>
  <c r="DV119" i="1"/>
  <c r="DV120" i="1" s="1"/>
  <c r="EH101" i="1"/>
  <c r="EH102" i="1" s="1"/>
  <c r="EH119" i="1"/>
  <c r="EH120" i="1" s="1"/>
  <c r="ET101" i="1"/>
  <c r="ET102" i="1" s="1"/>
  <c r="ET119" i="1"/>
  <c r="ET120" i="1" s="1"/>
  <c r="FR101" i="1"/>
  <c r="FR102" i="1" s="1"/>
  <c r="FR119" i="1"/>
  <c r="FR120" i="1" s="1"/>
  <c r="G94" i="1"/>
  <c r="G119" i="1"/>
  <c r="G120" i="1" s="1"/>
  <c r="AE94" i="1"/>
  <c r="AE119" i="1"/>
  <c r="AE120" i="1" s="1"/>
  <c r="AQ94" i="1"/>
  <c r="AQ119" i="1"/>
  <c r="AQ120" i="1" s="1"/>
  <c r="CA94" i="1"/>
  <c r="CA119" i="1"/>
  <c r="CA120" i="1" s="1"/>
  <c r="CM94" i="1"/>
  <c r="CM119" i="1"/>
  <c r="CM120" i="1" s="1"/>
  <c r="DK94" i="1"/>
  <c r="DK119" i="1"/>
  <c r="DK120" i="1" s="1"/>
  <c r="DW94" i="1"/>
  <c r="DW119" i="1"/>
  <c r="DW120" i="1" s="1"/>
  <c r="EI94" i="1"/>
  <c r="EI119" i="1"/>
  <c r="EI120" i="1" s="1"/>
  <c r="EU94" i="1"/>
  <c r="EU119" i="1"/>
  <c r="EU120" i="1" s="1"/>
  <c r="FG94" i="1"/>
  <c r="FG119" i="1"/>
  <c r="FG120" i="1" s="1"/>
  <c r="FS94" i="1"/>
  <c r="FS119" i="1"/>
  <c r="FS120" i="1" s="1"/>
  <c r="E101" i="1"/>
  <c r="E102" i="1" s="1"/>
  <c r="E119" i="1"/>
  <c r="E120" i="1" s="1"/>
  <c r="BY101" i="1"/>
  <c r="BY102" i="1" s="1"/>
  <c r="BY119" i="1"/>
  <c r="BY120" i="1" s="1"/>
  <c r="I101" i="1"/>
  <c r="I102" i="1" s="1"/>
  <c r="I119" i="1"/>
  <c r="I120" i="1" s="1"/>
  <c r="U101" i="1"/>
  <c r="U102" i="1" s="1"/>
  <c r="U119" i="1"/>
  <c r="U120" i="1" s="1"/>
  <c r="AG101" i="1"/>
  <c r="AG102" i="1" s="1"/>
  <c r="AG119" i="1"/>
  <c r="AG120" i="1" s="1"/>
  <c r="AS101" i="1"/>
  <c r="AS102" i="1" s="1"/>
  <c r="AS119" i="1"/>
  <c r="AS120" i="1" s="1"/>
  <c r="BE101" i="1"/>
  <c r="BE102" i="1" s="1"/>
  <c r="BE119" i="1"/>
  <c r="BE120" i="1" s="1"/>
  <c r="BQ101" i="1"/>
  <c r="BQ102" i="1" s="1"/>
  <c r="BQ119" i="1"/>
  <c r="BQ120" i="1" s="1"/>
  <c r="CC101" i="1"/>
  <c r="CC102" i="1" s="1"/>
  <c r="CC119" i="1"/>
  <c r="CC120" i="1" s="1"/>
  <c r="CO101" i="1"/>
  <c r="CO102" i="1" s="1"/>
  <c r="CO119" i="1"/>
  <c r="CO120" i="1" s="1"/>
  <c r="DA101" i="1"/>
  <c r="DA102" i="1" s="1"/>
  <c r="DA119" i="1"/>
  <c r="DA120" i="1" s="1"/>
  <c r="DM101" i="1"/>
  <c r="DM102" i="1" s="1"/>
  <c r="DM119" i="1"/>
  <c r="DM120" i="1" s="1"/>
  <c r="DY101" i="1"/>
  <c r="DY102" i="1" s="1"/>
  <c r="DY119" i="1"/>
  <c r="DY120" i="1" s="1"/>
  <c r="EK101" i="1"/>
  <c r="EK102" i="1" s="1"/>
  <c r="EK119" i="1"/>
  <c r="EK120" i="1" s="1"/>
  <c r="EW101" i="1"/>
  <c r="EW102" i="1" s="1"/>
  <c r="EW119" i="1"/>
  <c r="EW120" i="1" s="1"/>
  <c r="FI101" i="1"/>
  <c r="FI102" i="1" s="1"/>
  <c r="FI119" i="1"/>
  <c r="FI120" i="1" s="1"/>
  <c r="FU101" i="1"/>
  <c r="FU102" i="1" s="1"/>
  <c r="FU119" i="1"/>
  <c r="FU120" i="1" s="1"/>
  <c r="M101" i="1"/>
  <c r="M102" i="1" s="1"/>
  <c r="AN101" i="1"/>
  <c r="AN102" i="1" s="1"/>
  <c r="AN119" i="1"/>
  <c r="AN120" i="1" s="1"/>
  <c r="CV101" i="1"/>
  <c r="CV102" i="1" s="1"/>
  <c r="CV119" i="1"/>
  <c r="CV120" i="1" s="1"/>
  <c r="ER101" i="1"/>
  <c r="ER102" i="1" s="1"/>
  <c r="ER119" i="1"/>
  <c r="ER120" i="1" s="1"/>
  <c r="AC101" i="1"/>
  <c r="AC102" i="1" s="1"/>
  <c r="AC119" i="1"/>
  <c r="AC120" i="1" s="1"/>
  <c r="BA101" i="1"/>
  <c r="BA102" i="1" s="1"/>
  <c r="BA119" i="1"/>
  <c r="BA120" i="1" s="1"/>
  <c r="BM101" i="1"/>
  <c r="BM102" i="1" s="1"/>
  <c r="BM119" i="1"/>
  <c r="BM120" i="1" s="1"/>
  <c r="CW101" i="1"/>
  <c r="CW102" i="1" s="1"/>
  <c r="CW119" i="1"/>
  <c r="CW120" i="1" s="1"/>
  <c r="DU101" i="1"/>
  <c r="DU102" i="1" s="1"/>
  <c r="DU119" i="1"/>
  <c r="DU120" i="1" s="1"/>
  <c r="EG101" i="1"/>
  <c r="EG102" i="1" s="1"/>
  <c r="EG119" i="1"/>
  <c r="EG120" i="1" s="1"/>
  <c r="ES101" i="1"/>
  <c r="ES102" i="1" s="1"/>
  <c r="ES119" i="1"/>
  <c r="ES120" i="1" s="1"/>
  <c r="FE101" i="1"/>
  <c r="FE102" i="1" s="1"/>
  <c r="FE119" i="1"/>
  <c r="FE120" i="1" s="1"/>
  <c r="FQ101" i="1"/>
  <c r="FQ102" i="1" s="1"/>
  <c r="FQ119" i="1"/>
  <c r="FQ120" i="1" s="1"/>
  <c r="R101" i="1"/>
  <c r="R102" i="1" s="1"/>
  <c r="D115" i="1"/>
  <c r="P115" i="1"/>
  <c r="AB115" i="1"/>
  <c r="AN115" i="1"/>
  <c r="AZ115" i="1"/>
  <c r="BL115" i="1"/>
  <c r="BX115" i="1"/>
  <c r="CJ115" i="1"/>
  <c r="CV115" i="1"/>
  <c r="DH115" i="1"/>
  <c r="DT115" i="1"/>
  <c r="EF115" i="1"/>
  <c r="ER115" i="1"/>
  <c r="FD115" i="1"/>
  <c r="CY115" i="1"/>
  <c r="DK115" i="1"/>
  <c r="DW115" i="1"/>
  <c r="EI115" i="1"/>
  <c r="EU115" i="1"/>
  <c r="FG115" i="1"/>
  <c r="FS115" i="1"/>
  <c r="I115" i="1"/>
  <c r="U115" i="1"/>
  <c r="AG115" i="1"/>
  <c r="AS115" i="1"/>
  <c r="BE115" i="1"/>
  <c r="BQ115" i="1"/>
  <c r="CC115" i="1"/>
  <c r="CO115" i="1"/>
  <c r="DA115" i="1"/>
  <c r="DM115" i="1"/>
  <c r="DY115" i="1"/>
  <c r="EK115" i="1"/>
  <c r="EW115" i="1"/>
  <c r="FI115" i="1"/>
  <c r="FU115" i="1"/>
  <c r="AF119" i="1"/>
  <c r="AF120" i="1" s="1"/>
  <c r="BD119" i="1"/>
  <c r="BD120" i="1" s="1"/>
  <c r="BP119" i="1"/>
  <c r="BP120" i="1" s="1"/>
  <c r="CB119" i="1"/>
  <c r="CB120" i="1" s="1"/>
  <c r="CN119" i="1"/>
  <c r="CN120" i="1" s="1"/>
  <c r="DL119" i="1"/>
  <c r="DL120" i="1" s="1"/>
  <c r="EV119" i="1"/>
  <c r="EV120" i="1" s="1"/>
  <c r="FT119" i="1"/>
  <c r="FT120" i="1" s="1"/>
  <c r="AK115" i="1"/>
  <c r="BU115" i="1"/>
  <c r="DE115" i="1"/>
  <c r="EO115" i="1"/>
  <c r="J119" i="1"/>
  <c r="J120" i="1" s="1"/>
  <c r="V119" i="1"/>
  <c r="V120" i="1" s="1"/>
  <c r="AH119" i="1"/>
  <c r="AH120" i="1" s="1"/>
  <c r="AT119" i="1"/>
  <c r="AT120" i="1" s="1"/>
  <c r="BF119" i="1"/>
  <c r="BF120" i="1" s="1"/>
  <c r="BR119" i="1"/>
  <c r="BR120" i="1" s="1"/>
  <c r="CD119" i="1"/>
  <c r="CD120" i="1" s="1"/>
  <c r="DB119" i="1"/>
  <c r="DB120" i="1" s="1"/>
  <c r="DN119" i="1"/>
  <c r="DN120" i="1" s="1"/>
  <c r="DZ119" i="1"/>
  <c r="DZ120" i="1" s="1"/>
  <c r="EL119" i="1"/>
  <c r="EL120" i="1" s="1"/>
  <c r="EX119" i="1"/>
  <c r="EX120" i="1" s="1"/>
  <c r="FJ119" i="1"/>
  <c r="FJ120" i="1" s="1"/>
  <c r="K119" i="1"/>
  <c r="K120" i="1" s="1"/>
  <c r="W119" i="1"/>
  <c r="W120" i="1" s="1"/>
  <c r="AI119" i="1"/>
  <c r="AI120" i="1" s="1"/>
  <c r="AU119" i="1"/>
  <c r="AU120" i="1" s="1"/>
  <c r="CE119" i="1"/>
  <c r="CE120" i="1" s="1"/>
  <c r="EA119" i="1"/>
  <c r="EA120" i="1" s="1"/>
  <c r="EM119" i="1"/>
  <c r="EM120" i="1" s="1"/>
  <c r="EY119" i="1"/>
  <c r="EY120" i="1" s="1"/>
  <c r="FK119" i="1"/>
  <c r="FK120" i="1" s="1"/>
  <c r="BP94" i="1"/>
  <c r="O115" i="1"/>
  <c r="AA115" i="1"/>
  <c r="AM115" i="1"/>
  <c r="AY115" i="1"/>
  <c r="BK115" i="1"/>
  <c r="BW115" i="1"/>
  <c r="CI115" i="1"/>
  <c r="CU115" i="1"/>
  <c r="DG115" i="1"/>
  <c r="DS115" i="1"/>
  <c r="EE115" i="1"/>
  <c r="EQ115" i="1"/>
  <c r="FC115" i="1"/>
  <c r="FO115" i="1"/>
  <c r="FP115" i="1"/>
  <c r="H115" i="1"/>
  <c r="T115" i="1"/>
  <c r="AF115" i="1"/>
  <c r="AR115" i="1"/>
  <c r="BD115" i="1"/>
  <c r="BP115" i="1"/>
  <c r="CB115" i="1"/>
  <c r="CN115" i="1"/>
  <c r="CZ115" i="1"/>
  <c r="DL115" i="1"/>
  <c r="DX115" i="1"/>
  <c r="EJ115" i="1"/>
  <c r="EV115" i="1"/>
  <c r="FH115" i="1"/>
  <c r="FT115" i="1"/>
  <c r="F115" i="1"/>
  <c r="R115" i="1"/>
  <c r="AD115" i="1"/>
  <c r="AP115" i="1"/>
  <c r="BB115" i="1"/>
  <c r="BN115" i="1"/>
  <c r="BZ115" i="1"/>
  <c r="CL115" i="1"/>
  <c r="CX115" i="1"/>
  <c r="DJ115" i="1"/>
  <c r="DV115" i="1"/>
  <c r="EH115" i="1"/>
  <c r="ET115" i="1"/>
  <c r="FF115" i="1"/>
  <c r="FR115" i="1"/>
  <c r="Z90" i="1"/>
  <c r="Z91" i="1" s="1"/>
  <c r="Z93" i="1" s="1"/>
  <c r="Z95" i="1" s="1"/>
  <c r="N90" i="1"/>
  <c r="N91" i="1" s="1"/>
  <c r="N93" i="1" s="1"/>
  <c r="N95" i="1" s="1"/>
  <c r="CT90" i="1"/>
  <c r="CT91" i="1" s="1"/>
  <c r="CT93" i="1" s="1"/>
  <c r="CT95" i="1" s="1"/>
  <c r="N115" i="1"/>
  <c r="Z115" i="1"/>
  <c r="AL115" i="1"/>
  <c r="AX115" i="1"/>
  <c r="BJ115" i="1"/>
  <c r="BV115" i="1"/>
  <c r="CH115" i="1"/>
  <c r="CT115" i="1"/>
  <c r="DF115" i="1"/>
  <c r="DR115" i="1"/>
  <c r="ED115" i="1"/>
  <c r="EP115" i="1"/>
  <c r="FB115" i="1"/>
  <c r="FN115" i="1"/>
  <c r="J90" i="1"/>
  <c r="J91" i="1" s="1"/>
  <c r="J93" i="1" s="1"/>
  <c r="J95" i="1" s="1"/>
  <c r="V90" i="1"/>
  <c r="V91" i="1" s="1"/>
  <c r="V93" i="1" s="1"/>
  <c r="V95" i="1" s="1"/>
  <c r="AH90" i="1"/>
  <c r="AH91" i="1" s="1"/>
  <c r="AH93" i="1" s="1"/>
  <c r="AH95" i="1" s="1"/>
  <c r="AT90" i="1"/>
  <c r="AT91" i="1" s="1"/>
  <c r="AT93" i="1" s="1"/>
  <c r="AT95" i="1" s="1"/>
  <c r="BF90" i="1"/>
  <c r="BF91" i="1" s="1"/>
  <c r="BF93" i="1" s="1"/>
  <c r="BF95" i="1" s="1"/>
  <c r="BR90" i="1"/>
  <c r="BR91" i="1" s="1"/>
  <c r="BR93" i="1" s="1"/>
  <c r="BR95" i="1" s="1"/>
  <c r="CD90" i="1"/>
  <c r="CD91" i="1" s="1"/>
  <c r="CD93" i="1" s="1"/>
  <c r="CD95" i="1" s="1"/>
  <c r="CP90" i="1"/>
  <c r="CP91" i="1" s="1"/>
  <c r="CP93" i="1" s="1"/>
  <c r="CP95" i="1" s="1"/>
  <c r="DB90" i="1"/>
  <c r="DB91" i="1" s="1"/>
  <c r="DB93" i="1" s="1"/>
  <c r="DB95" i="1" s="1"/>
  <c r="DN90" i="1"/>
  <c r="DN91" i="1" s="1"/>
  <c r="DN93" i="1" s="1"/>
  <c r="DN95" i="1" s="1"/>
  <c r="DZ90" i="1"/>
  <c r="DZ91" i="1" s="1"/>
  <c r="DZ93" i="1" s="1"/>
  <c r="DZ95" i="1" s="1"/>
  <c r="EL90" i="1"/>
  <c r="EL91" i="1" s="1"/>
  <c r="EL93" i="1" s="1"/>
  <c r="EL95" i="1" s="1"/>
  <c r="EX90" i="1"/>
  <c r="EX91" i="1" s="1"/>
  <c r="EX93" i="1" s="1"/>
  <c r="EX95" i="1" s="1"/>
  <c r="FJ90" i="1"/>
  <c r="FJ91" i="1" s="1"/>
  <c r="FJ93" i="1" s="1"/>
  <c r="FJ95" i="1" s="1"/>
  <c r="FV90" i="1"/>
  <c r="FV91" i="1" s="1"/>
  <c r="FV93" i="1" s="1"/>
  <c r="FV95" i="1" s="1"/>
  <c r="DL101" i="1"/>
  <c r="DL102" i="1" s="1"/>
  <c r="FT102" i="1"/>
  <c r="CS102" i="1"/>
  <c r="CP102" i="1"/>
  <c r="FV102" i="1"/>
  <c r="CX102" i="1"/>
  <c r="M90" i="1"/>
  <c r="M91" i="1" s="1"/>
  <c r="M93" i="1" s="1"/>
  <c r="M95" i="1" s="1"/>
  <c r="Y90" i="1"/>
  <c r="Y91" i="1" s="1"/>
  <c r="Y93" i="1" s="1"/>
  <c r="Y95" i="1" s="1"/>
  <c r="AK90" i="1"/>
  <c r="AK91" i="1" s="1"/>
  <c r="AK93" i="1" s="1"/>
  <c r="AK95" i="1" s="1"/>
  <c r="AW90" i="1"/>
  <c r="AW91" i="1" s="1"/>
  <c r="AW93" i="1" s="1"/>
  <c r="AW95" i="1" s="1"/>
  <c r="BI90" i="1"/>
  <c r="BI91" i="1" s="1"/>
  <c r="BI93" i="1" s="1"/>
  <c r="BI95" i="1" s="1"/>
  <c r="BU90" i="1"/>
  <c r="BU91" i="1" s="1"/>
  <c r="BU93" i="1" s="1"/>
  <c r="BU95" i="1" s="1"/>
  <c r="K101" i="1"/>
  <c r="K102" i="1" s="1"/>
  <c r="W101" i="1"/>
  <c r="W102" i="1" s="1"/>
  <c r="AI101" i="1"/>
  <c r="AI102" i="1" s="1"/>
  <c r="AU101" i="1"/>
  <c r="AU102" i="1" s="1"/>
  <c r="BG101" i="1"/>
  <c r="BG102" i="1" s="1"/>
  <c r="BS101" i="1"/>
  <c r="BS102" i="1" s="1"/>
  <c r="CE101" i="1"/>
  <c r="CE102" i="1" s="1"/>
  <c r="CQ101" i="1"/>
  <c r="CQ102" i="1" s="1"/>
  <c r="DC101" i="1"/>
  <c r="DC102" i="1" s="1"/>
  <c r="DO101" i="1"/>
  <c r="DO102" i="1" s="1"/>
  <c r="EA101" i="1"/>
  <c r="EA102" i="1" s="1"/>
  <c r="EM101" i="1"/>
  <c r="EM102" i="1" s="1"/>
  <c r="EY101" i="1"/>
  <c r="EY102" i="1" s="1"/>
  <c r="FK101" i="1"/>
  <c r="FK102" i="1" s="1"/>
  <c r="FW101" i="1"/>
  <c r="FW102" i="1" s="1"/>
  <c r="F90" i="1"/>
  <c r="F91" i="1" s="1"/>
  <c r="F93" i="1" s="1"/>
  <c r="F95" i="1" s="1"/>
  <c r="R90" i="1"/>
  <c r="R91" i="1" s="1"/>
  <c r="R93" i="1" s="1"/>
  <c r="R95" i="1" s="1"/>
  <c r="AD90" i="1"/>
  <c r="AD91" i="1" s="1"/>
  <c r="AD93" i="1" s="1"/>
  <c r="AD95" i="1" s="1"/>
  <c r="AP90" i="1"/>
  <c r="AP91" i="1" s="1"/>
  <c r="AP93" i="1" s="1"/>
  <c r="AP95" i="1" s="1"/>
  <c r="BB90" i="1"/>
  <c r="BB91" i="1" s="1"/>
  <c r="BB93" i="1" s="1"/>
  <c r="BB95" i="1" s="1"/>
  <c r="BN90" i="1"/>
  <c r="BN91" i="1" s="1"/>
  <c r="BN93" i="1" s="1"/>
  <c r="BN95" i="1" s="1"/>
  <c r="BZ90" i="1"/>
  <c r="BZ91" i="1" s="1"/>
  <c r="BZ93" i="1" s="1"/>
  <c r="BZ95" i="1" s="1"/>
  <c r="CL90" i="1"/>
  <c r="CL91" i="1" s="1"/>
  <c r="CL93" i="1" s="1"/>
  <c r="CL95" i="1" s="1"/>
  <c r="CX90" i="1"/>
  <c r="CX91" i="1" s="1"/>
  <c r="CX93" i="1" s="1"/>
  <c r="CX95" i="1" s="1"/>
  <c r="DJ90" i="1"/>
  <c r="DJ91" i="1" s="1"/>
  <c r="DJ93" i="1" s="1"/>
  <c r="DJ95" i="1" s="1"/>
  <c r="DV90" i="1"/>
  <c r="DV91" i="1" s="1"/>
  <c r="DV93" i="1" s="1"/>
  <c r="DV95" i="1" s="1"/>
  <c r="EH90" i="1"/>
  <c r="EH91" i="1" s="1"/>
  <c r="EH93" i="1" s="1"/>
  <c r="EH95" i="1" s="1"/>
  <c r="ET90" i="1"/>
  <c r="ET91" i="1" s="1"/>
  <c r="ET93" i="1" s="1"/>
  <c r="ET95" i="1" s="1"/>
  <c r="FF90" i="1"/>
  <c r="FF91" i="1" s="1"/>
  <c r="FF93" i="1" s="1"/>
  <c r="FF95" i="1" s="1"/>
  <c r="FR90" i="1"/>
  <c r="FR91" i="1" s="1"/>
  <c r="FR93" i="1" s="1"/>
  <c r="FR95" i="1" s="1"/>
  <c r="G101" i="1"/>
  <c r="G102" i="1" s="1"/>
  <c r="S101" i="1"/>
  <c r="S102" i="1" s="1"/>
  <c r="AE101" i="1"/>
  <c r="AE102" i="1" s="1"/>
  <c r="AQ101" i="1"/>
  <c r="AQ102" i="1" s="1"/>
  <c r="BC101" i="1"/>
  <c r="BC102" i="1" s="1"/>
  <c r="BO101" i="1"/>
  <c r="BO102" i="1" s="1"/>
  <c r="CA101" i="1"/>
  <c r="CA102" i="1" s="1"/>
  <c r="CM101" i="1"/>
  <c r="CM102" i="1" s="1"/>
  <c r="CY101" i="1"/>
  <c r="CY102" i="1" s="1"/>
  <c r="DK101" i="1"/>
  <c r="DK102" i="1" s="1"/>
  <c r="DW101" i="1"/>
  <c r="DW102" i="1" s="1"/>
  <c r="EI101" i="1"/>
  <c r="EI102" i="1" s="1"/>
  <c r="EU101" i="1"/>
  <c r="EU102" i="1" s="1"/>
  <c r="FG101" i="1"/>
  <c r="FG102" i="1" s="1"/>
  <c r="FS101" i="1"/>
  <c r="FS102" i="1" s="1"/>
  <c r="H101" i="1"/>
  <c r="H102" i="1" s="1"/>
  <c r="T101" i="1"/>
  <c r="T102" i="1" s="1"/>
  <c r="AF101" i="1"/>
  <c r="AF102" i="1" s="1"/>
  <c r="AR101" i="1"/>
  <c r="AR102" i="1" s="1"/>
  <c r="BD101" i="1"/>
  <c r="BD102" i="1" s="1"/>
  <c r="CB101" i="1"/>
  <c r="CB102" i="1" s="1"/>
  <c r="CN101" i="1"/>
  <c r="CN102" i="1" s="1"/>
  <c r="CZ101" i="1"/>
  <c r="CZ102" i="1" s="1"/>
  <c r="DX101" i="1"/>
  <c r="DX102" i="1" s="1"/>
  <c r="EJ101" i="1"/>
  <c r="EJ102" i="1" s="1"/>
  <c r="EV101" i="1"/>
  <c r="EV102" i="1" s="1"/>
  <c r="FH101" i="1"/>
  <c r="FH102" i="1" s="1"/>
  <c r="AL90" i="1"/>
  <c r="AL91" i="1" s="1"/>
  <c r="AL93" i="1" s="1"/>
  <c r="AL95" i="1" s="1"/>
  <c r="AX90" i="1"/>
  <c r="AX91" i="1" s="1"/>
  <c r="AX93" i="1" s="1"/>
  <c r="AX95" i="1" s="1"/>
  <c r="BJ90" i="1"/>
  <c r="BJ91" i="1" s="1"/>
  <c r="BJ93" i="1" s="1"/>
  <c r="BJ95" i="1" s="1"/>
  <c r="BV90" i="1"/>
  <c r="BV91" i="1" s="1"/>
  <c r="BV93" i="1" s="1"/>
  <c r="BV95" i="1" s="1"/>
  <c r="CH90" i="1"/>
  <c r="CH91" i="1" s="1"/>
  <c r="CH93" i="1" s="1"/>
  <c r="CH95" i="1" s="1"/>
  <c r="DF90" i="1"/>
  <c r="DF91" i="1" s="1"/>
  <c r="DF93" i="1" s="1"/>
  <c r="DF95" i="1" s="1"/>
  <c r="DR90" i="1"/>
  <c r="DR91" i="1" s="1"/>
  <c r="DR93" i="1" s="1"/>
  <c r="DR95" i="1" s="1"/>
  <c r="ED90" i="1"/>
  <c r="ED91" i="1" s="1"/>
  <c r="ED93" i="1" s="1"/>
  <c r="ED95" i="1" s="1"/>
  <c r="EP90" i="1"/>
  <c r="EP91" i="1" s="1"/>
  <c r="EP93" i="1" s="1"/>
  <c r="EP95" i="1" s="1"/>
  <c r="FB90" i="1"/>
  <c r="FB91" i="1" s="1"/>
  <c r="FB93" i="1" s="1"/>
  <c r="FB95" i="1" s="1"/>
  <c r="FN90" i="1"/>
  <c r="FN91" i="1" s="1"/>
  <c r="FN93" i="1" s="1"/>
  <c r="FN95" i="1" s="1"/>
  <c r="AY90" i="1"/>
  <c r="AY91" i="1" s="1"/>
  <c r="AY93" i="1" s="1"/>
  <c r="AY95" i="1" s="1"/>
  <c r="CU90" i="1"/>
  <c r="CU91" i="1" s="1"/>
  <c r="CU93" i="1" s="1"/>
  <c r="CU95" i="1" s="1"/>
  <c r="EQ90" i="1"/>
  <c r="EQ91" i="1" s="1"/>
  <c r="EQ93" i="1" s="1"/>
  <c r="EQ95" i="1" s="1"/>
  <c r="G90" i="1"/>
  <c r="G91" i="1" s="1"/>
  <c r="S90" i="1"/>
  <c r="S91" i="1" s="1"/>
  <c r="S93" i="1" s="1"/>
  <c r="S95" i="1" s="1"/>
  <c r="AE90" i="1"/>
  <c r="AE91" i="1" s="1"/>
  <c r="AE93" i="1" s="1"/>
  <c r="AE95" i="1" s="1"/>
  <c r="AQ90" i="1"/>
  <c r="AQ91" i="1" s="1"/>
  <c r="AQ93" i="1" s="1"/>
  <c r="AQ95" i="1" s="1"/>
  <c r="BC90" i="1"/>
  <c r="BC91" i="1" s="1"/>
  <c r="BC93" i="1" s="1"/>
  <c r="BC95" i="1" s="1"/>
  <c r="BO90" i="1"/>
  <c r="BO91" i="1" s="1"/>
  <c r="BO93" i="1" s="1"/>
  <c r="BO95" i="1" s="1"/>
  <c r="CA90" i="1"/>
  <c r="CA91" i="1" s="1"/>
  <c r="CA93" i="1" s="1"/>
  <c r="CA95" i="1" s="1"/>
  <c r="CM90" i="1"/>
  <c r="CM91" i="1" s="1"/>
  <c r="CM93" i="1" s="1"/>
  <c r="CM95" i="1" s="1"/>
  <c r="CY90" i="1"/>
  <c r="CY91" i="1" s="1"/>
  <c r="CY93" i="1" s="1"/>
  <c r="CY95" i="1" s="1"/>
  <c r="DK90" i="1"/>
  <c r="DK91" i="1" s="1"/>
  <c r="DK93" i="1" s="1"/>
  <c r="DK95" i="1" s="1"/>
  <c r="DW90" i="1"/>
  <c r="DW91" i="1" s="1"/>
  <c r="DW93" i="1" s="1"/>
  <c r="DW95" i="1" s="1"/>
  <c r="EI90" i="1"/>
  <c r="EI91" i="1" s="1"/>
  <c r="EI93" i="1" s="1"/>
  <c r="EI95" i="1" s="1"/>
  <c r="EU90" i="1"/>
  <c r="EU91" i="1" s="1"/>
  <c r="EU93" i="1" s="1"/>
  <c r="EU95" i="1" s="1"/>
  <c r="FG90" i="1"/>
  <c r="FG91" i="1" s="1"/>
  <c r="FG93" i="1" s="1"/>
  <c r="FG95" i="1" s="1"/>
  <c r="FS90" i="1"/>
  <c r="FS91" i="1" s="1"/>
  <c r="FS93" i="1" s="1"/>
  <c r="FS95" i="1" s="1"/>
  <c r="AA90" i="1"/>
  <c r="AA91" i="1" s="1"/>
  <c r="AA93" i="1" s="1"/>
  <c r="AA95" i="1" s="1"/>
  <c r="BK90" i="1"/>
  <c r="BK91" i="1" s="1"/>
  <c r="BK93" i="1" s="1"/>
  <c r="BK95" i="1" s="1"/>
  <c r="CI90" i="1"/>
  <c r="CI91" i="1" s="1"/>
  <c r="CI93" i="1" s="1"/>
  <c r="CI95" i="1" s="1"/>
  <c r="DG90" i="1"/>
  <c r="DG91" i="1" s="1"/>
  <c r="DG93" i="1" s="1"/>
  <c r="DG95" i="1" s="1"/>
  <c r="DS90" i="1"/>
  <c r="DS91" i="1" s="1"/>
  <c r="DS93" i="1" s="1"/>
  <c r="DS95" i="1" s="1"/>
  <c r="EE90" i="1"/>
  <c r="EE91" i="1" s="1"/>
  <c r="EE93" i="1" s="1"/>
  <c r="EE95" i="1" s="1"/>
  <c r="FC90" i="1"/>
  <c r="FC91" i="1" s="1"/>
  <c r="FC93" i="1" s="1"/>
  <c r="FC95" i="1" s="1"/>
  <c r="FO90" i="1"/>
  <c r="FO91" i="1" s="1"/>
  <c r="FO93" i="1" s="1"/>
  <c r="FO95" i="1" s="1"/>
  <c r="O90" i="1"/>
  <c r="O91" i="1" s="1"/>
  <c r="O93" i="1" s="1"/>
  <c r="O95" i="1" s="1"/>
  <c r="AM90" i="1"/>
  <c r="AM91" i="1" s="1"/>
  <c r="AM93" i="1" s="1"/>
  <c r="AM95" i="1" s="1"/>
  <c r="BW90" i="1"/>
  <c r="BW91" i="1" s="1"/>
  <c r="BW93" i="1" s="1"/>
  <c r="BW95" i="1" s="1"/>
  <c r="E90" i="1"/>
  <c r="E91" i="1" s="1"/>
  <c r="E93" i="1" s="1"/>
  <c r="E95" i="1" s="1"/>
  <c r="Q90" i="1"/>
  <c r="Q91" i="1" s="1"/>
  <c r="Q93" i="1" s="1"/>
  <c r="Q95" i="1" s="1"/>
  <c r="AC90" i="1"/>
  <c r="AC91" i="1" s="1"/>
  <c r="AC93" i="1" s="1"/>
  <c r="AC95" i="1" s="1"/>
  <c r="AO90" i="1"/>
  <c r="AO91" i="1" s="1"/>
  <c r="AO93" i="1" s="1"/>
  <c r="AO95" i="1" s="1"/>
  <c r="BA90" i="1"/>
  <c r="BA91" i="1" s="1"/>
  <c r="BA93" i="1" s="1"/>
  <c r="BA95" i="1" s="1"/>
  <c r="BM90" i="1"/>
  <c r="BM91" i="1" s="1"/>
  <c r="BM93" i="1" s="1"/>
  <c r="BM95" i="1" s="1"/>
  <c r="BY90" i="1"/>
  <c r="BY91" i="1" s="1"/>
  <c r="BY93" i="1" s="1"/>
  <c r="BY95" i="1" s="1"/>
  <c r="CK90" i="1"/>
  <c r="CK91" i="1" s="1"/>
  <c r="CK93" i="1" s="1"/>
  <c r="CK95" i="1" s="1"/>
  <c r="CW90" i="1"/>
  <c r="CW91" i="1" s="1"/>
  <c r="CW93" i="1" s="1"/>
  <c r="CW95" i="1" s="1"/>
  <c r="DI90" i="1"/>
  <c r="DI91" i="1" s="1"/>
  <c r="DI93" i="1" s="1"/>
  <c r="DI95" i="1" s="1"/>
  <c r="DU90" i="1"/>
  <c r="DU91" i="1" s="1"/>
  <c r="DU93" i="1" s="1"/>
  <c r="DU95" i="1" s="1"/>
  <c r="EG90" i="1"/>
  <c r="EG91" i="1" s="1"/>
  <c r="EG93" i="1" s="1"/>
  <c r="EG95" i="1" s="1"/>
  <c r="ES90" i="1"/>
  <c r="ES91" i="1" s="1"/>
  <c r="ES93" i="1" s="1"/>
  <c r="ES95" i="1" s="1"/>
  <c r="FE90" i="1"/>
  <c r="FE91" i="1" s="1"/>
  <c r="FE93" i="1" s="1"/>
  <c r="FE95" i="1" s="1"/>
  <c r="FQ90" i="1"/>
  <c r="FQ91" i="1" s="1"/>
  <c r="FQ93" i="1" s="1"/>
  <c r="FQ95" i="1" s="1"/>
  <c r="H90" i="1"/>
  <c r="H91" i="1" s="1"/>
  <c r="H93" i="1" s="1"/>
  <c r="H95" i="1" s="1"/>
  <c r="T90" i="1"/>
  <c r="T91" i="1" s="1"/>
  <c r="T93" i="1" s="1"/>
  <c r="T95" i="1" s="1"/>
  <c r="AF90" i="1"/>
  <c r="AF91" i="1" s="1"/>
  <c r="AF93" i="1" s="1"/>
  <c r="AF95" i="1" s="1"/>
  <c r="AR90" i="1"/>
  <c r="AR91" i="1" s="1"/>
  <c r="AR93" i="1" s="1"/>
  <c r="AR95" i="1" s="1"/>
  <c r="BD90" i="1"/>
  <c r="BD91" i="1" s="1"/>
  <c r="BD93" i="1" s="1"/>
  <c r="BD95" i="1" s="1"/>
  <c r="BP90" i="1"/>
  <c r="BP91" i="1" s="1"/>
  <c r="BP93" i="1" s="1"/>
  <c r="BP95" i="1" s="1"/>
  <c r="CB90" i="1"/>
  <c r="CB91" i="1" s="1"/>
  <c r="CB93" i="1" s="1"/>
  <c r="CB95" i="1" s="1"/>
  <c r="CN90" i="1"/>
  <c r="CN91" i="1" s="1"/>
  <c r="CN93" i="1" s="1"/>
  <c r="CN95" i="1" s="1"/>
  <c r="CZ90" i="1"/>
  <c r="CZ91" i="1" s="1"/>
  <c r="CZ93" i="1" s="1"/>
  <c r="CZ95" i="1" s="1"/>
  <c r="DL90" i="1"/>
  <c r="DL91" i="1" s="1"/>
  <c r="DL93" i="1" s="1"/>
  <c r="DL95" i="1" s="1"/>
  <c r="DX90" i="1"/>
  <c r="DX91" i="1" s="1"/>
  <c r="DX93" i="1" s="1"/>
  <c r="DX95" i="1" s="1"/>
  <c r="EJ90" i="1"/>
  <c r="EJ91" i="1" s="1"/>
  <c r="EJ93" i="1" s="1"/>
  <c r="EJ95" i="1" s="1"/>
  <c r="EV90" i="1"/>
  <c r="EV91" i="1" s="1"/>
  <c r="EV93" i="1" s="1"/>
  <c r="EV95" i="1" s="1"/>
  <c r="FH90" i="1"/>
  <c r="FH91" i="1" s="1"/>
  <c r="FH93" i="1" s="1"/>
  <c r="FH95" i="1" s="1"/>
  <c r="FT90" i="1"/>
  <c r="FT91" i="1" s="1"/>
  <c r="FT93" i="1" s="1"/>
  <c r="FT95" i="1" s="1"/>
  <c r="I90" i="1"/>
  <c r="I91" i="1" s="1"/>
  <c r="I93" i="1" s="1"/>
  <c r="I95" i="1" s="1"/>
  <c r="U90" i="1"/>
  <c r="U91" i="1" s="1"/>
  <c r="U93" i="1" s="1"/>
  <c r="U95" i="1" s="1"/>
  <c r="AG90" i="1"/>
  <c r="AG91" i="1" s="1"/>
  <c r="AG93" i="1" s="1"/>
  <c r="AG95" i="1" s="1"/>
  <c r="AS90" i="1"/>
  <c r="AS91" i="1" s="1"/>
  <c r="AS93" i="1" s="1"/>
  <c r="AS95" i="1" s="1"/>
  <c r="BE90" i="1"/>
  <c r="BE91" i="1" s="1"/>
  <c r="BE93" i="1" s="1"/>
  <c r="BE95" i="1" s="1"/>
  <c r="BQ90" i="1"/>
  <c r="BQ91" i="1" s="1"/>
  <c r="BQ93" i="1" s="1"/>
  <c r="BQ95" i="1" s="1"/>
  <c r="CC90" i="1"/>
  <c r="CC91" i="1" s="1"/>
  <c r="CC93" i="1" s="1"/>
  <c r="CC95" i="1" s="1"/>
  <c r="CO90" i="1"/>
  <c r="CO91" i="1" s="1"/>
  <c r="CO93" i="1" s="1"/>
  <c r="CO95" i="1" s="1"/>
  <c r="DA90" i="1"/>
  <c r="DA91" i="1" s="1"/>
  <c r="DA93" i="1" s="1"/>
  <c r="DA95" i="1" s="1"/>
  <c r="DM90" i="1"/>
  <c r="DM91" i="1" s="1"/>
  <c r="DM93" i="1" s="1"/>
  <c r="DM95" i="1" s="1"/>
  <c r="DY90" i="1"/>
  <c r="DY91" i="1" s="1"/>
  <c r="DY93" i="1" s="1"/>
  <c r="DY95" i="1" s="1"/>
  <c r="EK90" i="1"/>
  <c r="EK91" i="1" s="1"/>
  <c r="EK93" i="1" s="1"/>
  <c r="EK95" i="1" s="1"/>
  <c r="EW90" i="1"/>
  <c r="EW91" i="1" s="1"/>
  <c r="EW93" i="1" s="1"/>
  <c r="EW95" i="1" s="1"/>
  <c r="FI90" i="1"/>
  <c r="FI91" i="1" s="1"/>
  <c r="FI93" i="1" s="1"/>
  <c r="FI95" i="1" s="1"/>
  <c r="FU90" i="1"/>
  <c r="FU91" i="1" s="1"/>
  <c r="FU93" i="1" s="1"/>
  <c r="FU95" i="1" s="1"/>
  <c r="CG90" i="1"/>
  <c r="CG91" i="1" s="1"/>
  <c r="CG93" i="1" s="1"/>
  <c r="CG95" i="1" s="1"/>
  <c r="CS90" i="1"/>
  <c r="CS91" i="1" s="1"/>
  <c r="CS93" i="1" s="1"/>
  <c r="CS95" i="1" s="1"/>
  <c r="DE90" i="1"/>
  <c r="DE91" i="1" s="1"/>
  <c r="DE93" i="1" s="1"/>
  <c r="DE95" i="1" s="1"/>
  <c r="DQ90" i="1"/>
  <c r="DQ91" i="1" s="1"/>
  <c r="DQ93" i="1" s="1"/>
  <c r="DQ95" i="1" s="1"/>
  <c r="EC90" i="1"/>
  <c r="EC91" i="1" s="1"/>
  <c r="EC93" i="1" s="1"/>
  <c r="EC95" i="1" s="1"/>
  <c r="EO90" i="1"/>
  <c r="EO91" i="1" s="1"/>
  <c r="EO93" i="1" s="1"/>
  <c r="EO95" i="1" s="1"/>
  <c r="FA90" i="1"/>
  <c r="FA91" i="1" s="1"/>
  <c r="FA93" i="1" s="1"/>
  <c r="FA95" i="1" s="1"/>
  <c r="FM90" i="1"/>
  <c r="FM91" i="1" s="1"/>
  <c r="FM93" i="1" s="1"/>
  <c r="FM95" i="1" s="1"/>
  <c r="BU94" i="1"/>
  <c r="FA94" i="1"/>
  <c r="AM94" i="1"/>
  <c r="CU94" i="1"/>
  <c r="EQ94" i="1"/>
  <c r="D94" i="1"/>
  <c r="AB94" i="1"/>
  <c r="AZ94" i="1"/>
  <c r="CV94" i="1"/>
  <c r="FP94" i="1"/>
  <c r="BI94" i="1"/>
  <c r="EO94" i="1"/>
  <c r="DS94" i="1"/>
  <c r="EF94" i="1"/>
  <c r="AK94" i="1"/>
  <c r="DQ94" i="1"/>
  <c r="C94" i="1"/>
  <c r="BW94" i="1"/>
  <c r="FC94" i="1"/>
  <c r="P94" i="1"/>
  <c r="AN94" i="1"/>
  <c r="BL94" i="1"/>
  <c r="CJ94" i="1"/>
  <c r="DT94" i="1"/>
  <c r="AG94" i="1"/>
  <c r="BQ94" i="1"/>
  <c r="CO94" i="1"/>
  <c r="DY94" i="1"/>
  <c r="EK94" i="1"/>
  <c r="FI94" i="1"/>
  <c r="AH94" i="1"/>
  <c r="BR94" i="1"/>
  <c r="CP94" i="1"/>
  <c r="DN94" i="1"/>
  <c r="EL94" i="1"/>
  <c r="FV94" i="1"/>
  <c r="CG94" i="1"/>
  <c r="O94" i="1"/>
  <c r="BK94" i="1"/>
  <c r="BX94" i="1"/>
  <c r="I94" i="1"/>
  <c r="BE94" i="1"/>
  <c r="DA94" i="1"/>
  <c r="FU94" i="1"/>
  <c r="J94" i="1"/>
  <c r="AT94" i="1"/>
  <c r="BF94" i="1"/>
  <c r="CD94" i="1"/>
  <c r="DB94" i="1"/>
  <c r="DZ94" i="1"/>
  <c r="EX94" i="1"/>
  <c r="FJ94" i="1"/>
  <c r="M94" i="1"/>
  <c r="EC94" i="1"/>
  <c r="AY94" i="1"/>
  <c r="EE94" i="1"/>
  <c r="DH94" i="1"/>
  <c r="U94" i="1"/>
  <c r="AS94" i="1"/>
  <c r="CC94" i="1"/>
  <c r="DM94" i="1"/>
  <c r="EW94" i="1"/>
  <c r="V94" i="1"/>
  <c r="L94" i="1"/>
  <c r="X94" i="1"/>
  <c r="AJ94" i="1"/>
  <c r="AV94" i="1"/>
  <c r="BH94" i="1"/>
  <c r="BT94" i="1"/>
  <c r="CF94" i="1"/>
  <c r="CR94" i="1"/>
  <c r="DD94" i="1"/>
  <c r="DP94" i="1"/>
  <c r="EB94" i="1"/>
  <c r="EN94" i="1"/>
  <c r="EZ94" i="1"/>
  <c r="FL94" i="1"/>
  <c r="FX94" i="1"/>
  <c r="FM94" i="1"/>
  <c r="AW94" i="1"/>
  <c r="Y94" i="1"/>
  <c r="FO94" i="1"/>
  <c r="CS94" i="1"/>
  <c r="AA94" i="1"/>
  <c r="DG94" i="1"/>
  <c r="FD94" i="1"/>
  <c r="DE94" i="1"/>
  <c r="CI94" i="1"/>
  <c r="ER94" i="1"/>
  <c r="G93" i="1"/>
  <c r="G95" i="1" s="1"/>
  <c r="AX94" i="1"/>
  <c r="DF94" i="1"/>
  <c r="EP94" i="1"/>
  <c r="AL94" i="1"/>
  <c r="CH94" i="1"/>
  <c r="N94" i="1"/>
  <c r="BJ94" i="1"/>
  <c r="CT94" i="1"/>
  <c r="DR94" i="1"/>
  <c r="FB94" i="1"/>
  <c r="ED94" i="1"/>
  <c r="E94" i="1"/>
  <c r="Q94" i="1"/>
  <c r="AC94" i="1"/>
  <c r="AO94" i="1"/>
  <c r="BA94" i="1"/>
  <c r="BM94" i="1"/>
  <c r="BY94" i="1"/>
  <c r="CK94" i="1"/>
  <c r="CW94" i="1"/>
  <c r="DI94" i="1"/>
  <c r="DU94" i="1"/>
  <c r="EG94" i="1"/>
  <c r="ES94" i="1"/>
  <c r="FE94" i="1"/>
  <c r="FQ94" i="1"/>
  <c r="Z94" i="1"/>
  <c r="BV94" i="1"/>
  <c r="FN94" i="1"/>
  <c r="F94" i="1"/>
  <c r="R94" i="1"/>
  <c r="AD94" i="1"/>
  <c r="AP94" i="1"/>
  <c r="BB94" i="1"/>
  <c r="BN94" i="1"/>
  <c r="BZ94" i="1"/>
  <c r="CL94" i="1"/>
  <c r="CX94" i="1"/>
  <c r="DJ94" i="1"/>
  <c r="DV94" i="1"/>
  <c r="EH94" i="1"/>
  <c r="ET94" i="1"/>
  <c r="FF94" i="1"/>
  <c r="FR94" i="1"/>
  <c r="C90" i="1"/>
  <c r="C91" i="1" s="1"/>
  <c r="C93" i="1" s="1"/>
  <c r="C95" i="1" s="1"/>
  <c r="K90" i="1"/>
  <c r="K91" i="1" s="1"/>
  <c r="K93" i="1" s="1"/>
  <c r="K95" i="1" s="1"/>
  <c r="W90" i="1"/>
  <c r="W91" i="1" s="1"/>
  <c r="W93" i="1" s="1"/>
  <c r="W95" i="1" s="1"/>
  <c r="AI90" i="1"/>
  <c r="AI91" i="1" s="1"/>
  <c r="AI93" i="1" s="1"/>
  <c r="AI95" i="1" s="1"/>
  <c r="AU90" i="1"/>
  <c r="AU91" i="1" s="1"/>
  <c r="AU93" i="1" s="1"/>
  <c r="AU95" i="1" s="1"/>
  <c r="BG90" i="1"/>
  <c r="BG91" i="1" s="1"/>
  <c r="BG93" i="1" s="1"/>
  <c r="BG95" i="1" s="1"/>
  <c r="BS90" i="1"/>
  <c r="BS91" i="1" s="1"/>
  <c r="BS93" i="1" s="1"/>
  <c r="BS95" i="1" s="1"/>
  <c r="CE90" i="1"/>
  <c r="CE91" i="1" s="1"/>
  <c r="CE93" i="1" s="1"/>
  <c r="CE95" i="1" s="1"/>
  <c r="CQ90" i="1"/>
  <c r="CQ91" i="1" s="1"/>
  <c r="CQ93" i="1" s="1"/>
  <c r="CQ95" i="1" s="1"/>
  <c r="DC90" i="1"/>
  <c r="DC91" i="1" s="1"/>
  <c r="DC93" i="1" s="1"/>
  <c r="DC95" i="1" s="1"/>
  <c r="DO90" i="1"/>
  <c r="DO91" i="1" s="1"/>
  <c r="DO93" i="1" s="1"/>
  <c r="DO95" i="1" s="1"/>
  <c r="EA90" i="1"/>
  <c r="EA91" i="1" s="1"/>
  <c r="EA93" i="1" s="1"/>
  <c r="EA95" i="1" s="1"/>
  <c r="EM90" i="1"/>
  <c r="EM91" i="1" s="1"/>
  <c r="EM93" i="1" s="1"/>
  <c r="EM95" i="1" s="1"/>
  <c r="EY90" i="1"/>
  <c r="EY91" i="1" s="1"/>
  <c r="EY93" i="1" s="1"/>
  <c r="EY95" i="1" s="1"/>
  <c r="FK90" i="1"/>
  <c r="FK91" i="1" s="1"/>
  <c r="FK93" i="1" s="1"/>
  <c r="FK95" i="1" s="1"/>
  <c r="FW90" i="1"/>
  <c r="FW91" i="1" s="1"/>
  <c r="FW93" i="1" s="1"/>
  <c r="FW95" i="1" s="1"/>
  <c r="L90" i="1"/>
  <c r="L91" i="1" s="1"/>
  <c r="L93" i="1" s="1"/>
  <c r="L95" i="1" s="1"/>
  <c r="X90" i="1"/>
  <c r="X91" i="1" s="1"/>
  <c r="X93" i="1" s="1"/>
  <c r="X95" i="1" s="1"/>
  <c r="AJ90" i="1"/>
  <c r="AJ91" i="1" s="1"/>
  <c r="AJ93" i="1" s="1"/>
  <c r="AJ95" i="1" s="1"/>
  <c r="AV90" i="1"/>
  <c r="AV91" i="1" s="1"/>
  <c r="AV93" i="1" s="1"/>
  <c r="AV95" i="1" s="1"/>
  <c r="BH90" i="1"/>
  <c r="BH91" i="1" s="1"/>
  <c r="BH93" i="1" s="1"/>
  <c r="BH95" i="1" s="1"/>
  <c r="BT90" i="1"/>
  <c r="BT91" i="1" s="1"/>
  <c r="BT93" i="1" s="1"/>
  <c r="BT95" i="1" s="1"/>
  <c r="CF90" i="1"/>
  <c r="CF91" i="1" s="1"/>
  <c r="CF93" i="1" s="1"/>
  <c r="CF95" i="1" s="1"/>
  <c r="CR90" i="1"/>
  <c r="CR91" i="1" s="1"/>
  <c r="CR93" i="1" s="1"/>
  <c r="CR95" i="1" s="1"/>
  <c r="DD90" i="1"/>
  <c r="DD91" i="1" s="1"/>
  <c r="DD93" i="1" s="1"/>
  <c r="DD95" i="1" s="1"/>
  <c r="DP90" i="1"/>
  <c r="DP91" i="1" s="1"/>
  <c r="DP93" i="1" s="1"/>
  <c r="DP95" i="1" s="1"/>
  <c r="EB90" i="1"/>
  <c r="EB91" i="1" s="1"/>
  <c r="EB93" i="1" s="1"/>
  <c r="EB95" i="1" s="1"/>
  <c r="EN90" i="1"/>
  <c r="EN91" i="1" s="1"/>
  <c r="EN93" i="1" s="1"/>
  <c r="EN95" i="1" s="1"/>
  <c r="EZ90" i="1"/>
  <c r="EZ91" i="1" s="1"/>
  <c r="EZ93" i="1" s="1"/>
  <c r="EZ95" i="1" s="1"/>
  <c r="FL90" i="1"/>
  <c r="FL91" i="1" s="1"/>
  <c r="FL93" i="1" s="1"/>
  <c r="FL95" i="1" s="1"/>
  <c r="FX90" i="1"/>
  <c r="FX91" i="1" s="1"/>
  <c r="FX93" i="1" s="1"/>
  <c r="FX95" i="1" s="1"/>
  <c r="D90" i="1"/>
  <c r="D91" i="1" s="1"/>
  <c r="D93" i="1" s="1"/>
  <c r="D95" i="1" s="1"/>
  <c r="P90" i="1"/>
  <c r="P91" i="1" s="1"/>
  <c r="P93" i="1" s="1"/>
  <c r="P95" i="1" s="1"/>
  <c r="AB90" i="1"/>
  <c r="AB91" i="1" s="1"/>
  <c r="AB93" i="1" s="1"/>
  <c r="AB95" i="1" s="1"/>
  <c r="AN90" i="1"/>
  <c r="AN91" i="1" s="1"/>
  <c r="AN93" i="1" s="1"/>
  <c r="AN95" i="1" s="1"/>
  <c r="AZ90" i="1"/>
  <c r="AZ91" i="1" s="1"/>
  <c r="AZ93" i="1" s="1"/>
  <c r="AZ95" i="1" s="1"/>
  <c r="BL90" i="1"/>
  <c r="BL91" i="1" s="1"/>
  <c r="BL93" i="1" s="1"/>
  <c r="BL95" i="1" s="1"/>
  <c r="BX90" i="1"/>
  <c r="BX91" i="1" s="1"/>
  <c r="BX93" i="1" s="1"/>
  <c r="BX95" i="1" s="1"/>
  <c r="CJ90" i="1"/>
  <c r="CJ91" i="1" s="1"/>
  <c r="CJ93" i="1" s="1"/>
  <c r="CJ95" i="1" s="1"/>
  <c r="CV90" i="1"/>
  <c r="CV91" i="1" s="1"/>
  <c r="CV93" i="1" s="1"/>
  <c r="CV95" i="1" s="1"/>
  <c r="DH90" i="1"/>
  <c r="DH91" i="1" s="1"/>
  <c r="DH93" i="1" s="1"/>
  <c r="DH95" i="1" s="1"/>
  <c r="DT90" i="1"/>
  <c r="DT91" i="1" s="1"/>
  <c r="DT93" i="1" s="1"/>
  <c r="DT95" i="1" s="1"/>
  <c r="EF90" i="1"/>
  <c r="EF91" i="1" s="1"/>
  <c r="EF93" i="1" s="1"/>
  <c r="EF95" i="1" s="1"/>
  <c r="ER90" i="1"/>
  <c r="ER91" i="1" s="1"/>
  <c r="ER93" i="1" s="1"/>
  <c r="ER95" i="1" s="1"/>
  <c r="FD90" i="1"/>
  <c r="FD91" i="1" s="1"/>
  <c r="FD93" i="1" s="1"/>
  <c r="FD95" i="1" s="1"/>
  <c r="FP90" i="1"/>
  <c r="FP91" i="1" s="1"/>
  <c r="FP93" i="1" s="1"/>
  <c r="FP95" i="1" s="1"/>
  <c r="FZ107" i="1" l="1"/>
  <c r="FZ109" i="1"/>
  <c r="FZ115" i="1"/>
  <c r="GB115" i="1" s="1"/>
  <c r="FZ120" i="1"/>
  <c r="GB120" i="1" s="1"/>
  <c r="FZ110" i="1"/>
  <c r="GB110" i="1" s="1"/>
  <c r="FZ102" i="1"/>
  <c r="GB102" i="1" s="1"/>
  <c r="FX73" i="1" l="1"/>
  <c r="FW73" i="1"/>
  <c r="FV73" i="1"/>
  <c r="FU73" i="1"/>
  <c r="FT73" i="1"/>
  <c r="FS73" i="1"/>
  <c r="FR73" i="1"/>
  <c r="FQ73" i="1"/>
  <c r="FP73" i="1"/>
  <c r="FO73" i="1"/>
  <c r="FN73" i="1"/>
  <c r="FM73" i="1"/>
  <c r="FL73" i="1"/>
  <c r="FK73" i="1"/>
  <c r="FJ73" i="1"/>
  <c r="FI73" i="1"/>
  <c r="FH73" i="1"/>
  <c r="FG73" i="1"/>
  <c r="FF73" i="1"/>
  <c r="FE73" i="1"/>
  <c r="FD73" i="1"/>
  <c r="FC73" i="1"/>
  <c r="FB73" i="1"/>
  <c r="FA73" i="1"/>
  <c r="EZ73" i="1"/>
  <c r="EY73" i="1"/>
  <c r="EX73" i="1"/>
  <c r="EW73" i="1"/>
  <c r="EV73" i="1"/>
  <c r="EU73" i="1"/>
  <c r="ET73" i="1"/>
  <c r="ES73" i="1"/>
  <c r="ER73" i="1"/>
  <c r="EQ73" i="1"/>
  <c r="EP73" i="1"/>
  <c r="EO73" i="1"/>
  <c r="EN73" i="1"/>
  <c r="EM73" i="1"/>
  <c r="EL73" i="1"/>
  <c r="EK73" i="1"/>
  <c r="EJ73" i="1"/>
  <c r="EI73" i="1"/>
  <c r="EH73" i="1"/>
  <c r="EG73" i="1"/>
  <c r="EF73" i="1"/>
  <c r="EE73" i="1"/>
  <c r="ED73" i="1"/>
  <c r="EC73" i="1"/>
  <c r="EB73" i="1"/>
  <c r="EA73" i="1"/>
  <c r="DZ73" i="1"/>
  <c r="DY73" i="1"/>
  <c r="DX73" i="1"/>
  <c r="DW73" i="1"/>
  <c r="DV73" i="1"/>
  <c r="DU73" i="1"/>
  <c r="DT73" i="1"/>
  <c r="DS73" i="1"/>
  <c r="DR73" i="1"/>
  <c r="DQ73" i="1"/>
  <c r="DP73" i="1"/>
  <c r="DO73" i="1"/>
  <c r="DN73" i="1"/>
  <c r="DM73" i="1"/>
  <c r="DL73" i="1"/>
  <c r="DK73" i="1"/>
  <c r="DJ73" i="1"/>
  <c r="DI73" i="1"/>
  <c r="DH73" i="1"/>
  <c r="DG73" i="1"/>
  <c r="DF73" i="1"/>
  <c r="DE73" i="1"/>
  <c r="DD73" i="1"/>
  <c r="DC73" i="1"/>
  <c r="DB73" i="1"/>
  <c r="DA73" i="1"/>
  <c r="CZ73" i="1"/>
  <c r="CY73" i="1"/>
  <c r="CX73" i="1"/>
  <c r="CW73" i="1"/>
  <c r="CV73" i="1"/>
  <c r="CU73" i="1"/>
  <c r="CT73" i="1"/>
  <c r="CS73" i="1"/>
  <c r="CR73" i="1"/>
  <c r="CQ73" i="1"/>
  <c r="CP73" i="1"/>
  <c r="CO73" i="1"/>
  <c r="CN73" i="1"/>
  <c r="CM73" i="1"/>
  <c r="CL73" i="1"/>
  <c r="CK73" i="1"/>
  <c r="CJ73" i="1"/>
  <c r="CI73" i="1"/>
  <c r="CH73" i="1"/>
  <c r="CG73" i="1"/>
  <c r="CF73" i="1"/>
  <c r="CE73" i="1"/>
  <c r="CD73" i="1"/>
  <c r="CC73" i="1"/>
  <c r="CB73" i="1"/>
  <c r="CA73" i="1"/>
  <c r="BZ73" i="1"/>
  <c r="BY73" i="1"/>
  <c r="BX73" i="1"/>
  <c r="BW73" i="1"/>
  <c r="BV73" i="1"/>
  <c r="BU73" i="1"/>
  <c r="BT73" i="1"/>
  <c r="BS73" i="1"/>
  <c r="BR73" i="1"/>
  <c r="BQ73" i="1"/>
  <c r="BP73" i="1"/>
  <c r="BO73" i="1"/>
  <c r="BN73" i="1"/>
  <c r="BM73" i="1"/>
  <c r="BL73" i="1"/>
  <c r="BK73" i="1"/>
  <c r="BJ73" i="1"/>
  <c r="BI73" i="1"/>
  <c r="BH73" i="1"/>
  <c r="BG73" i="1"/>
  <c r="BF73" i="1"/>
  <c r="BE73" i="1"/>
  <c r="BD73" i="1"/>
  <c r="BC73" i="1"/>
  <c r="BB73" i="1"/>
  <c r="BA73" i="1"/>
  <c r="AZ73" i="1"/>
  <c r="AY73" i="1"/>
  <c r="AX73" i="1"/>
  <c r="AW73" i="1"/>
  <c r="AV73" i="1"/>
  <c r="AU73" i="1"/>
  <c r="AT73" i="1"/>
  <c r="AS73" i="1"/>
  <c r="AR73" i="1"/>
  <c r="AQ73" i="1"/>
  <c r="AP73" i="1"/>
  <c r="AO73" i="1"/>
  <c r="AN73" i="1"/>
  <c r="AM73" i="1"/>
  <c r="AL73" i="1"/>
  <c r="AK73" i="1"/>
  <c r="AJ73" i="1"/>
  <c r="AI73" i="1"/>
  <c r="AH73" i="1"/>
  <c r="AG73" i="1"/>
  <c r="AF73" i="1"/>
  <c r="AE73" i="1"/>
  <c r="AD73" i="1"/>
  <c r="AC73" i="1"/>
  <c r="AB73" i="1"/>
  <c r="AA73" i="1"/>
  <c r="Z73" i="1"/>
  <c r="Y73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F73" i="1"/>
  <c r="E73" i="1"/>
  <c r="C73" i="1"/>
  <c r="FX72" i="1"/>
  <c r="FW72" i="1"/>
  <c r="FV72" i="1"/>
  <c r="FU72" i="1"/>
  <c r="FT72" i="1"/>
  <c r="FS72" i="1"/>
  <c r="FR72" i="1"/>
  <c r="FQ72" i="1"/>
  <c r="FP72" i="1"/>
  <c r="FO72" i="1"/>
  <c r="FN72" i="1"/>
  <c r="FM72" i="1"/>
  <c r="FL72" i="1"/>
  <c r="FK72" i="1"/>
  <c r="FJ72" i="1"/>
  <c r="FI72" i="1"/>
  <c r="FH72" i="1"/>
  <c r="FG72" i="1"/>
  <c r="FF72" i="1"/>
  <c r="FE72" i="1"/>
  <c r="FD72" i="1"/>
  <c r="FC72" i="1"/>
  <c r="FB72" i="1"/>
  <c r="FA72" i="1"/>
  <c r="EZ72" i="1"/>
  <c r="EY72" i="1"/>
  <c r="EX72" i="1"/>
  <c r="EW72" i="1"/>
  <c r="EV72" i="1"/>
  <c r="EU72" i="1"/>
  <c r="ET72" i="1"/>
  <c r="ES72" i="1"/>
  <c r="ER72" i="1"/>
  <c r="EQ72" i="1"/>
  <c r="EP72" i="1"/>
  <c r="EO72" i="1"/>
  <c r="EN72" i="1"/>
  <c r="EM72" i="1"/>
  <c r="EL72" i="1"/>
  <c r="EK72" i="1"/>
  <c r="EJ72" i="1"/>
  <c r="EI72" i="1"/>
  <c r="EH72" i="1"/>
  <c r="EG72" i="1"/>
  <c r="EF72" i="1"/>
  <c r="EE72" i="1"/>
  <c r="ED72" i="1"/>
  <c r="EC72" i="1"/>
  <c r="EB72" i="1"/>
  <c r="EA72" i="1"/>
  <c r="DZ72" i="1"/>
  <c r="DY72" i="1"/>
  <c r="DX72" i="1"/>
  <c r="DW72" i="1"/>
  <c r="DV72" i="1"/>
  <c r="DU72" i="1"/>
  <c r="DT72" i="1"/>
  <c r="DS72" i="1"/>
  <c r="DR72" i="1"/>
  <c r="DQ72" i="1"/>
  <c r="DP72" i="1"/>
  <c r="DO72" i="1"/>
  <c r="DN72" i="1"/>
  <c r="DM72" i="1"/>
  <c r="DL72" i="1"/>
  <c r="DK72" i="1"/>
  <c r="DJ72" i="1"/>
  <c r="DI72" i="1"/>
  <c r="DH72" i="1"/>
  <c r="DG72" i="1"/>
  <c r="DF72" i="1"/>
  <c r="DE72" i="1"/>
  <c r="DD72" i="1"/>
  <c r="DC72" i="1"/>
  <c r="DB72" i="1"/>
  <c r="DA72" i="1"/>
  <c r="CZ72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CH72" i="1"/>
  <c r="CG72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T72" i="1"/>
  <c r="BS72" i="1"/>
  <c r="BR72" i="1"/>
  <c r="BQ72" i="1"/>
  <c r="BP72" i="1"/>
  <c r="BO72" i="1"/>
  <c r="BN72" i="1"/>
  <c r="BM72" i="1"/>
  <c r="BL72" i="1"/>
  <c r="BK72" i="1"/>
  <c r="BJ72" i="1"/>
  <c r="BI72" i="1"/>
  <c r="BH72" i="1"/>
  <c r="BG72" i="1"/>
  <c r="BF72" i="1"/>
  <c r="BE72" i="1"/>
  <c r="BD72" i="1"/>
  <c r="BC72" i="1"/>
  <c r="BB72" i="1"/>
  <c r="BA72" i="1"/>
  <c r="AZ72" i="1"/>
  <c r="AY72" i="1"/>
  <c r="AX72" i="1"/>
  <c r="AW72" i="1"/>
  <c r="AV72" i="1"/>
  <c r="AU72" i="1"/>
  <c r="AT72" i="1"/>
  <c r="AS72" i="1"/>
  <c r="AR72" i="1"/>
  <c r="AQ72" i="1"/>
  <c r="AP72" i="1"/>
  <c r="AO72" i="1"/>
  <c r="AN72" i="1"/>
  <c r="AM72" i="1"/>
  <c r="AL72" i="1"/>
  <c r="AK72" i="1"/>
  <c r="AJ72" i="1"/>
  <c r="AI72" i="1"/>
  <c r="AH72" i="1"/>
  <c r="AG72" i="1"/>
  <c r="AF72" i="1"/>
  <c r="AE72" i="1"/>
  <c r="AD72" i="1"/>
  <c r="AC72" i="1"/>
  <c r="AB72" i="1"/>
  <c r="AA72" i="1"/>
  <c r="Z72" i="1"/>
  <c r="Y72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F72" i="1"/>
  <c r="E72" i="1"/>
  <c r="D72" i="1"/>
  <c r="C72" i="1"/>
  <c r="C70" i="1"/>
  <c r="C69" i="1"/>
  <c r="C68" i="1"/>
  <c r="FX65" i="1"/>
  <c r="FW65" i="1"/>
  <c r="FV65" i="1"/>
  <c r="FU65" i="1"/>
  <c r="FT65" i="1"/>
  <c r="FS65" i="1"/>
  <c r="FR65" i="1"/>
  <c r="FQ65" i="1"/>
  <c r="FP65" i="1"/>
  <c r="FO65" i="1"/>
  <c r="FN65" i="1"/>
  <c r="FM65" i="1"/>
  <c r="FL65" i="1"/>
  <c r="FK65" i="1"/>
  <c r="FJ65" i="1"/>
  <c r="FI65" i="1"/>
  <c r="FH65" i="1"/>
  <c r="FG65" i="1"/>
  <c r="FF65" i="1"/>
  <c r="FE65" i="1"/>
  <c r="FD65" i="1"/>
  <c r="FC65" i="1"/>
  <c r="FB65" i="1"/>
  <c r="FA65" i="1"/>
  <c r="EZ65" i="1"/>
  <c r="EY65" i="1"/>
  <c r="EX65" i="1"/>
  <c r="EW65" i="1"/>
  <c r="EV65" i="1"/>
  <c r="EU65" i="1"/>
  <c r="ET65" i="1"/>
  <c r="ES65" i="1"/>
  <c r="ER65" i="1"/>
  <c r="EQ65" i="1"/>
  <c r="EP65" i="1"/>
  <c r="EO65" i="1"/>
  <c r="EN65" i="1"/>
  <c r="EM65" i="1"/>
  <c r="EL65" i="1"/>
  <c r="EK65" i="1"/>
  <c r="EJ65" i="1"/>
  <c r="EI65" i="1"/>
  <c r="EH65" i="1"/>
  <c r="EG65" i="1"/>
  <c r="EF65" i="1"/>
  <c r="EE65" i="1"/>
  <c r="ED65" i="1"/>
  <c r="EC65" i="1"/>
  <c r="EB65" i="1"/>
  <c r="EA65" i="1"/>
  <c r="DZ65" i="1"/>
  <c r="DY65" i="1"/>
  <c r="DX65" i="1"/>
  <c r="DW65" i="1"/>
  <c r="DV65" i="1"/>
  <c r="DU65" i="1"/>
  <c r="DT65" i="1"/>
  <c r="DS65" i="1"/>
  <c r="DR65" i="1"/>
  <c r="DQ65" i="1"/>
  <c r="DP65" i="1"/>
  <c r="DO65" i="1"/>
  <c r="DN65" i="1"/>
  <c r="DM65" i="1"/>
  <c r="DL65" i="1"/>
  <c r="DK65" i="1"/>
  <c r="DJ65" i="1"/>
  <c r="DI65" i="1"/>
  <c r="DH65" i="1"/>
  <c r="DG65" i="1"/>
  <c r="DF65" i="1"/>
  <c r="DE65" i="1"/>
  <c r="DD65" i="1"/>
  <c r="DC65" i="1"/>
  <c r="DB65" i="1"/>
  <c r="DA65" i="1"/>
  <c r="CZ65" i="1"/>
  <c r="CY65" i="1"/>
  <c r="CX65" i="1"/>
  <c r="CW65" i="1"/>
  <c r="CV65" i="1"/>
  <c r="CU65" i="1"/>
  <c r="CT65" i="1"/>
  <c r="CS65" i="1"/>
  <c r="CR65" i="1"/>
  <c r="CQ65" i="1"/>
  <c r="CP65" i="1"/>
  <c r="CO65" i="1"/>
  <c r="CN65" i="1"/>
  <c r="CM65" i="1"/>
  <c r="CL65" i="1"/>
  <c r="CK65" i="1"/>
  <c r="CJ65" i="1"/>
  <c r="CI65" i="1"/>
  <c r="CH65" i="1"/>
  <c r="CG65" i="1"/>
  <c r="CF65" i="1"/>
  <c r="CE65" i="1"/>
  <c r="CD65" i="1"/>
  <c r="CC65" i="1"/>
  <c r="CB65" i="1"/>
  <c r="CA65" i="1"/>
  <c r="BZ65" i="1"/>
  <c r="BY65" i="1"/>
  <c r="BX65" i="1"/>
  <c r="BW65" i="1"/>
  <c r="BV65" i="1"/>
  <c r="BU65" i="1"/>
  <c r="BT65" i="1"/>
  <c r="BS65" i="1"/>
  <c r="BR65" i="1"/>
  <c r="BQ65" i="1"/>
  <c r="BP65" i="1"/>
  <c r="BO65" i="1"/>
  <c r="BN65" i="1"/>
  <c r="BM65" i="1"/>
  <c r="BL65" i="1"/>
  <c r="BK65" i="1"/>
  <c r="BJ65" i="1"/>
  <c r="BI65" i="1"/>
  <c r="BH65" i="1"/>
  <c r="BG65" i="1"/>
  <c r="BF65" i="1"/>
  <c r="BE65" i="1"/>
  <c r="BD65" i="1"/>
  <c r="BC65" i="1"/>
  <c r="BB65" i="1"/>
  <c r="BA65" i="1"/>
  <c r="AZ65" i="1"/>
  <c r="AY65" i="1"/>
  <c r="AX65" i="1"/>
  <c r="AW65" i="1"/>
  <c r="AV65" i="1"/>
  <c r="AU65" i="1"/>
  <c r="AT65" i="1"/>
  <c r="AS65" i="1"/>
  <c r="AR65" i="1"/>
  <c r="AQ65" i="1"/>
  <c r="AP65" i="1"/>
  <c r="AO65" i="1"/>
  <c r="AN65" i="1"/>
  <c r="AM65" i="1"/>
  <c r="AL65" i="1"/>
  <c r="AK65" i="1"/>
  <c r="AJ65" i="1"/>
  <c r="AI65" i="1"/>
  <c r="AH65" i="1"/>
  <c r="AG65" i="1"/>
  <c r="AF65" i="1"/>
  <c r="AE65" i="1"/>
  <c r="AD65" i="1"/>
  <c r="AC65" i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F65" i="1"/>
  <c r="E65" i="1"/>
  <c r="C65" i="1"/>
  <c r="FX64" i="1"/>
  <c r="FW64" i="1"/>
  <c r="FV64" i="1"/>
  <c r="FU64" i="1"/>
  <c r="FT64" i="1"/>
  <c r="FS64" i="1"/>
  <c r="FR64" i="1"/>
  <c r="FQ64" i="1"/>
  <c r="FP64" i="1"/>
  <c r="FO64" i="1"/>
  <c r="FN64" i="1"/>
  <c r="FM64" i="1"/>
  <c r="FL64" i="1"/>
  <c r="FK64" i="1"/>
  <c r="FJ64" i="1"/>
  <c r="FI64" i="1"/>
  <c r="FH64" i="1"/>
  <c r="FG64" i="1"/>
  <c r="FF64" i="1"/>
  <c r="FE64" i="1"/>
  <c r="FD64" i="1"/>
  <c r="FC64" i="1"/>
  <c r="FB64" i="1"/>
  <c r="FA64" i="1"/>
  <c r="EZ64" i="1"/>
  <c r="EY64" i="1"/>
  <c r="EX64" i="1"/>
  <c r="EW64" i="1"/>
  <c r="EV64" i="1"/>
  <c r="EU64" i="1"/>
  <c r="ET64" i="1"/>
  <c r="ES64" i="1"/>
  <c r="ER64" i="1"/>
  <c r="EQ64" i="1"/>
  <c r="EP64" i="1"/>
  <c r="EO64" i="1"/>
  <c r="EN64" i="1"/>
  <c r="EM64" i="1"/>
  <c r="EL64" i="1"/>
  <c r="EK64" i="1"/>
  <c r="EJ64" i="1"/>
  <c r="EI64" i="1"/>
  <c r="EH64" i="1"/>
  <c r="EG64" i="1"/>
  <c r="EF64" i="1"/>
  <c r="EE64" i="1"/>
  <c r="ED64" i="1"/>
  <c r="EC64" i="1"/>
  <c r="EB64" i="1"/>
  <c r="EA64" i="1"/>
  <c r="DZ64" i="1"/>
  <c r="DY64" i="1"/>
  <c r="DX64" i="1"/>
  <c r="DW64" i="1"/>
  <c r="DV64" i="1"/>
  <c r="DU64" i="1"/>
  <c r="DT64" i="1"/>
  <c r="DS64" i="1"/>
  <c r="DR64" i="1"/>
  <c r="DQ64" i="1"/>
  <c r="DP64" i="1"/>
  <c r="DO64" i="1"/>
  <c r="DN64" i="1"/>
  <c r="DM64" i="1"/>
  <c r="DL64" i="1"/>
  <c r="DK64" i="1"/>
  <c r="DJ64" i="1"/>
  <c r="DI64" i="1"/>
  <c r="DH64" i="1"/>
  <c r="DG64" i="1"/>
  <c r="DF64" i="1"/>
  <c r="DE64" i="1"/>
  <c r="DD64" i="1"/>
  <c r="DC64" i="1"/>
  <c r="DB64" i="1"/>
  <c r="DA64" i="1"/>
  <c r="CZ64" i="1"/>
  <c r="CY64" i="1"/>
  <c r="CX64" i="1"/>
  <c r="CW64" i="1"/>
  <c r="CV64" i="1"/>
  <c r="CU64" i="1"/>
  <c r="CT64" i="1"/>
  <c r="CS64" i="1"/>
  <c r="CR64" i="1"/>
  <c r="CQ64" i="1"/>
  <c r="CP64" i="1"/>
  <c r="CO64" i="1"/>
  <c r="CN64" i="1"/>
  <c r="CM64" i="1"/>
  <c r="CL64" i="1"/>
  <c r="CK64" i="1"/>
  <c r="CJ64" i="1"/>
  <c r="CI64" i="1"/>
  <c r="CH64" i="1"/>
  <c r="CG64" i="1"/>
  <c r="CF64" i="1"/>
  <c r="CE64" i="1"/>
  <c r="CD64" i="1"/>
  <c r="CC64" i="1"/>
  <c r="CB64" i="1"/>
  <c r="CA64" i="1"/>
  <c r="BZ64" i="1"/>
  <c r="BY64" i="1"/>
  <c r="BX64" i="1"/>
  <c r="BW64" i="1"/>
  <c r="BV64" i="1"/>
  <c r="BU64" i="1"/>
  <c r="BT64" i="1"/>
  <c r="BS64" i="1"/>
  <c r="BR64" i="1"/>
  <c r="BQ64" i="1"/>
  <c r="BP64" i="1"/>
  <c r="BO64" i="1"/>
  <c r="BN64" i="1"/>
  <c r="BM64" i="1"/>
  <c r="BL64" i="1"/>
  <c r="BK64" i="1"/>
  <c r="BJ64" i="1"/>
  <c r="BI64" i="1"/>
  <c r="BH64" i="1"/>
  <c r="BG64" i="1"/>
  <c r="BF64" i="1"/>
  <c r="BE64" i="1"/>
  <c r="BD64" i="1"/>
  <c r="BC64" i="1"/>
  <c r="BB64" i="1"/>
  <c r="BA64" i="1"/>
  <c r="AZ64" i="1"/>
  <c r="AY64" i="1"/>
  <c r="AX64" i="1"/>
  <c r="AW64" i="1"/>
  <c r="AV64" i="1"/>
  <c r="AU64" i="1"/>
  <c r="AT64" i="1"/>
  <c r="AS64" i="1"/>
  <c r="AR64" i="1"/>
  <c r="AQ64" i="1"/>
  <c r="AP64" i="1"/>
  <c r="AO64" i="1"/>
  <c r="AN64" i="1"/>
  <c r="AM64" i="1"/>
  <c r="AL64" i="1"/>
  <c r="AK64" i="1"/>
  <c r="AJ64" i="1"/>
  <c r="AI64" i="1"/>
  <c r="AH64" i="1"/>
  <c r="AG64" i="1"/>
  <c r="AF64" i="1"/>
  <c r="AE64" i="1"/>
  <c r="AD64" i="1"/>
  <c r="AC64" i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C64" i="1"/>
  <c r="FX63" i="1"/>
  <c r="FW63" i="1"/>
  <c r="FV63" i="1"/>
  <c r="FU63" i="1"/>
  <c r="FT63" i="1"/>
  <c r="FS63" i="1"/>
  <c r="FR63" i="1"/>
  <c r="FQ63" i="1"/>
  <c r="FP63" i="1"/>
  <c r="FO63" i="1"/>
  <c r="FN63" i="1"/>
  <c r="FM63" i="1"/>
  <c r="FL63" i="1"/>
  <c r="FK63" i="1"/>
  <c r="FJ63" i="1"/>
  <c r="FI63" i="1"/>
  <c r="FH63" i="1"/>
  <c r="FG63" i="1"/>
  <c r="FF63" i="1"/>
  <c r="FE63" i="1"/>
  <c r="FD63" i="1"/>
  <c r="FC63" i="1"/>
  <c r="FB63" i="1"/>
  <c r="FA63" i="1"/>
  <c r="EZ63" i="1"/>
  <c r="EY63" i="1"/>
  <c r="EX63" i="1"/>
  <c r="EW63" i="1"/>
  <c r="EV63" i="1"/>
  <c r="EU63" i="1"/>
  <c r="ET63" i="1"/>
  <c r="ES63" i="1"/>
  <c r="ER63" i="1"/>
  <c r="EQ63" i="1"/>
  <c r="EP63" i="1"/>
  <c r="EO63" i="1"/>
  <c r="EN63" i="1"/>
  <c r="EM63" i="1"/>
  <c r="EL63" i="1"/>
  <c r="EK63" i="1"/>
  <c r="EJ63" i="1"/>
  <c r="EI63" i="1"/>
  <c r="EH63" i="1"/>
  <c r="EG63" i="1"/>
  <c r="EF63" i="1"/>
  <c r="EE63" i="1"/>
  <c r="ED63" i="1"/>
  <c r="EC63" i="1"/>
  <c r="EB63" i="1"/>
  <c r="EA63" i="1"/>
  <c r="DZ63" i="1"/>
  <c r="DY63" i="1"/>
  <c r="DX63" i="1"/>
  <c r="DW63" i="1"/>
  <c r="DV63" i="1"/>
  <c r="DU63" i="1"/>
  <c r="DT63" i="1"/>
  <c r="DS63" i="1"/>
  <c r="DR63" i="1"/>
  <c r="DQ63" i="1"/>
  <c r="DP63" i="1"/>
  <c r="DO63" i="1"/>
  <c r="DN63" i="1"/>
  <c r="DM63" i="1"/>
  <c r="DL63" i="1"/>
  <c r="DK63" i="1"/>
  <c r="DJ63" i="1"/>
  <c r="DI63" i="1"/>
  <c r="DH63" i="1"/>
  <c r="DG63" i="1"/>
  <c r="DF63" i="1"/>
  <c r="DE63" i="1"/>
  <c r="DD63" i="1"/>
  <c r="DC63" i="1"/>
  <c r="DB63" i="1"/>
  <c r="DA63" i="1"/>
  <c r="CZ63" i="1"/>
  <c r="CY63" i="1"/>
  <c r="CX63" i="1"/>
  <c r="CW63" i="1"/>
  <c r="CV63" i="1"/>
  <c r="CU63" i="1"/>
  <c r="CT63" i="1"/>
  <c r="CS63" i="1"/>
  <c r="CR63" i="1"/>
  <c r="CQ63" i="1"/>
  <c r="CP63" i="1"/>
  <c r="CO63" i="1"/>
  <c r="CN63" i="1"/>
  <c r="CM63" i="1"/>
  <c r="CL63" i="1"/>
  <c r="CK63" i="1"/>
  <c r="CJ63" i="1"/>
  <c r="CI63" i="1"/>
  <c r="CH63" i="1"/>
  <c r="CG63" i="1"/>
  <c r="CF63" i="1"/>
  <c r="CE63" i="1"/>
  <c r="CD63" i="1"/>
  <c r="CC63" i="1"/>
  <c r="CB63" i="1"/>
  <c r="CA63" i="1"/>
  <c r="BZ63" i="1"/>
  <c r="BY63" i="1"/>
  <c r="BX63" i="1"/>
  <c r="BW63" i="1"/>
  <c r="BV63" i="1"/>
  <c r="BU63" i="1"/>
  <c r="BT63" i="1"/>
  <c r="BS63" i="1"/>
  <c r="BR63" i="1"/>
  <c r="BQ63" i="1"/>
  <c r="BP63" i="1"/>
  <c r="BO63" i="1"/>
  <c r="BN63" i="1"/>
  <c r="BM63" i="1"/>
  <c r="BL63" i="1"/>
  <c r="BK63" i="1"/>
  <c r="BJ63" i="1"/>
  <c r="BI63" i="1"/>
  <c r="BH63" i="1"/>
  <c r="BG63" i="1"/>
  <c r="BF63" i="1"/>
  <c r="BE63" i="1"/>
  <c r="BD63" i="1"/>
  <c r="BC63" i="1"/>
  <c r="BB63" i="1"/>
  <c r="BA63" i="1"/>
  <c r="AZ63" i="1"/>
  <c r="AY63" i="1"/>
  <c r="AX63" i="1"/>
  <c r="AW63" i="1"/>
  <c r="AV63" i="1"/>
  <c r="AU63" i="1"/>
  <c r="AT63" i="1"/>
  <c r="AS63" i="1"/>
  <c r="AR63" i="1"/>
  <c r="AQ63" i="1"/>
  <c r="AP63" i="1"/>
  <c r="AO63" i="1"/>
  <c r="AN63" i="1"/>
  <c r="AM63" i="1"/>
  <c r="AL63" i="1"/>
  <c r="AK63" i="1"/>
  <c r="AJ63" i="1"/>
  <c r="AI63" i="1"/>
  <c r="AH63" i="1"/>
  <c r="AG63" i="1"/>
  <c r="AF63" i="1"/>
  <c r="AE63" i="1"/>
  <c r="AD63" i="1"/>
  <c r="AC63" i="1"/>
  <c r="AB63" i="1"/>
  <c r="AA63" i="1"/>
  <c r="Z63" i="1"/>
  <c r="Y63" i="1"/>
  <c r="X63" i="1"/>
  <c r="W63" i="1"/>
  <c r="V63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F63" i="1"/>
  <c r="E63" i="1"/>
  <c r="C63" i="1"/>
  <c r="CG48" i="1"/>
  <c r="FZ47" i="1"/>
  <c r="FZ46" i="1"/>
  <c r="FZ45" i="1"/>
  <c r="FX58" i="1"/>
  <c r="FX154" i="1" s="1"/>
  <c r="FX155" i="1" s="1"/>
  <c r="FW58" i="1"/>
  <c r="FW154" i="1" s="1"/>
  <c r="FW155" i="1" s="1"/>
  <c r="FV58" i="1"/>
  <c r="FV154" i="1" s="1"/>
  <c r="FV155" i="1" s="1"/>
  <c r="FU58" i="1"/>
  <c r="FU154" i="1" s="1"/>
  <c r="FU155" i="1" s="1"/>
  <c r="FT58" i="1"/>
  <c r="FT154" i="1" s="1"/>
  <c r="FT155" i="1" s="1"/>
  <c r="FS58" i="1"/>
  <c r="FS154" i="1" s="1"/>
  <c r="FS155" i="1" s="1"/>
  <c r="FR58" i="1"/>
  <c r="FR154" i="1" s="1"/>
  <c r="FR155" i="1" s="1"/>
  <c r="FQ58" i="1"/>
  <c r="FQ154" i="1" s="1"/>
  <c r="FQ155" i="1" s="1"/>
  <c r="FP58" i="1"/>
  <c r="FP154" i="1" s="1"/>
  <c r="FP155" i="1" s="1"/>
  <c r="FO58" i="1"/>
  <c r="FO154" i="1" s="1"/>
  <c r="FO155" i="1" s="1"/>
  <c r="FN58" i="1"/>
  <c r="FN154" i="1" s="1"/>
  <c r="FN155" i="1" s="1"/>
  <c r="FM58" i="1"/>
  <c r="FM154" i="1" s="1"/>
  <c r="FM155" i="1" s="1"/>
  <c r="FL58" i="1"/>
  <c r="FL154" i="1" s="1"/>
  <c r="FL155" i="1" s="1"/>
  <c r="FK58" i="1"/>
  <c r="FK154" i="1" s="1"/>
  <c r="FK155" i="1" s="1"/>
  <c r="FJ58" i="1"/>
  <c r="FJ154" i="1" s="1"/>
  <c r="FJ155" i="1" s="1"/>
  <c r="FI58" i="1"/>
  <c r="FI154" i="1" s="1"/>
  <c r="FI155" i="1" s="1"/>
  <c r="FH58" i="1"/>
  <c r="FH154" i="1" s="1"/>
  <c r="FH155" i="1" s="1"/>
  <c r="FG58" i="1"/>
  <c r="FG154" i="1" s="1"/>
  <c r="FG155" i="1" s="1"/>
  <c r="FF58" i="1"/>
  <c r="FF154" i="1" s="1"/>
  <c r="FF155" i="1" s="1"/>
  <c r="FE58" i="1"/>
  <c r="FE154" i="1" s="1"/>
  <c r="FE155" i="1" s="1"/>
  <c r="FD58" i="1"/>
  <c r="FD154" i="1" s="1"/>
  <c r="FD155" i="1" s="1"/>
  <c r="FC58" i="1"/>
  <c r="FC154" i="1" s="1"/>
  <c r="FC155" i="1" s="1"/>
  <c r="FB58" i="1"/>
  <c r="FB154" i="1" s="1"/>
  <c r="FB155" i="1" s="1"/>
  <c r="FA58" i="1"/>
  <c r="FA154" i="1" s="1"/>
  <c r="FA155" i="1" s="1"/>
  <c r="EZ58" i="1"/>
  <c r="EZ154" i="1" s="1"/>
  <c r="EZ155" i="1" s="1"/>
  <c r="EY58" i="1"/>
  <c r="EY154" i="1" s="1"/>
  <c r="EY155" i="1" s="1"/>
  <c r="EX58" i="1"/>
  <c r="EX154" i="1" s="1"/>
  <c r="EX155" i="1" s="1"/>
  <c r="EW58" i="1"/>
  <c r="EW154" i="1" s="1"/>
  <c r="EW155" i="1" s="1"/>
  <c r="EV58" i="1"/>
  <c r="EV154" i="1" s="1"/>
  <c r="EV155" i="1" s="1"/>
  <c r="EU58" i="1"/>
  <c r="EU154" i="1" s="1"/>
  <c r="EU155" i="1" s="1"/>
  <c r="ET58" i="1"/>
  <c r="ET154" i="1" s="1"/>
  <c r="ET155" i="1" s="1"/>
  <c r="ES58" i="1"/>
  <c r="ES154" i="1" s="1"/>
  <c r="ES155" i="1" s="1"/>
  <c r="ER58" i="1"/>
  <c r="ER154" i="1" s="1"/>
  <c r="ER155" i="1" s="1"/>
  <c r="EQ58" i="1"/>
  <c r="EQ154" i="1" s="1"/>
  <c r="EQ155" i="1" s="1"/>
  <c r="EP58" i="1"/>
  <c r="EP154" i="1" s="1"/>
  <c r="EP155" i="1" s="1"/>
  <c r="EO58" i="1"/>
  <c r="EO154" i="1" s="1"/>
  <c r="EO155" i="1" s="1"/>
  <c r="EN58" i="1"/>
  <c r="EN154" i="1" s="1"/>
  <c r="EN155" i="1" s="1"/>
  <c r="EM58" i="1"/>
  <c r="EM154" i="1" s="1"/>
  <c r="EM155" i="1" s="1"/>
  <c r="EL58" i="1"/>
  <c r="EL154" i="1" s="1"/>
  <c r="EL155" i="1" s="1"/>
  <c r="EK58" i="1"/>
  <c r="EK154" i="1" s="1"/>
  <c r="EK155" i="1" s="1"/>
  <c r="EJ58" i="1"/>
  <c r="EJ154" i="1" s="1"/>
  <c r="EJ155" i="1" s="1"/>
  <c r="EI58" i="1"/>
  <c r="EI154" i="1" s="1"/>
  <c r="EI155" i="1" s="1"/>
  <c r="EH58" i="1"/>
  <c r="EH154" i="1" s="1"/>
  <c r="EH155" i="1" s="1"/>
  <c r="EG58" i="1"/>
  <c r="EG154" i="1" s="1"/>
  <c r="EG155" i="1" s="1"/>
  <c r="EF58" i="1"/>
  <c r="EF154" i="1" s="1"/>
  <c r="EF155" i="1" s="1"/>
  <c r="EE58" i="1"/>
  <c r="EE154" i="1" s="1"/>
  <c r="EE155" i="1" s="1"/>
  <c r="ED58" i="1"/>
  <c r="ED154" i="1" s="1"/>
  <c r="ED155" i="1" s="1"/>
  <c r="EC58" i="1"/>
  <c r="EC154" i="1" s="1"/>
  <c r="EC155" i="1" s="1"/>
  <c r="EB58" i="1"/>
  <c r="EB154" i="1" s="1"/>
  <c r="EB155" i="1" s="1"/>
  <c r="EA58" i="1"/>
  <c r="EA154" i="1" s="1"/>
  <c r="EA155" i="1" s="1"/>
  <c r="DZ58" i="1"/>
  <c r="DZ154" i="1" s="1"/>
  <c r="DZ155" i="1" s="1"/>
  <c r="DY58" i="1"/>
  <c r="DY154" i="1" s="1"/>
  <c r="DY155" i="1" s="1"/>
  <c r="DX58" i="1"/>
  <c r="DX154" i="1" s="1"/>
  <c r="DX155" i="1" s="1"/>
  <c r="DW58" i="1"/>
  <c r="DW154" i="1" s="1"/>
  <c r="DW155" i="1" s="1"/>
  <c r="DV58" i="1"/>
  <c r="DV154" i="1" s="1"/>
  <c r="DV155" i="1" s="1"/>
  <c r="DU58" i="1"/>
  <c r="DU154" i="1" s="1"/>
  <c r="DU155" i="1" s="1"/>
  <c r="DT58" i="1"/>
  <c r="DT154" i="1" s="1"/>
  <c r="DT155" i="1" s="1"/>
  <c r="DS58" i="1"/>
  <c r="DS154" i="1" s="1"/>
  <c r="DS155" i="1" s="1"/>
  <c r="DR58" i="1"/>
  <c r="DR154" i="1" s="1"/>
  <c r="DR155" i="1" s="1"/>
  <c r="DQ58" i="1"/>
  <c r="DQ154" i="1" s="1"/>
  <c r="DQ155" i="1" s="1"/>
  <c r="DP58" i="1"/>
  <c r="DP154" i="1" s="1"/>
  <c r="DP155" i="1" s="1"/>
  <c r="DO58" i="1"/>
  <c r="DO154" i="1" s="1"/>
  <c r="DO155" i="1" s="1"/>
  <c r="DN58" i="1"/>
  <c r="DN154" i="1" s="1"/>
  <c r="DN155" i="1" s="1"/>
  <c r="DM58" i="1"/>
  <c r="DM154" i="1" s="1"/>
  <c r="DM155" i="1" s="1"/>
  <c r="DL58" i="1"/>
  <c r="DL154" i="1" s="1"/>
  <c r="DL155" i="1" s="1"/>
  <c r="DK58" i="1"/>
  <c r="DK154" i="1" s="1"/>
  <c r="DK155" i="1" s="1"/>
  <c r="DJ58" i="1"/>
  <c r="DJ154" i="1" s="1"/>
  <c r="DJ155" i="1" s="1"/>
  <c r="DI58" i="1"/>
  <c r="DI154" i="1" s="1"/>
  <c r="DI155" i="1" s="1"/>
  <c r="DH58" i="1"/>
  <c r="DH154" i="1" s="1"/>
  <c r="DH155" i="1" s="1"/>
  <c r="DG58" i="1"/>
  <c r="DG154" i="1" s="1"/>
  <c r="DG155" i="1" s="1"/>
  <c r="DF58" i="1"/>
  <c r="DF154" i="1" s="1"/>
  <c r="DF155" i="1" s="1"/>
  <c r="DE58" i="1"/>
  <c r="DE154" i="1" s="1"/>
  <c r="DE155" i="1" s="1"/>
  <c r="DD58" i="1"/>
  <c r="DD154" i="1" s="1"/>
  <c r="DD155" i="1" s="1"/>
  <c r="DC58" i="1"/>
  <c r="DC154" i="1" s="1"/>
  <c r="DC155" i="1" s="1"/>
  <c r="DB58" i="1"/>
  <c r="DB154" i="1" s="1"/>
  <c r="DB155" i="1" s="1"/>
  <c r="DA58" i="1"/>
  <c r="DA154" i="1" s="1"/>
  <c r="DA155" i="1" s="1"/>
  <c r="CZ58" i="1"/>
  <c r="CZ154" i="1" s="1"/>
  <c r="CZ155" i="1" s="1"/>
  <c r="CY58" i="1"/>
  <c r="CY154" i="1" s="1"/>
  <c r="CY155" i="1" s="1"/>
  <c r="CX58" i="1"/>
  <c r="CX154" i="1" s="1"/>
  <c r="CX155" i="1" s="1"/>
  <c r="CW58" i="1"/>
  <c r="CW154" i="1" s="1"/>
  <c r="CW155" i="1" s="1"/>
  <c r="CV58" i="1"/>
  <c r="CV154" i="1" s="1"/>
  <c r="CV155" i="1" s="1"/>
  <c r="CU58" i="1"/>
  <c r="CU154" i="1" s="1"/>
  <c r="CU155" i="1" s="1"/>
  <c r="CT58" i="1"/>
  <c r="CT154" i="1" s="1"/>
  <c r="CT155" i="1" s="1"/>
  <c r="CS58" i="1"/>
  <c r="CS154" i="1" s="1"/>
  <c r="CS155" i="1" s="1"/>
  <c r="CR58" i="1"/>
  <c r="CR154" i="1" s="1"/>
  <c r="CR155" i="1" s="1"/>
  <c r="CQ58" i="1"/>
  <c r="CQ154" i="1" s="1"/>
  <c r="CQ155" i="1" s="1"/>
  <c r="CP58" i="1"/>
  <c r="CP154" i="1" s="1"/>
  <c r="CP155" i="1" s="1"/>
  <c r="CO58" i="1"/>
  <c r="CO154" i="1" s="1"/>
  <c r="CO155" i="1" s="1"/>
  <c r="CN58" i="1"/>
  <c r="CN154" i="1" s="1"/>
  <c r="CN155" i="1" s="1"/>
  <c r="CM58" i="1"/>
  <c r="CM154" i="1" s="1"/>
  <c r="CM155" i="1" s="1"/>
  <c r="CL58" i="1"/>
  <c r="CL154" i="1" s="1"/>
  <c r="CL155" i="1" s="1"/>
  <c r="CK58" i="1"/>
  <c r="CK154" i="1" s="1"/>
  <c r="CK155" i="1" s="1"/>
  <c r="CJ58" i="1"/>
  <c r="CJ154" i="1" s="1"/>
  <c r="CJ155" i="1" s="1"/>
  <c r="CI58" i="1"/>
  <c r="CI154" i="1" s="1"/>
  <c r="CI155" i="1" s="1"/>
  <c r="CH58" i="1"/>
  <c r="CH154" i="1" s="1"/>
  <c r="CH155" i="1" s="1"/>
  <c r="CG58" i="1"/>
  <c r="CG154" i="1" s="1"/>
  <c r="CG155" i="1" s="1"/>
  <c r="CF58" i="1"/>
  <c r="CF154" i="1" s="1"/>
  <c r="CF155" i="1" s="1"/>
  <c r="CE58" i="1"/>
  <c r="CE154" i="1" s="1"/>
  <c r="CE155" i="1" s="1"/>
  <c r="CD58" i="1"/>
  <c r="CD154" i="1" s="1"/>
  <c r="CD155" i="1" s="1"/>
  <c r="CC58" i="1"/>
  <c r="CC154" i="1" s="1"/>
  <c r="CC155" i="1" s="1"/>
  <c r="CB58" i="1"/>
  <c r="CB154" i="1" s="1"/>
  <c r="CB155" i="1" s="1"/>
  <c r="CA58" i="1"/>
  <c r="CA154" i="1" s="1"/>
  <c r="CA155" i="1" s="1"/>
  <c r="BZ58" i="1"/>
  <c r="BZ154" i="1" s="1"/>
  <c r="BZ155" i="1" s="1"/>
  <c r="BY58" i="1"/>
  <c r="BY154" i="1" s="1"/>
  <c r="BY155" i="1" s="1"/>
  <c r="BX58" i="1"/>
  <c r="BX154" i="1" s="1"/>
  <c r="BX155" i="1" s="1"/>
  <c r="BW58" i="1"/>
  <c r="BW154" i="1" s="1"/>
  <c r="BW155" i="1" s="1"/>
  <c r="BV58" i="1"/>
  <c r="BV154" i="1" s="1"/>
  <c r="BV155" i="1" s="1"/>
  <c r="BU58" i="1"/>
  <c r="BU154" i="1" s="1"/>
  <c r="BU155" i="1" s="1"/>
  <c r="BT58" i="1"/>
  <c r="BT154" i="1" s="1"/>
  <c r="BT155" i="1" s="1"/>
  <c r="BS58" i="1"/>
  <c r="BS154" i="1" s="1"/>
  <c r="BS155" i="1" s="1"/>
  <c r="BR58" i="1"/>
  <c r="BR154" i="1" s="1"/>
  <c r="BR155" i="1" s="1"/>
  <c r="BQ58" i="1"/>
  <c r="BQ154" i="1" s="1"/>
  <c r="BQ155" i="1" s="1"/>
  <c r="BP58" i="1"/>
  <c r="BP154" i="1" s="1"/>
  <c r="BP155" i="1" s="1"/>
  <c r="BO58" i="1"/>
  <c r="BO154" i="1" s="1"/>
  <c r="BO155" i="1" s="1"/>
  <c r="BN58" i="1"/>
  <c r="BN154" i="1" s="1"/>
  <c r="BN155" i="1" s="1"/>
  <c r="BM58" i="1"/>
  <c r="BM154" i="1" s="1"/>
  <c r="BM155" i="1" s="1"/>
  <c r="BL58" i="1"/>
  <c r="BL154" i="1" s="1"/>
  <c r="BL155" i="1" s="1"/>
  <c r="BK58" i="1"/>
  <c r="BK154" i="1" s="1"/>
  <c r="BK155" i="1" s="1"/>
  <c r="BJ58" i="1"/>
  <c r="BJ154" i="1" s="1"/>
  <c r="BJ155" i="1" s="1"/>
  <c r="BI58" i="1"/>
  <c r="BI154" i="1" s="1"/>
  <c r="BI155" i="1" s="1"/>
  <c r="BH58" i="1"/>
  <c r="BH154" i="1" s="1"/>
  <c r="BH155" i="1" s="1"/>
  <c r="BG58" i="1"/>
  <c r="BG154" i="1" s="1"/>
  <c r="BG155" i="1" s="1"/>
  <c r="BF58" i="1"/>
  <c r="BF154" i="1" s="1"/>
  <c r="BF155" i="1" s="1"/>
  <c r="BE58" i="1"/>
  <c r="BE154" i="1" s="1"/>
  <c r="BE155" i="1" s="1"/>
  <c r="BD58" i="1"/>
  <c r="BD154" i="1" s="1"/>
  <c r="BD155" i="1" s="1"/>
  <c r="BC58" i="1"/>
  <c r="BC154" i="1" s="1"/>
  <c r="BC155" i="1" s="1"/>
  <c r="BB58" i="1"/>
  <c r="BB154" i="1" s="1"/>
  <c r="BB155" i="1" s="1"/>
  <c r="BA58" i="1"/>
  <c r="BA154" i="1" s="1"/>
  <c r="BA155" i="1" s="1"/>
  <c r="AZ58" i="1"/>
  <c r="AZ154" i="1" s="1"/>
  <c r="AZ155" i="1" s="1"/>
  <c r="AY58" i="1"/>
  <c r="AY154" i="1" s="1"/>
  <c r="AY155" i="1" s="1"/>
  <c r="AX58" i="1"/>
  <c r="AX154" i="1" s="1"/>
  <c r="AX155" i="1" s="1"/>
  <c r="AW58" i="1"/>
  <c r="AW154" i="1" s="1"/>
  <c r="AW155" i="1" s="1"/>
  <c r="AV58" i="1"/>
  <c r="AV154" i="1" s="1"/>
  <c r="AV155" i="1" s="1"/>
  <c r="AU58" i="1"/>
  <c r="AU154" i="1" s="1"/>
  <c r="AU155" i="1" s="1"/>
  <c r="AT58" i="1"/>
  <c r="AT154" i="1" s="1"/>
  <c r="AT155" i="1" s="1"/>
  <c r="AS58" i="1"/>
  <c r="AS154" i="1" s="1"/>
  <c r="AS155" i="1" s="1"/>
  <c r="AR58" i="1"/>
  <c r="AR154" i="1" s="1"/>
  <c r="AR155" i="1" s="1"/>
  <c r="AQ58" i="1"/>
  <c r="AQ154" i="1" s="1"/>
  <c r="AQ155" i="1" s="1"/>
  <c r="AP58" i="1"/>
  <c r="AP154" i="1" s="1"/>
  <c r="AP155" i="1" s="1"/>
  <c r="AO58" i="1"/>
  <c r="AO154" i="1" s="1"/>
  <c r="AO155" i="1" s="1"/>
  <c r="AN58" i="1"/>
  <c r="AN154" i="1" s="1"/>
  <c r="AN155" i="1" s="1"/>
  <c r="AM58" i="1"/>
  <c r="AM154" i="1" s="1"/>
  <c r="AM155" i="1" s="1"/>
  <c r="AL58" i="1"/>
  <c r="AL154" i="1" s="1"/>
  <c r="AL155" i="1" s="1"/>
  <c r="AK58" i="1"/>
  <c r="AK154" i="1" s="1"/>
  <c r="AK155" i="1" s="1"/>
  <c r="AJ58" i="1"/>
  <c r="AJ154" i="1" s="1"/>
  <c r="AJ155" i="1" s="1"/>
  <c r="AI58" i="1"/>
  <c r="AI154" i="1" s="1"/>
  <c r="AI155" i="1" s="1"/>
  <c r="AH58" i="1"/>
  <c r="AH154" i="1" s="1"/>
  <c r="AH155" i="1" s="1"/>
  <c r="AG58" i="1"/>
  <c r="AG154" i="1" s="1"/>
  <c r="AG155" i="1" s="1"/>
  <c r="AF58" i="1"/>
  <c r="AF154" i="1" s="1"/>
  <c r="AF155" i="1" s="1"/>
  <c r="AE58" i="1"/>
  <c r="AE154" i="1" s="1"/>
  <c r="AE155" i="1" s="1"/>
  <c r="AD58" i="1"/>
  <c r="AD154" i="1" s="1"/>
  <c r="AD155" i="1" s="1"/>
  <c r="AC58" i="1"/>
  <c r="AC154" i="1" s="1"/>
  <c r="AC155" i="1" s="1"/>
  <c r="AB58" i="1"/>
  <c r="AB154" i="1" s="1"/>
  <c r="AB155" i="1" s="1"/>
  <c r="AA58" i="1"/>
  <c r="AA154" i="1" s="1"/>
  <c r="AA155" i="1" s="1"/>
  <c r="Z58" i="1"/>
  <c r="Z154" i="1" s="1"/>
  <c r="Z155" i="1" s="1"/>
  <c r="Y58" i="1"/>
  <c r="Y154" i="1" s="1"/>
  <c r="Y155" i="1" s="1"/>
  <c r="X58" i="1"/>
  <c r="X154" i="1" s="1"/>
  <c r="X155" i="1" s="1"/>
  <c r="W58" i="1"/>
  <c r="W154" i="1" s="1"/>
  <c r="W155" i="1" s="1"/>
  <c r="V58" i="1"/>
  <c r="V154" i="1" s="1"/>
  <c r="V155" i="1" s="1"/>
  <c r="U58" i="1"/>
  <c r="U154" i="1" s="1"/>
  <c r="U155" i="1" s="1"/>
  <c r="T58" i="1"/>
  <c r="T154" i="1" s="1"/>
  <c r="T155" i="1" s="1"/>
  <c r="S58" i="1"/>
  <c r="S154" i="1" s="1"/>
  <c r="S155" i="1" s="1"/>
  <c r="R58" i="1"/>
  <c r="R154" i="1" s="1"/>
  <c r="R155" i="1" s="1"/>
  <c r="Q58" i="1"/>
  <c r="Q154" i="1" s="1"/>
  <c r="Q155" i="1" s="1"/>
  <c r="P58" i="1"/>
  <c r="P154" i="1" s="1"/>
  <c r="P155" i="1" s="1"/>
  <c r="O58" i="1"/>
  <c r="O154" i="1" s="1"/>
  <c r="O155" i="1" s="1"/>
  <c r="N58" i="1"/>
  <c r="N154" i="1" s="1"/>
  <c r="N155" i="1" s="1"/>
  <c r="M58" i="1"/>
  <c r="M154" i="1" s="1"/>
  <c r="M155" i="1" s="1"/>
  <c r="L58" i="1"/>
  <c r="L154" i="1" s="1"/>
  <c r="L155" i="1" s="1"/>
  <c r="K58" i="1"/>
  <c r="K154" i="1" s="1"/>
  <c r="K155" i="1" s="1"/>
  <c r="J58" i="1"/>
  <c r="J154" i="1" s="1"/>
  <c r="J155" i="1" s="1"/>
  <c r="I58" i="1"/>
  <c r="I154" i="1" s="1"/>
  <c r="I155" i="1" s="1"/>
  <c r="H58" i="1"/>
  <c r="H154" i="1" s="1"/>
  <c r="H155" i="1" s="1"/>
  <c r="G58" i="1"/>
  <c r="G154" i="1" s="1"/>
  <c r="G155" i="1" s="1"/>
  <c r="F58" i="1"/>
  <c r="F154" i="1" s="1"/>
  <c r="F155" i="1" s="1"/>
  <c r="E58" i="1"/>
  <c r="E154" i="1" s="1"/>
  <c r="E155" i="1" s="1"/>
  <c r="D58" i="1"/>
  <c r="D154" i="1" s="1"/>
  <c r="D155" i="1" s="1"/>
  <c r="C58" i="1"/>
  <c r="C154" i="1" s="1"/>
  <c r="C155" i="1" s="1"/>
  <c r="FZ57" i="1"/>
  <c r="FZ56" i="1"/>
  <c r="FZ55" i="1"/>
  <c r="FZ54" i="1"/>
  <c r="FZ53" i="1"/>
  <c r="FZ52" i="1"/>
  <c r="FZ42" i="1"/>
  <c r="FZ40" i="1"/>
  <c r="FZ39" i="1"/>
  <c r="FZ35" i="1"/>
  <c r="FZ34" i="1"/>
  <c r="FZ33" i="1"/>
  <c r="FZ32" i="1"/>
  <c r="FZ31" i="1"/>
  <c r="FZ30" i="1"/>
  <c r="FZ28" i="1"/>
  <c r="FZ27" i="1"/>
  <c r="FZ26" i="1"/>
  <c r="FZ25" i="1"/>
  <c r="FZ24" i="1"/>
  <c r="FZ23" i="1"/>
  <c r="FZ21" i="1"/>
  <c r="FZ20" i="1"/>
  <c r="FZ18" i="1"/>
  <c r="FZ17" i="1"/>
  <c r="FZ14" i="1"/>
  <c r="FZ13" i="1"/>
  <c r="FZ12" i="1"/>
  <c r="FX62" i="1"/>
  <c r="FW62" i="1"/>
  <c r="FV62" i="1"/>
  <c r="FU62" i="1"/>
  <c r="FT62" i="1"/>
  <c r="FS62" i="1"/>
  <c r="FR62" i="1"/>
  <c r="FQ62" i="1"/>
  <c r="FP62" i="1"/>
  <c r="FO62" i="1"/>
  <c r="FN62" i="1"/>
  <c r="FM62" i="1"/>
  <c r="FL62" i="1"/>
  <c r="FK62" i="1"/>
  <c r="FJ62" i="1"/>
  <c r="FI62" i="1"/>
  <c r="FH62" i="1"/>
  <c r="FG62" i="1"/>
  <c r="FF62" i="1"/>
  <c r="FE62" i="1"/>
  <c r="FD62" i="1"/>
  <c r="FC62" i="1"/>
  <c r="FB62" i="1"/>
  <c r="FA62" i="1"/>
  <c r="EZ62" i="1"/>
  <c r="EY62" i="1"/>
  <c r="EX62" i="1"/>
  <c r="EW62" i="1"/>
  <c r="EV62" i="1"/>
  <c r="EU62" i="1"/>
  <c r="ET62" i="1"/>
  <c r="ES62" i="1"/>
  <c r="ER62" i="1"/>
  <c r="EQ62" i="1"/>
  <c r="EP62" i="1"/>
  <c r="EO62" i="1"/>
  <c r="EN62" i="1"/>
  <c r="EM62" i="1"/>
  <c r="EL62" i="1"/>
  <c r="EK62" i="1"/>
  <c r="EJ62" i="1"/>
  <c r="EI62" i="1"/>
  <c r="EH62" i="1"/>
  <c r="EG62" i="1"/>
  <c r="EF62" i="1"/>
  <c r="EE62" i="1"/>
  <c r="ED62" i="1"/>
  <c r="EC62" i="1"/>
  <c r="EB62" i="1"/>
  <c r="EA62" i="1"/>
  <c r="DZ62" i="1"/>
  <c r="DY62" i="1"/>
  <c r="DX62" i="1"/>
  <c r="DW62" i="1"/>
  <c r="DV62" i="1"/>
  <c r="DU62" i="1"/>
  <c r="DT62" i="1"/>
  <c r="DS62" i="1"/>
  <c r="DR62" i="1"/>
  <c r="DQ62" i="1"/>
  <c r="DP62" i="1"/>
  <c r="DO62" i="1"/>
  <c r="DN62" i="1"/>
  <c r="DM62" i="1"/>
  <c r="DL62" i="1"/>
  <c r="DK62" i="1"/>
  <c r="DJ62" i="1"/>
  <c r="DI62" i="1"/>
  <c r="DH62" i="1"/>
  <c r="DG62" i="1"/>
  <c r="DF62" i="1"/>
  <c r="DE62" i="1"/>
  <c r="DD62" i="1"/>
  <c r="DC62" i="1"/>
  <c r="DB62" i="1"/>
  <c r="DA62" i="1"/>
  <c r="CZ62" i="1"/>
  <c r="CY62" i="1"/>
  <c r="CX62" i="1"/>
  <c r="CW62" i="1"/>
  <c r="CV62" i="1"/>
  <c r="CU62" i="1"/>
  <c r="CT62" i="1"/>
  <c r="CS62" i="1"/>
  <c r="CR62" i="1"/>
  <c r="CQ62" i="1"/>
  <c r="CP62" i="1"/>
  <c r="CO62" i="1"/>
  <c r="CN62" i="1"/>
  <c r="CM62" i="1"/>
  <c r="CL62" i="1"/>
  <c r="CK62" i="1"/>
  <c r="CJ62" i="1"/>
  <c r="CI62" i="1"/>
  <c r="CH62" i="1"/>
  <c r="CG62" i="1"/>
  <c r="CF62" i="1"/>
  <c r="CE62" i="1"/>
  <c r="CD62" i="1"/>
  <c r="CC62" i="1"/>
  <c r="CB62" i="1"/>
  <c r="CA62" i="1"/>
  <c r="BZ62" i="1"/>
  <c r="BY62" i="1"/>
  <c r="BX62" i="1"/>
  <c r="BW62" i="1"/>
  <c r="BV62" i="1"/>
  <c r="BU62" i="1"/>
  <c r="BT62" i="1"/>
  <c r="BS62" i="1"/>
  <c r="BR62" i="1"/>
  <c r="BQ62" i="1"/>
  <c r="BP62" i="1"/>
  <c r="BO62" i="1"/>
  <c r="BN62" i="1"/>
  <c r="BM62" i="1"/>
  <c r="BL62" i="1"/>
  <c r="BK62" i="1"/>
  <c r="BJ62" i="1"/>
  <c r="BI62" i="1"/>
  <c r="BH62" i="1"/>
  <c r="BG62" i="1"/>
  <c r="BF62" i="1"/>
  <c r="BE62" i="1"/>
  <c r="BD62" i="1"/>
  <c r="BC62" i="1"/>
  <c r="BB62" i="1"/>
  <c r="BA62" i="1"/>
  <c r="AZ62" i="1"/>
  <c r="AY62" i="1"/>
  <c r="AX62" i="1"/>
  <c r="AW62" i="1"/>
  <c r="AV62" i="1"/>
  <c r="AU62" i="1"/>
  <c r="AT62" i="1"/>
  <c r="AS62" i="1"/>
  <c r="AR62" i="1"/>
  <c r="AQ62" i="1"/>
  <c r="AP62" i="1"/>
  <c r="AO62" i="1"/>
  <c r="AN62" i="1"/>
  <c r="AM62" i="1"/>
  <c r="AL62" i="1"/>
  <c r="AK62" i="1"/>
  <c r="AJ62" i="1"/>
  <c r="AI62" i="1"/>
  <c r="AH62" i="1"/>
  <c r="AG62" i="1"/>
  <c r="AF62" i="1"/>
  <c r="AE62" i="1"/>
  <c r="AD62" i="1"/>
  <c r="AC62" i="1"/>
  <c r="AB62" i="1"/>
  <c r="AA62" i="1"/>
  <c r="Z62" i="1"/>
  <c r="Y62" i="1"/>
  <c r="X62" i="1"/>
  <c r="W62" i="1"/>
  <c r="V62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E62" i="1"/>
  <c r="D62" i="1"/>
  <c r="C62" i="1"/>
  <c r="FZ10" i="1"/>
  <c r="FZ9" i="1"/>
  <c r="FZ8" i="1"/>
  <c r="CO80" i="1" l="1"/>
  <c r="EK80" i="1"/>
  <c r="FI80" i="1"/>
  <c r="CC80" i="1"/>
  <c r="DA80" i="1"/>
  <c r="DY80" i="1"/>
  <c r="EW80" i="1"/>
  <c r="ED78" i="1"/>
  <c r="CU80" i="1"/>
  <c r="DG80" i="1"/>
  <c r="DS80" i="1"/>
  <c r="EE80" i="1"/>
  <c r="EQ80" i="1"/>
  <c r="FC80" i="1"/>
  <c r="FO80" i="1"/>
  <c r="BE80" i="1"/>
  <c r="BQ80" i="1"/>
  <c r="DM80" i="1"/>
  <c r="FU80" i="1"/>
  <c r="FC78" i="1"/>
  <c r="AT78" i="1"/>
  <c r="DN78" i="1"/>
  <c r="BR78" i="1"/>
  <c r="DB78" i="1"/>
  <c r="BF78" i="1"/>
  <c r="G80" i="1"/>
  <c r="S80" i="1"/>
  <c r="AE80" i="1"/>
  <c r="AQ80" i="1"/>
  <c r="BC80" i="1"/>
  <c r="BO80" i="1"/>
  <c r="CA80" i="1"/>
  <c r="CM80" i="1"/>
  <c r="CY80" i="1"/>
  <c r="DK80" i="1"/>
  <c r="DW80" i="1"/>
  <c r="EI80" i="1"/>
  <c r="EU80" i="1"/>
  <c r="FG80" i="1"/>
  <c r="FS80" i="1"/>
  <c r="FZ73" i="1"/>
  <c r="FZ48" i="1"/>
  <c r="BI78" i="1"/>
  <c r="BU78" i="1"/>
  <c r="FZ68" i="1"/>
  <c r="E80" i="1"/>
  <c r="Q80" i="1"/>
  <c r="AC80" i="1"/>
  <c r="AO80" i="1"/>
  <c r="BA80" i="1"/>
  <c r="BM80" i="1"/>
  <c r="BY80" i="1"/>
  <c r="CK80" i="1"/>
  <c r="CW80" i="1"/>
  <c r="DI80" i="1"/>
  <c r="DU80" i="1"/>
  <c r="EG80" i="1"/>
  <c r="ES80" i="1"/>
  <c r="FE80" i="1"/>
  <c r="FQ80" i="1"/>
  <c r="F80" i="1"/>
  <c r="R80" i="1"/>
  <c r="AD80" i="1"/>
  <c r="AP80" i="1"/>
  <c r="BB80" i="1"/>
  <c r="BN80" i="1"/>
  <c r="BZ80" i="1"/>
  <c r="FF78" i="1"/>
  <c r="J80" i="1"/>
  <c r="V80" i="1"/>
  <c r="AH80" i="1"/>
  <c r="AT80" i="1"/>
  <c r="BF80" i="1"/>
  <c r="BR80" i="1"/>
  <c r="CD80" i="1"/>
  <c r="CP80" i="1"/>
  <c r="DB80" i="1"/>
  <c r="DN80" i="1"/>
  <c r="DZ80" i="1"/>
  <c r="EL80" i="1"/>
  <c r="EX80" i="1"/>
  <c r="FJ80" i="1"/>
  <c r="FV80" i="1"/>
  <c r="K80" i="1"/>
  <c r="W80" i="1"/>
  <c r="AI80" i="1"/>
  <c r="AU80" i="1"/>
  <c r="BG80" i="1"/>
  <c r="BS80" i="1"/>
  <c r="CE80" i="1"/>
  <c r="CQ80" i="1"/>
  <c r="DC80" i="1"/>
  <c r="DO80" i="1"/>
  <c r="EA80" i="1"/>
  <c r="EM80" i="1"/>
  <c r="EY80" i="1"/>
  <c r="FK80" i="1"/>
  <c r="FW80" i="1"/>
  <c r="CL80" i="1"/>
  <c r="CX80" i="1"/>
  <c r="DJ80" i="1"/>
  <c r="DV80" i="1"/>
  <c r="EH80" i="1"/>
  <c r="ET80" i="1"/>
  <c r="FF80" i="1"/>
  <c r="FR80" i="1"/>
  <c r="CR80" i="1"/>
  <c r="DD80" i="1"/>
  <c r="DP80" i="1"/>
  <c r="EB80" i="1"/>
  <c r="EN80" i="1"/>
  <c r="EZ80" i="1"/>
  <c r="FL80" i="1"/>
  <c r="FX80" i="1"/>
  <c r="DQ80" i="1"/>
  <c r="EC80" i="1"/>
  <c r="FZ76" i="1"/>
  <c r="CS80" i="1"/>
  <c r="DE80" i="1"/>
  <c r="EO80" i="1"/>
  <c r="FA80" i="1"/>
  <c r="FM80" i="1"/>
  <c r="M80" i="1"/>
  <c r="Y80" i="1"/>
  <c r="AK80" i="1"/>
  <c r="AW80" i="1"/>
  <c r="BI80" i="1"/>
  <c r="BU80" i="1"/>
  <c r="CG80" i="1"/>
  <c r="CT80" i="1"/>
  <c r="DF80" i="1"/>
  <c r="DR80" i="1"/>
  <c r="ED80" i="1"/>
  <c r="EP80" i="1"/>
  <c r="FB80" i="1"/>
  <c r="FN80" i="1"/>
  <c r="N80" i="1"/>
  <c r="Z80" i="1"/>
  <c r="AL80" i="1"/>
  <c r="AX80" i="1"/>
  <c r="BJ80" i="1"/>
  <c r="BV80" i="1"/>
  <c r="CH80" i="1"/>
  <c r="FZ77" i="1"/>
  <c r="O80" i="1"/>
  <c r="AA80" i="1"/>
  <c r="AM80" i="1"/>
  <c r="AY80" i="1"/>
  <c r="BK80" i="1"/>
  <c r="BW80" i="1"/>
  <c r="CI80" i="1"/>
  <c r="D80" i="1"/>
  <c r="P80" i="1"/>
  <c r="AB80" i="1"/>
  <c r="AN80" i="1"/>
  <c r="AZ80" i="1"/>
  <c r="BL80" i="1"/>
  <c r="BX80" i="1"/>
  <c r="CJ80" i="1"/>
  <c r="CV80" i="1"/>
  <c r="DH80" i="1"/>
  <c r="DT80" i="1"/>
  <c r="EF80" i="1"/>
  <c r="ER80" i="1"/>
  <c r="FD80" i="1"/>
  <c r="FP80" i="1"/>
  <c r="FZ62" i="1"/>
  <c r="C66" i="1"/>
  <c r="C71" i="1" s="1"/>
  <c r="FZ65" i="1"/>
  <c r="L80" i="1"/>
  <c r="X80" i="1"/>
  <c r="AJ80" i="1"/>
  <c r="AV80" i="1"/>
  <c r="BH80" i="1"/>
  <c r="BT80" i="1"/>
  <c r="CF80" i="1"/>
  <c r="FZ70" i="1"/>
  <c r="FZ11" i="1"/>
  <c r="FZ64" i="1"/>
  <c r="FZ69" i="1"/>
  <c r="FZ72" i="1"/>
  <c r="FZ16" i="1"/>
  <c r="GB16" i="1" s="1"/>
  <c r="FZ63" i="1"/>
  <c r="FZ58" i="1"/>
  <c r="H80" i="1"/>
  <c r="T80" i="1"/>
  <c r="AF80" i="1"/>
  <c r="AR80" i="1"/>
  <c r="BD80" i="1"/>
  <c r="BP80" i="1"/>
  <c r="CB80" i="1"/>
  <c r="CN80" i="1"/>
  <c r="CZ80" i="1"/>
  <c r="DL80" i="1"/>
  <c r="DX80" i="1"/>
  <c r="EJ80" i="1"/>
  <c r="EV80" i="1"/>
  <c r="FH80" i="1"/>
  <c r="FT80" i="1"/>
  <c r="I80" i="1"/>
  <c r="U80" i="1"/>
  <c r="AG80" i="1"/>
  <c r="AS80" i="1"/>
  <c r="C80" i="1"/>
  <c r="FF96" i="1" l="1"/>
  <c r="FF97" i="1" s="1"/>
  <c r="AT96" i="1"/>
  <c r="AT97" i="1" s="1"/>
  <c r="C123" i="1"/>
  <c r="C126" i="1" s="1"/>
  <c r="C129" i="1"/>
  <c r="C132" i="1" s="1"/>
  <c r="C135" i="1"/>
  <c r="FC96" i="1"/>
  <c r="FC97" i="1" s="1"/>
  <c r="ED96" i="1"/>
  <c r="ED97" i="1" s="1"/>
  <c r="BU96" i="1"/>
  <c r="BU97" i="1" s="1"/>
  <c r="BI96" i="1"/>
  <c r="BI97" i="1" s="1"/>
  <c r="DB96" i="1"/>
  <c r="DB97" i="1" s="1"/>
  <c r="BR96" i="1"/>
  <c r="BR97" i="1" s="1"/>
  <c r="DN96" i="1"/>
  <c r="DN97" i="1" s="1"/>
  <c r="BF96" i="1"/>
  <c r="BF97" i="1" s="1"/>
  <c r="EW84" i="1"/>
  <c r="EW85" i="1" s="1"/>
  <c r="EW135" i="1"/>
  <c r="EW129" i="1"/>
  <c r="EW132" i="1" s="1"/>
  <c r="EW123" i="1"/>
  <c r="EW126" i="1" s="1"/>
  <c r="I84" i="1"/>
  <c r="I85" i="1" s="1"/>
  <c r="I135" i="1"/>
  <c r="I129" i="1"/>
  <c r="I132" i="1" s="1"/>
  <c r="I123" i="1"/>
  <c r="I126" i="1" s="1"/>
  <c r="BO84" i="1"/>
  <c r="BO85" i="1" s="1"/>
  <c r="BO135" i="1"/>
  <c r="BO129" i="1"/>
  <c r="BO132" i="1" s="1"/>
  <c r="BO123" i="1"/>
  <c r="BO126" i="1" s="1"/>
  <c r="FE84" i="1"/>
  <c r="FE85" i="1" s="1"/>
  <c r="FE135" i="1"/>
  <c r="FE123" i="1"/>
  <c r="FE126" i="1" s="1"/>
  <c r="FE129" i="1"/>
  <c r="FE132" i="1" s="1"/>
  <c r="Q84" i="1"/>
  <c r="Q85" i="1" s="1"/>
  <c r="Q135" i="1"/>
  <c r="Q123" i="1"/>
  <c r="Q126" i="1" s="1"/>
  <c r="Q129" i="1"/>
  <c r="Q132" i="1" s="1"/>
  <c r="J135" i="1"/>
  <c r="J129" i="1"/>
  <c r="J132" i="1" s="1"/>
  <c r="J123" i="1"/>
  <c r="J126" i="1" s="1"/>
  <c r="J84" i="1"/>
  <c r="J85" i="1" s="1"/>
  <c r="EK84" i="1"/>
  <c r="EK85" i="1" s="1"/>
  <c r="EK135" i="1"/>
  <c r="EK123" i="1"/>
  <c r="EK126" i="1" s="1"/>
  <c r="EK129" i="1"/>
  <c r="EK132" i="1" s="1"/>
  <c r="BU136" i="1"/>
  <c r="BU137" i="1" s="1"/>
  <c r="DY84" i="1"/>
  <c r="DY85" i="1" s="1"/>
  <c r="DY135" i="1"/>
  <c r="DY123" i="1"/>
  <c r="DY126" i="1" s="1"/>
  <c r="DY129" i="1"/>
  <c r="DY132" i="1" s="1"/>
  <c r="BI136" i="1"/>
  <c r="BI137" i="1" s="1"/>
  <c r="FR135" i="1"/>
  <c r="FR84" i="1"/>
  <c r="FR85" i="1" s="1"/>
  <c r="FR129" i="1"/>
  <c r="FR132" i="1" s="1"/>
  <c r="FR123" i="1"/>
  <c r="FR126" i="1" s="1"/>
  <c r="C84" i="1"/>
  <c r="C85" i="1" s="1"/>
  <c r="DM84" i="1"/>
  <c r="DM85" i="1" s="1"/>
  <c r="DM135" i="1"/>
  <c r="DM129" i="1"/>
  <c r="DM132" i="1" s="1"/>
  <c r="DM123" i="1"/>
  <c r="DM126" i="1" s="1"/>
  <c r="FF136" i="1"/>
  <c r="FF137" i="1" s="1"/>
  <c r="ET135" i="1"/>
  <c r="ET84" i="1"/>
  <c r="ET85" i="1" s="1"/>
  <c r="ET129" i="1"/>
  <c r="ET132" i="1" s="1"/>
  <c r="ET123" i="1"/>
  <c r="ET126" i="1" s="1"/>
  <c r="BU135" i="1"/>
  <c r="BU84" i="1"/>
  <c r="BU85" i="1" s="1"/>
  <c r="BU129" i="1"/>
  <c r="BU132" i="1" s="1"/>
  <c r="BU123" i="1"/>
  <c r="BU126" i="1" s="1"/>
  <c r="FC84" i="1"/>
  <c r="FC85" i="1" s="1"/>
  <c r="FC135" i="1"/>
  <c r="FC129" i="1"/>
  <c r="FC132" i="1" s="1"/>
  <c r="FC123" i="1"/>
  <c r="FC126" i="1" s="1"/>
  <c r="DA84" i="1"/>
  <c r="DA85" i="1" s="1"/>
  <c r="DA135" i="1"/>
  <c r="DA123" i="1"/>
  <c r="DA126" i="1" s="1"/>
  <c r="DA129" i="1"/>
  <c r="DA132" i="1" s="1"/>
  <c r="DI84" i="1"/>
  <c r="DI85" i="1" s="1"/>
  <c r="DI135" i="1"/>
  <c r="DI129" i="1"/>
  <c r="DI132" i="1" s="1"/>
  <c r="DI123" i="1"/>
  <c r="DI126" i="1" s="1"/>
  <c r="BI135" i="1"/>
  <c r="BI84" i="1"/>
  <c r="BI85" i="1" s="1"/>
  <c r="BI129" i="1"/>
  <c r="BI132" i="1" s="1"/>
  <c r="BI123" i="1"/>
  <c r="BI126" i="1" s="1"/>
  <c r="ED135" i="1"/>
  <c r="ED84" i="1"/>
  <c r="ED85" i="1" s="1"/>
  <c r="ED129" i="1"/>
  <c r="ED132" i="1" s="1"/>
  <c r="ED123" i="1"/>
  <c r="ED126" i="1" s="1"/>
  <c r="ED136" i="1"/>
  <c r="ED137" i="1" s="1"/>
  <c r="CO84" i="1"/>
  <c r="CO85" i="1" s="1"/>
  <c r="CO135" i="1"/>
  <c r="CO123" i="1"/>
  <c r="CO126" i="1" s="1"/>
  <c r="CO129" i="1"/>
  <c r="CO132" i="1" s="1"/>
  <c r="G84" i="1"/>
  <c r="G85" i="1" s="1"/>
  <c r="G135" i="1"/>
  <c r="G129" i="1"/>
  <c r="G132" i="1" s="1"/>
  <c r="G123" i="1"/>
  <c r="G126" i="1" s="1"/>
  <c r="AW135" i="1"/>
  <c r="AW84" i="1"/>
  <c r="AW85" i="1" s="1"/>
  <c r="AW129" i="1"/>
  <c r="AW132" i="1" s="1"/>
  <c r="AW123" i="1"/>
  <c r="AW126" i="1" s="1"/>
  <c r="DB123" i="1"/>
  <c r="DB126" i="1" s="1"/>
  <c r="DB84" i="1"/>
  <c r="DB85" i="1" s="1"/>
  <c r="DB135" i="1"/>
  <c r="DB129" i="1"/>
  <c r="DB132" i="1" s="1"/>
  <c r="CC84" i="1"/>
  <c r="CC85" i="1" s="1"/>
  <c r="CC135" i="1"/>
  <c r="CC129" i="1"/>
  <c r="CC132" i="1" s="1"/>
  <c r="CC123" i="1"/>
  <c r="CC126" i="1" s="1"/>
  <c r="EI84" i="1"/>
  <c r="EI85" i="1" s="1"/>
  <c r="EI135" i="1"/>
  <c r="EI123" i="1"/>
  <c r="EI126" i="1" s="1"/>
  <c r="EI129" i="1"/>
  <c r="EI132" i="1" s="1"/>
  <c r="DN136" i="1"/>
  <c r="DN137" i="1" s="1"/>
  <c r="CL78" i="1"/>
  <c r="CL135" i="1"/>
  <c r="CL84" i="1"/>
  <c r="CL85" i="1" s="1"/>
  <c r="CL129" i="1"/>
  <c r="CL132" i="1" s="1"/>
  <c r="CL123" i="1"/>
  <c r="CL126" i="1" s="1"/>
  <c r="AK78" i="1"/>
  <c r="AK135" i="1"/>
  <c r="AK84" i="1"/>
  <c r="AK85" i="1" s="1"/>
  <c r="AK129" i="1"/>
  <c r="AK132" i="1" s="1"/>
  <c r="AK123" i="1"/>
  <c r="AK126" i="1" s="1"/>
  <c r="BR135" i="1"/>
  <c r="BR123" i="1"/>
  <c r="BR126" i="1" s="1"/>
  <c r="BR84" i="1"/>
  <c r="BR85" i="1" s="1"/>
  <c r="BR129" i="1"/>
  <c r="BR132" i="1" s="1"/>
  <c r="BQ84" i="1"/>
  <c r="BQ85" i="1" s="1"/>
  <c r="BQ135" i="1"/>
  <c r="BQ123" i="1"/>
  <c r="BQ126" i="1" s="1"/>
  <c r="BQ129" i="1"/>
  <c r="BQ132" i="1" s="1"/>
  <c r="DW84" i="1"/>
  <c r="DW85" i="1" s="1"/>
  <c r="DW123" i="1"/>
  <c r="DW126" i="1" s="1"/>
  <c r="DW135" i="1"/>
  <c r="DW129" i="1"/>
  <c r="DW132" i="1" s="1"/>
  <c r="DB136" i="1"/>
  <c r="DB137" i="1" s="1"/>
  <c r="Y135" i="1"/>
  <c r="Y84" i="1"/>
  <c r="Y85" i="1" s="1"/>
  <c r="Y123" i="1"/>
  <c r="Y126" i="1" s="1"/>
  <c r="Y129" i="1"/>
  <c r="Y132" i="1" s="1"/>
  <c r="AH84" i="1"/>
  <c r="AH85" i="1" s="1"/>
  <c r="AH135" i="1"/>
  <c r="AH123" i="1"/>
  <c r="AH126" i="1" s="1"/>
  <c r="AH129" i="1"/>
  <c r="AH132" i="1" s="1"/>
  <c r="BE84" i="1"/>
  <c r="BE85" i="1" s="1"/>
  <c r="BE135" i="1"/>
  <c r="BE123" i="1"/>
  <c r="BE126" i="1" s="1"/>
  <c r="BE129" i="1"/>
  <c r="BE132" i="1" s="1"/>
  <c r="DK84" i="1"/>
  <c r="DK85" i="1" s="1"/>
  <c r="DK135" i="1"/>
  <c r="DK129" i="1"/>
  <c r="DK132" i="1" s="1"/>
  <c r="DK123" i="1"/>
  <c r="DK126" i="1" s="1"/>
  <c r="BR136" i="1"/>
  <c r="BR137" i="1" s="1"/>
  <c r="EE84" i="1"/>
  <c r="EE85" i="1" s="1"/>
  <c r="EE135" i="1"/>
  <c r="EE129" i="1"/>
  <c r="EE132" i="1" s="1"/>
  <c r="EE123" i="1"/>
  <c r="EE126" i="1" s="1"/>
  <c r="FC136" i="1"/>
  <c r="FC137" i="1" s="1"/>
  <c r="AS84" i="1"/>
  <c r="AS85" i="1" s="1"/>
  <c r="AS129" i="1"/>
  <c r="AS132" i="1" s="1"/>
  <c r="AS135" i="1"/>
  <c r="AS123" i="1"/>
  <c r="AS126" i="1" s="1"/>
  <c r="CY84" i="1"/>
  <c r="CY85" i="1" s="1"/>
  <c r="CY135" i="1"/>
  <c r="CY129" i="1"/>
  <c r="CY132" i="1" s="1"/>
  <c r="CY123" i="1"/>
  <c r="CY126" i="1" s="1"/>
  <c r="BF136" i="1"/>
  <c r="BF137" i="1"/>
  <c r="CP84" i="1"/>
  <c r="CP85" i="1" s="1"/>
  <c r="CP135" i="1"/>
  <c r="CP123" i="1"/>
  <c r="CP126" i="1" s="1"/>
  <c r="CP129" i="1"/>
  <c r="CP132" i="1" s="1"/>
  <c r="DN135" i="1"/>
  <c r="DN84" i="1"/>
  <c r="DN85" i="1" s="1"/>
  <c r="DN129" i="1"/>
  <c r="DN132" i="1" s="1"/>
  <c r="DN123" i="1"/>
  <c r="DN126" i="1" s="1"/>
  <c r="FU84" i="1"/>
  <c r="FU85" i="1" s="1"/>
  <c r="FU135" i="1"/>
  <c r="FU123" i="1"/>
  <c r="FU126" i="1" s="1"/>
  <c r="FU129" i="1"/>
  <c r="FU132" i="1" s="1"/>
  <c r="AG84" i="1"/>
  <c r="AG85" i="1" s="1"/>
  <c r="AG135" i="1"/>
  <c r="AG123" i="1"/>
  <c r="AG126" i="1" s="1"/>
  <c r="AG129" i="1"/>
  <c r="AG132" i="1" s="1"/>
  <c r="CM84" i="1"/>
  <c r="CM85" i="1" s="1"/>
  <c r="CM135" i="1"/>
  <c r="CM123" i="1"/>
  <c r="CM126" i="1" s="1"/>
  <c r="CM129" i="1"/>
  <c r="CM132" i="1" s="1"/>
  <c r="AT136" i="1"/>
  <c r="AT137" i="1" s="1"/>
  <c r="FF135" i="1"/>
  <c r="FF84" i="1"/>
  <c r="FF85" i="1" s="1"/>
  <c r="FF129" i="1"/>
  <c r="FF132" i="1" s="1"/>
  <c r="FF123" i="1"/>
  <c r="FF126" i="1" s="1"/>
  <c r="BF135" i="1"/>
  <c r="BF84" i="1"/>
  <c r="BF85" i="1" s="1"/>
  <c r="BF123" i="1"/>
  <c r="BF126" i="1" s="1"/>
  <c r="BF129" i="1"/>
  <c r="BF132" i="1" s="1"/>
  <c r="CD84" i="1"/>
  <c r="CD85" i="1" s="1"/>
  <c r="CD135" i="1"/>
  <c r="CD129" i="1"/>
  <c r="CD132" i="1" s="1"/>
  <c r="CD123" i="1"/>
  <c r="CD126" i="1" s="1"/>
  <c r="CA84" i="1"/>
  <c r="CA85" i="1" s="1"/>
  <c r="CA135" i="1"/>
  <c r="CA129" i="1"/>
  <c r="CA132" i="1" s="1"/>
  <c r="CA123" i="1"/>
  <c r="CA126" i="1" s="1"/>
  <c r="FQ78" i="1"/>
  <c r="FQ96" i="1" s="1"/>
  <c r="FQ84" i="1"/>
  <c r="FQ85" i="1" s="1"/>
  <c r="FQ135" i="1"/>
  <c r="FQ129" i="1"/>
  <c r="FQ132" i="1" s="1"/>
  <c r="FQ123" i="1"/>
  <c r="FQ126" i="1" s="1"/>
  <c r="V135" i="1"/>
  <c r="V84" i="1"/>
  <c r="V85" i="1" s="1"/>
  <c r="V123" i="1"/>
  <c r="V126" i="1" s="1"/>
  <c r="V129" i="1"/>
  <c r="V132" i="1" s="1"/>
  <c r="AT84" i="1"/>
  <c r="AT85" i="1" s="1"/>
  <c r="AT135" i="1"/>
  <c r="AT129" i="1"/>
  <c r="AT132" i="1" s="1"/>
  <c r="AT123" i="1"/>
  <c r="AT126" i="1" s="1"/>
  <c r="V78" i="1"/>
  <c r="ET78" i="1"/>
  <c r="ET96" i="1" s="1"/>
  <c r="FR78" i="1"/>
  <c r="DI78" i="1"/>
  <c r="EA78" i="1"/>
  <c r="AW78" i="1"/>
  <c r="Y78" i="1"/>
  <c r="AH78" i="1"/>
  <c r="J78" i="1"/>
  <c r="J96" i="1" s="1"/>
  <c r="EE78" i="1"/>
  <c r="DN79" i="1"/>
  <c r="FC79" i="1"/>
  <c r="DB79" i="1"/>
  <c r="CP78" i="1"/>
  <c r="CD78" i="1"/>
  <c r="BR79" i="1"/>
  <c r="BF79" i="1"/>
  <c r="AT79" i="1"/>
  <c r="BU79" i="1"/>
  <c r="BI79" i="1"/>
  <c r="FF79" i="1"/>
  <c r="EW78" i="1"/>
  <c r="I78" i="1"/>
  <c r="EK78" i="1"/>
  <c r="DY78" i="1"/>
  <c r="FZ66" i="1"/>
  <c r="GB66" i="1" s="1"/>
  <c r="DM78" i="1"/>
  <c r="G78" i="1"/>
  <c r="DA78" i="1"/>
  <c r="EI78" i="1"/>
  <c r="CO78" i="1"/>
  <c r="DW78" i="1"/>
  <c r="CC78" i="1"/>
  <c r="Q78" i="1"/>
  <c r="DK78" i="1"/>
  <c r="FE78" i="1"/>
  <c r="BQ78" i="1"/>
  <c r="CY78" i="1"/>
  <c r="BE78" i="1"/>
  <c r="CM78" i="1"/>
  <c r="AS78" i="1"/>
  <c r="CA78" i="1"/>
  <c r="FU78" i="1"/>
  <c r="AG78" i="1"/>
  <c r="BO78" i="1"/>
  <c r="ED79" i="1"/>
  <c r="FZ80" i="1"/>
  <c r="V96" i="1" l="1"/>
  <c r="V97" i="1" s="1"/>
  <c r="CD96" i="1"/>
  <c r="CD97" i="1" s="1"/>
  <c r="Y96" i="1"/>
  <c r="Y97" i="1" s="1"/>
  <c r="DM96" i="1"/>
  <c r="DM97" i="1" s="1"/>
  <c r="CP96" i="1"/>
  <c r="CP97" i="1" s="1"/>
  <c r="AW96" i="1"/>
  <c r="AW97" i="1" s="1"/>
  <c r="BQ96" i="1"/>
  <c r="BQ97" i="1" s="1"/>
  <c r="DY96" i="1"/>
  <c r="DY97" i="1" s="1"/>
  <c r="G96" i="1"/>
  <c r="G97" i="1" s="1"/>
  <c r="CY96" i="1"/>
  <c r="CY97" i="1" s="1"/>
  <c r="FE96" i="1"/>
  <c r="FE97" i="1" s="1"/>
  <c r="EK96" i="1"/>
  <c r="EK97" i="1" s="1"/>
  <c r="AK96" i="1"/>
  <c r="AK97" i="1" s="1"/>
  <c r="DK96" i="1"/>
  <c r="DK97" i="1" s="1"/>
  <c r="I96" i="1"/>
  <c r="I97" i="1" s="1"/>
  <c r="CM96" i="1"/>
  <c r="CM97" i="1" s="1"/>
  <c r="EW96" i="1"/>
  <c r="EW97" i="1" s="1"/>
  <c r="EE96" i="1"/>
  <c r="EE97" i="1" s="1"/>
  <c r="BO96" i="1"/>
  <c r="BO97" i="1" s="1"/>
  <c r="AS96" i="1"/>
  <c r="AS97" i="1" s="1"/>
  <c r="CC96" i="1"/>
  <c r="CC97" i="1" s="1"/>
  <c r="DW96" i="1"/>
  <c r="DW97" i="1" s="1"/>
  <c r="AH96" i="1"/>
  <c r="AH97" i="1" s="1"/>
  <c r="EA96" i="1"/>
  <c r="EA97" i="1" s="1"/>
  <c r="DA96" i="1"/>
  <c r="DA97" i="1" s="1"/>
  <c r="Q96" i="1"/>
  <c r="Q97" i="1" s="1"/>
  <c r="AG96" i="1"/>
  <c r="AG97" i="1" s="1"/>
  <c r="FU96" i="1"/>
  <c r="FU97" i="1" s="1"/>
  <c r="CO96" i="1"/>
  <c r="CO97" i="1" s="1"/>
  <c r="DI96" i="1"/>
  <c r="DI97" i="1" s="1"/>
  <c r="CL96" i="1"/>
  <c r="CL97" i="1" s="1"/>
  <c r="BE96" i="1"/>
  <c r="BE97" i="1" s="1"/>
  <c r="CA96" i="1"/>
  <c r="CA97" i="1" s="1"/>
  <c r="EI96" i="1"/>
  <c r="EI97" i="1" s="1"/>
  <c r="FR96" i="1"/>
  <c r="FR97" i="1" s="1"/>
  <c r="J79" i="1"/>
  <c r="J97" i="1"/>
  <c r="ET79" i="1"/>
  <c r="ET97" i="1"/>
  <c r="FQ79" i="1"/>
  <c r="FQ97" i="1"/>
  <c r="CL79" i="1"/>
  <c r="AT138" i="1"/>
  <c r="AT141" i="1" s="1"/>
  <c r="AT143" i="1" s="1"/>
  <c r="AK79" i="1"/>
  <c r="DI79" i="1"/>
  <c r="BF138" i="1"/>
  <c r="BF141" i="1" s="1"/>
  <c r="BF143" i="1" s="1"/>
  <c r="BR138" i="1"/>
  <c r="BR141" i="1" s="1"/>
  <c r="BR143" i="1" s="1"/>
  <c r="BU138" i="1"/>
  <c r="BU141" i="1" s="1"/>
  <c r="BU143" i="1" s="1"/>
  <c r="AG136" i="1"/>
  <c r="AG137" i="1" s="1"/>
  <c r="AG138" i="1" s="1"/>
  <c r="CC136" i="1"/>
  <c r="CC137" i="1" s="1"/>
  <c r="CC138" i="1" s="1"/>
  <c r="DY136" i="1"/>
  <c r="DY137" i="1" s="1"/>
  <c r="DY138" i="1" s="1"/>
  <c r="EA79" i="1"/>
  <c r="EA136" i="1"/>
  <c r="EA137" i="1" s="1"/>
  <c r="AU135" i="1"/>
  <c r="AU84" i="1"/>
  <c r="AU85" i="1" s="1"/>
  <c r="AU129" i="1"/>
  <c r="AU132" i="1" s="1"/>
  <c r="AU123" i="1"/>
  <c r="AU126" i="1" s="1"/>
  <c r="CG135" i="1"/>
  <c r="CG84" i="1"/>
  <c r="CG85" i="1" s="1"/>
  <c r="CG123" i="1"/>
  <c r="CG126" i="1" s="1"/>
  <c r="CG129" i="1"/>
  <c r="CG132" i="1" s="1"/>
  <c r="BS135" i="1"/>
  <c r="BS84" i="1"/>
  <c r="BS85" i="1" s="1"/>
  <c r="BS129" i="1"/>
  <c r="BS132" i="1" s="1"/>
  <c r="BS123" i="1"/>
  <c r="BS126" i="1" s="1"/>
  <c r="CR84" i="1"/>
  <c r="CR85" i="1" s="1"/>
  <c r="CR135" i="1"/>
  <c r="CR123" i="1"/>
  <c r="CR126" i="1" s="1"/>
  <c r="CR129" i="1"/>
  <c r="CR132" i="1" s="1"/>
  <c r="FJ135" i="1"/>
  <c r="FJ84" i="1"/>
  <c r="FJ85" i="1" s="1"/>
  <c r="FJ123" i="1"/>
  <c r="FJ126" i="1" s="1"/>
  <c r="FJ129" i="1"/>
  <c r="FJ132" i="1" s="1"/>
  <c r="EL84" i="1"/>
  <c r="EL85" i="1" s="1"/>
  <c r="EL123" i="1"/>
  <c r="EL126" i="1" s="1"/>
  <c r="EL135" i="1"/>
  <c r="EL129" i="1"/>
  <c r="EL132" i="1" s="1"/>
  <c r="AX135" i="1"/>
  <c r="AX84" i="1"/>
  <c r="AX85" i="1" s="1"/>
  <c r="AX129" i="1"/>
  <c r="AX132" i="1" s="1"/>
  <c r="AX123" i="1"/>
  <c r="AX126" i="1" s="1"/>
  <c r="DR135" i="1"/>
  <c r="DR84" i="1"/>
  <c r="DR85" i="1" s="1"/>
  <c r="DR129" i="1"/>
  <c r="DR132" i="1" s="1"/>
  <c r="DR123" i="1"/>
  <c r="DR126" i="1" s="1"/>
  <c r="CT135" i="1"/>
  <c r="CT84" i="1"/>
  <c r="CT85" i="1" s="1"/>
  <c r="CT129" i="1"/>
  <c r="CT132" i="1" s="1"/>
  <c r="CT123" i="1"/>
  <c r="CT126" i="1" s="1"/>
  <c r="K135" i="1"/>
  <c r="K84" i="1"/>
  <c r="K85" i="1" s="1"/>
  <c r="K129" i="1"/>
  <c r="K132" i="1" s="1"/>
  <c r="K123" i="1"/>
  <c r="K126" i="1" s="1"/>
  <c r="AA84" i="1"/>
  <c r="AA85" i="1" s="1"/>
  <c r="AA135" i="1"/>
  <c r="AA129" i="1"/>
  <c r="AA132" i="1" s="1"/>
  <c r="AA123" i="1"/>
  <c r="AA126" i="1" s="1"/>
  <c r="FQ136" i="1"/>
  <c r="FQ137" i="1" s="1"/>
  <c r="FQ138" i="1" s="1"/>
  <c r="FC138" i="1"/>
  <c r="FC141" i="1" s="1"/>
  <c r="FC143" i="1" s="1"/>
  <c r="FU136" i="1"/>
  <c r="FU137" i="1" s="1"/>
  <c r="FU138" i="1" s="1"/>
  <c r="EK136" i="1"/>
  <c r="EK137" i="1" s="1"/>
  <c r="EK138" i="1" s="1"/>
  <c r="CP136" i="1"/>
  <c r="CP137" i="1" s="1"/>
  <c r="CP138" i="1" s="1"/>
  <c r="BH84" i="1"/>
  <c r="BH85" i="1" s="1"/>
  <c r="BH123" i="1"/>
  <c r="BH126" i="1" s="1"/>
  <c r="BH135" i="1"/>
  <c r="BH129" i="1"/>
  <c r="BH132" i="1" s="1"/>
  <c r="CJ84" i="1"/>
  <c r="CJ85" i="1" s="1"/>
  <c r="CJ129" i="1"/>
  <c r="CJ132" i="1" s="1"/>
  <c r="CJ135" i="1"/>
  <c r="CJ123" i="1"/>
  <c r="CJ126" i="1" s="1"/>
  <c r="CF84" i="1"/>
  <c r="CF85" i="1" s="1"/>
  <c r="CF135" i="1"/>
  <c r="CF129" i="1"/>
  <c r="CF132" i="1" s="1"/>
  <c r="CF123" i="1"/>
  <c r="CF126" i="1" s="1"/>
  <c r="DE135" i="1"/>
  <c r="DE84" i="1"/>
  <c r="DE85" i="1" s="1"/>
  <c r="DE123" i="1"/>
  <c r="DE126" i="1" s="1"/>
  <c r="DE129" i="1"/>
  <c r="DE132" i="1" s="1"/>
  <c r="DD84" i="1"/>
  <c r="DD85" i="1" s="1"/>
  <c r="DD135" i="1"/>
  <c r="DD123" i="1"/>
  <c r="DD126" i="1" s="1"/>
  <c r="DD129" i="1"/>
  <c r="DD132" i="1" s="1"/>
  <c r="DC135" i="1"/>
  <c r="DC84" i="1"/>
  <c r="DC85" i="1" s="1"/>
  <c r="DC129" i="1"/>
  <c r="DC132" i="1" s="1"/>
  <c r="DC123" i="1"/>
  <c r="DC126" i="1" s="1"/>
  <c r="FV84" i="1"/>
  <c r="FV85" i="1" s="1"/>
  <c r="FV135" i="1"/>
  <c r="FV123" i="1"/>
  <c r="FV126" i="1" s="1"/>
  <c r="FV129" i="1"/>
  <c r="FV132" i="1" s="1"/>
  <c r="EX84" i="1"/>
  <c r="EX85" i="1" s="1"/>
  <c r="EX135" i="1"/>
  <c r="EX129" i="1"/>
  <c r="EX132" i="1" s="1"/>
  <c r="EX123" i="1"/>
  <c r="EX126" i="1" s="1"/>
  <c r="EM135" i="1"/>
  <c r="EM84" i="1"/>
  <c r="EM85" i="1" s="1"/>
  <c r="EM129" i="1"/>
  <c r="EM132" i="1" s="1"/>
  <c r="EM123" i="1"/>
  <c r="EM126" i="1" s="1"/>
  <c r="EY135" i="1"/>
  <c r="EY84" i="1"/>
  <c r="EY85" i="1" s="1"/>
  <c r="EY129" i="1"/>
  <c r="EY132" i="1" s="1"/>
  <c r="EY123" i="1"/>
  <c r="EY126" i="1" s="1"/>
  <c r="AN84" i="1"/>
  <c r="AN85" i="1" s="1"/>
  <c r="AN129" i="1"/>
  <c r="AN132" i="1" s="1"/>
  <c r="AN135" i="1"/>
  <c r="AN123" i="1"/>
  <c r="AN126" i="1" s="1"/>
  <c r="CL136" i="1"/>
  <c r="CL137" i="1" s="1"/>
  <c r="CL138" i="1" s="1"/>
  <c r="DB138" i="1"/>
  <c r="DB141" i="1" s="1"/>
  <c r="DB143" i="1" s="1"/>
  <c r="BI138" i="1"/>
  <c r="BI141" i="1" s="1"/>
  <c r="BI143" i="1" s="1"/>
  <c r="DW136" i="1"/>
  <c r="DW137" i="1" s="1"/>
  <c r="DW138" i="1" s="1"/>
  <c r="EE136" i="1"/>
  <c r="EE137" i="1" s="1"/>
  <c r="EE138" i="1" s="1"/>
  <c r="EQ84" i="1"/>
  <c r="EQ85" i="1" s="1"/>
  <c r="EQ135" i="1"/>
  <c r="EQ129" i="1"/>
  <c r="EQ132" i="1" s="1"/>
  <c r="EQ123" i="1"/>
  <c r="EQ126" i="1" s="1"/>
  <c r="AM135" i="1"/>
  <c r="AM129" i="1"/>
  <c r="AM132" i="1" s="1"/>
  <c r="AM84" i="1"/>
  <c r="AM85" i="1" s="1"/>
  <c r="AM123" i="1"/>
  <c r="AM126" i="1" s="1"/>
  <c r="CS135" i="1"/>
  <c r="CS84" i="1"/>
  <c r="CS85" i="1" s="1"/>
  <c r="CS129" i="1"/>
  <c r="CS132" i="1" s="1"/>
  <c r="CS123" i="1"/>
  <c r="CS126" i="1" s="1"/>
  <c r="DH84" i="1"/>
  <c r="DH85" i="1" s="1"/>
  <c r="DH129" i="1"/>
  <c r="DH132" i="1" s="1"/>
  <c r="DH135" i="1"/>
  <c r="DH123" i="1"/>
  <c r="DH126" i="1" s="1"/>
  <c r="DQ135" i="1"/>
  <c r="DQ84" i="1"/>
  <c r="DQ85" i="1" s="1"/>
  <c r="DQ123" i="1"/>
  <c r="DQ126" i="1" s="1"/>
  <c r="DQ129" i="1"/>
  <c r="DQ132" i="1" s="1"/>
  <c r="DP84" i="1"/>
  <c r="DP85" i="1" s="1"/>
  <c r="DP135" i="1"/>
  <c r="DP129" i="1"/>
  <c r="DP132" i="1" s="1"/>
  <c r="DP123" i="1"/>
  <c r="DP126" i="1" s="1"/>
  <c r="DO135" i="1"/>
  <c r="DO84" i="1"/>
  <c r="DO85" i="1" s="1"/>
  <c r="DO129" i="1"/>
  <c r="DO132" i="1" s="1"/>
  <c r="DO123" i="1"/>
  <c r="DO126" i="1" s="1"/>
  <c r="EA135" i="1"/>
  <c r="EA84" i="1"/>
  <c r="EA85" i="1" s="1"/>
  <c r="EA129" i="1"/>
  <c r="EA132" i="1" s="1"/>
  <c r="EA123" i="1"/>
  <c r="EA126" i="1" s="1"/>
  <c r="L135" i="1"/>
  <c r="L84" i="1"/>
  <c r="L85" i="1" s="1"/>
  <c r="L129" i="1"/>
  <c r="L132" i="1" s="1"/>
  <c r="L123" i="1"/>
  <c r="L126" i="1" s="1"/>
  <c r="X84" i="1"/>
  <c r="X85" i="1" s="1"/>
  <c r="X123" i="1"/>
  <c r="X126" i="1" s="1"/>
  <c r="X129" i="1"/>
  <c r="X132" i="1" s="1"/>
  <c r="X135" i="1"/>
  <c r="DL84" i="1"/>
  <c r="DL85" i="1" s="1"/>
  <c r="DL135" i="1"/>
  <c r="DL129" i="1"/>
  <c r="DL132" i="1" s="1"/>
  <c r="DL123" i="1"/>
  <c r="DL126" i="1" s="1"/>
  <c r="CA136" i="1"/>
  <c r="CA137" i="1" s="1"/>
  <c r="CA138" i="1" s="1"/>
  <c r="CO137" i="1"/>
  <c r="CO138" i="1" s="1"/>
  <c r="CO136" i="1"/>
  <c r="I136" i="1"/>
  <c r="I137" i="1" s="1"/>
  <c r="I138" i="1" s="1"/>
  <c r="AI135" i="1"/>
  <c r="AI84" i="1"/>
  <c r="AI85" i="1" s="1"/>
  <c r="AI129" i="1"/>
  <c r="AI132" i="1" s="1"/>
  <c r="AI123" i="1"/>
  <c r="AI126" i="1" s="1"/>
  <c r="BX84" i="1"/>
  <c r="BX85" i="1" s="1"/>
  <c r="BX129" i="1"/>
  <c r="BX132" i="1" s="1"/>
  <c r="BX135" i="1"/>
  <c r="BX123" i="1"/>
  <c r="BX126" i="1" s="1"/>
  <c r="AP135" i="1"/>
  <c r="AP84" i="1"/>
  <c r="AP85" i="1" s="1"/>
  <c r="AP129" i="1"/>
  <c r="AP132" i="1" s="1"/>
  <c r="AP123" i="1"/>
  <c r="AP126" i="1" s="1"/>
  <c r="CV84" i="1"/>
  <c r="CV85" i="1" s="1"/>
  <c r="CV129" i="1"/>
  <c r="CV132" i="1" s="1"/>
  <c r="CV135" i="1"/>
  <c r="CV123" i="1"/>
  <c r="CV126" i="1" s="1"/>
  <c r="CU84" i="1"/>
  <c r="CU85" i="1" s="1"/>
  <c r="CU135" i="1"/>
  <c r="CU129" i="1"/>
  <c r="CU132" i="1" s="1"/>
  <c r="CU123" i="1"/>
  <c r="CU126" i="1" s="1"/>
  <c r="O135" i="1"/>
  <c r="O84" i="1"/>
  <c r="O85" i="1" s="1"/>
  <c r="O129" i="1"/>
  <c r="O132" i="1" s="1"/>
  <c r="O123" i="1"/>
  <c r="O126" i="1" s="1"/>
  <c r="EC135" i="1"/>
  <c r="EC84" i="1"/>
  <c r="EC85" i="1" s="1"/>
  <c r="EC129" i="1"/>
  <c r="EC132" i="1" s="1"/>
  <c r="EC123" i="1"/>
  <c r="EC126" i="1" s="1"/>
  <c r="EB84" i="1"/>
  <c r="EB85" i="1" s="1"/>
  <c r="EB135" i="1"/>
  <c r="EB123" i="1"/>
  <c r="EB126" i="1" s="1"/>
  <c r="EB129" i="1"/>
  <c r="EB132" i="1" s="1"/>
  <c r="EN84" i="1"/>
  <c r="EN85" i="1" s="1"/>
  <c r="EN135" i="1"/>
  <c r="EN123" i="1"/>
  <c r="EN126" i="1" s="1"/>
  <c r="EN129" i="1"/>
  <c r="EN132" i="1" s="1"/>
  <c r="EZ84" i="1"/>
  <c r="EZ85" i="1" s="1"/>
  <c r="EZ135" i="1"/>
  <c r="EZ129" i="1"/>
  <c r="EZ132" i="1" s="1"/>
  <c r="EZ123" i="1"/>
  <c r="EZ126" i="1" s="1"/>
  <c r="FL84" i="1"/>
  <c r="FL85" i="1" s="1"/>
  <c r="FL123" i="1"/>
  <c r="FL126" i="1" s="1"/>
  <c r="FL135" i="1"/>
  <c r="FL129" i="1"/>
  <c r="FL132" i="1" s="1"/>
  <c r="AS136" i="1"/>
  <c r="AS137" i="1" s="1"/>
  <c r="AS138" i="1" s="1"/>
  <c r="EW136" i="1"/>
  <c r="EW137" i="1" s="1"/>
  <c r="EW138" i="1" s="1"/>
  <c r="FW135" i="1"/>
  <c r="FW84" i="1"/>
  <c r="FW85" i="1" s="1"/>
  <c r="FW129" i="1"/>
  <c r="FW132" i="1" s="1"/>
  <c r="FW123" i="1"/>
  <c r="FW126" i="1" s="1"/>
  <c r="R135" i="1"/>
  <c r="R84" i="1"/>
  <c r="R85" i="1" s="1"/>
  <c r="R129" i="1"/>
  <c r="R132" i="1" s="1"/>
  <c r="R123" i="1"/>
  <c r="R126" i="1" s="1"/>
  <c r="H84" i="1"/>
  <c r="H85" i="1" s="1"/>
  <c r="H135" i="1"/>
  <c r="H129" i="1"/>
  <c r="H132" i="1" s="1"/>
  <c r="H123" i="1"/>
  <c r="H126" i="1" s="1"/>
  <c r="BK84" i="1"/>
  <c r="BK85" i="1" s="1"/>
  <c r="BK135" i="1"/>
  <c r="BK129" i="1"/>
  <c r="BK132" i="1" s="1"/>
  <c r="BK123" i="1"/>
  <c r="BK126" i="1" s="1"/>
  <c r="F135" i="1"/>
  <c r="F84" i="1"/>
  <c r="F85" i="1" s="1"/>
  <c r="F129" i="1"/>
  <c r="F132" i="1" s="1"/>
  <c r="F123" i="1"/>
  <c r="F126" i="1" s="1"/>
  <c r="DT84" i="1"/>
  <c r="DT85" i="1" s="1"/>
  <c r="DT129" i="1"/>
  <c r="DT132" i="1" s="1"/>
  <c r="DT135" i="1"/>
  <c r="DT123" i="1"/>
  <c r="DT126" i="1" s="1"/>
  <c r="AY84" i="1"/>
  <c r="AY85" i="1" s="1"/>
  <c r="AY135" i="1"/>
  <c r="AY129" i="1"/>
  <c r="AY132" i="1" s="1"/>
  <c r="AY123" i="1"/>
  <c r="AY126" i="1" s="1"/>
  <c r="EO135" i="1"/>
  <c r="EO84" i="1"/>
  <c r="EO85" i="1" s="1"/>
  <c r="EO123" i="1"/>
  <c r="EO126" i="1" s="1"/>
  <c r="EO129" i="1"/>
  <c r="EO132" i="1" s="1"/>
  <c r="M135" i="1"/>
  <c r="M84" i="1"/>
  <c r="M85" i="1" s="1"/>
  <c r="M129" i="1"/>
  <c r="M132" i="1" s="1"/>
  <c r="M123" i="1"/>
  <c r="M126" i="1" s="1"/>
  <c r="FM135" i="1"/>
  <c r="FM84" i="1"/>
  <c r="FM85" i="1" s="1"/>
  <c r="FM129" i="1"/>
  <c r="FM132" i="1" s="1"/>
  <c r="FM123" i="1"/>
  <c r="FM126" i="1" s="1"/>
  <c r="P84" i="1"/>
  <c r="P85" i="1" s="1"/>
  <c r="P129" i="1"/>
  <c r="P132" i="1" s="1"/>
  <c r="P135" i="1"/>
  <c r="P123" i="1"/>
  <c r="P126" i="1" s="1"/>
  <c r="FF138" i="1"/>
  <c r="FF141" i="1" s="1"/>
  <c r="FF143" i="1" s="1"/>
  <c r="CM136" i="1"/>
  <c r="CM137" i="1" s="1"/>
  <c r="CM138" i="1" s="1"/>
  <c r="EI137" i="1"/>
  <c r="EI138" i="1" s="1"/>
  <c r="EI136" i="1"/>
  <c r="AV84" i="1"/>
  <c r="AV85" i="1" s="1"/>
  <c r="AV135" i="1"/>
  <c r="AV129" i="1"/>
  <c r="AV132" i="1" s="1"/>
  <c r="AV123" i="1"/>
  <c r="AV126" i="1" s="1"/>
  <c r="EJ84" i="1"/>
  <c r="EJ85" i="1" s="1"/>
  <c r="EJ135" i="1"/>
  <c r="EJ129" i="1"/>
  <c r="EJ132" i="1" s="1"/>
  <c r="EJ123" i="1"/>
  <c r="EJ126" i="1" s="1"/>
  <c r="FT84" i="1"/>
  <c r="FT85" i="1" s="1"/>
  <c r="FT135" i="1"/>
  <c r="FT129" i="1"/>
  <c r="FT132" i="1" s="1"/>
  <c r="FT123" i="1"/>
  <c r="FT126" i="1" s="1"/>
  <c r="BN135" i="1"/>
  <c r="BN84" i="1"/>
  <c r="BN85" i="1" s="1"/>
  <c r="BN129" i="1"/>
  <c r="BN132" i="1" s="1"/>
  <c r="BN123" i="1"/>
  <c r="BN126" i="1" s="1"/>
  <c r="AF84" i="1"/>
  <c r="AF85" i="1" s="1"/>
  <c r="AF135" i="1"/>
  <c r="AF129" i="1"/>
  <c r="AF132" i="1" s="1"/>
  <c r="AF123" i="1"/>
  <c r="AF126" i="1" s="1"/>
  <c r="DG84" i="1"/>
  <c r="DG85" i="1" s="1"/>
  <c r="DG135" i="1"/>
  <c r="DG129" i="1"/>
  <c r="DG132" i="1" s="1"/>
  <c r="DG123" i="1"/>
  <c r="DG126" i="1" s="1"/>
  <c r="EF84" i="1"/>
  <c r="EF85" i="1" s="1"/>
  <c r="EF129" i="1"/>
  <c r="EF132" i="1" s="1"/>
  <c r="EF135" i="1"/>
  <c r="EF123" i="1"/>
  <c r="EF126" i="1" s="1"/>
  <c r="CI84" i="1"/>
  <c r="CI85" i="1" s="1"/>
  <c r="CI135" i="1"/>
  <c r="CI129" i="1"/>
  <c r="CI132" i="1" s="1"/>
  <c r="CI123" i="1"/>
  <c r="CI126" i="1" s="1"/>
  <c r="FA135" i="1"/>
  <c r="FA84" i="1"/>
  <c r="FA85" i="1" s="1"/>
  <c r="FA123" i="1"/>
  <c r="FA126" i="1" s="1"/>
  <c r="FA129" i="1"/>
  <c r="FA132" i="1" s="1"/>
  <c r="FO84" i="1"/>
  <c r="FO85" i="1" s="1"/>
  <c r="FO135" i="1"/>
  <c r="FO129" i="1"/>
  <c r="FO132" i="1" s="1"/>
  <c r="FO123" i="1"/>
  <c r="FO126" i="1" s="1"/>
  <c r="CZ84" i="1"/>
  <c r="CZ85" i="1" s="1"/>
  <c r="CZ135" i="1"/>
  <c r="CZ129" i="1"/>
  <c r="CZ132" i="1" s="1"/>
  <c r="CZ123" i="1"/>
  <c r="CZ126" i="1" s="1"/>
  <c r="BE136" i="1"/>
  <c r="BE137" i="1" s="1"/>
  <c r="BE138" i="1" s="1"/>
  <c r="DA136" i="1"/>
  <c r="DA137" i="1" s="1"/>
  <c r="DA138" i="1" s="1"/>
  <c r="BW84" i="1"/>
  <c r="BW85" i="1" s="1"/>
  <c r="BW135" i="1"/>
  <c r="BW129" i="1"/>
  <c r="BW132" i="1" s="1"/>
  <c r="BW123" i="1"/>
  <c r="BW126" i="1" s="1"/>
  <c r="EG84" i="1"/>
  <c r="EG85" i="1" s="1"/>
  <c r="EG135" i="1"/>
  <c r="EG129" i="1"/>
  <c r="EG132" i="1" s="1"/>
  <c r="EG123" i="1"/>
  <c r="EG126" i="1" s="1"/>
  <c r="E84" i="1"/>
  <c r="E85" i="1" s="1"/>
  <c r="E135" i="1"/>
  <c r="E129" i="1"/>
  <c r="E132" i="1" s="1"/>
  <c r="E123" i="1"/>
  <c r="E126" i="1" s="1"/>
  <c r="T78" i="1"/>
  <c r="T84" i="1"/>
  <c r="T85" i="1" s="1"/>
  <c r="T135" i="1"/>
  <c r="T129" i="1"/>
  <c r="T132" i="1" s="1"/>
  <c r="T123" i="1"/>
  <c r="T126" i="1" s="1"/>
  <c r="AC84" i="1"/>
  <c r="AC85" i="1" s="1"/>
  <c r="AC135" i="1"/>
  <c r="AC129" i="1"/>
  <c r="AC132" i="1" s="1"/>
  <c r="AC123" i="1"/>
  <c r="AC126" i="1" s="1"/>
  <c r="AD135" i="1"/>
  <c r="AD84" i="1"/>
  <c r="AD85" i="1" s="1"/>
  <c r="AD129" i="1"/>
  <c r="AD132" i="1" s="1"/>
  <c r="AD123" i="1"/>
  <c r="AD126" i="1" s="1"/>
  <c r="D78" i="1"/>
  <c r="D84" i="1"/>
  <c r="D85" i="1" s="1"/>
  <c r="D129" i="1"/>
  <c r="D132" i="1" s="1"/>
  <c r="D135" i="1"/>
  <c r="D123" i="1"/>
  <c r="D126" i="1" s="1"/>
  <c r="ER84" i="1"/>
  <c r="ER85" i="1" s="1"/>
  <c r="ER129" i="1"/>
  <c r="ER132" i="1" s="1"/>
  <c r="ER135" i="1"/>
  <c r="ER123" i="1"/>
  <c r="ER126" i="1" s="1"/>
  <c r="DS84" i="1"/>
  <c r="DS85" i="1" s="1"/>
  <c r="DS135" i="1"/>
  <c r="DS129" i="1"/>
  <c r="DS132" i="1" s="1"/>
  <c r="DS123" i="1"/>
  <c r="DS126" i="1" s="1"/>
  <c r="FP84" i="1"/>
  <c r="FP85" i="1" s="1"/>
  <c r="FP129" i="1"/>
  <c r="FP132" i="1" s="1"/>
  <c r="FP135" i="1"/>
  <c r="FP123" i="1"/>
  <c r="FP126" i="1" s="1"/>
  <c r="CW84" i="1"/>
  <c r="CW85" i="1" s="1"/>
  <c r="CW129" i="1"/>
  <c r="CW132" i="1" s="1"/>
  <c r="CW123" i="1"/>
  <c r="CW126" i="1" s="1"/>
  <c r="CW135" i="1"/>
  <c r="DI136" i="1"/>
  <c r="DI137" i="1" s="1"/>
  <c r="DI138" i="1" s="1"/>
  <c r="CY136" i="1"/>
  <c r="CY137" i="1" s="1"/>
  <c r="CY138" i="1" s="1"/>
  <c r="J136" i="1"/>
  <c r="J137" i="1" s="1"/>
  <c r="J138" i="1" s="1"/>
  <c r="BL85" i="1"/>
  <c r="BL132" i="1"/>
  <c r="BL126" i="1"/>
  <c r="Y136" i="1"/>
  <c r="Y137" i="1" s="1"/>
  <c r="Y138" i="1" s="1"/>
  <c r="ES84" i="1"/>
  <c r="ES85" i="1" s="1"/>
  <c r="ES135" i="1"/>
  <c r="ES129" i="1"/>
  <c r="ES132" i="1" s="1"/>
  <c r="ES123" i="1"/>
  <c r="ES126" i="1" s="1"/>
  <c r="EU84" i="1"/>
  <c r="EU85" i="1" s="1"/>
  <c r="EU135" i="1"/>
  <c r="EU129" i="1"/>
  <c r="EU132" i="1" s="1"/>
  <c r="EU123" i="1"/>
  <c r="EU126" i="1" s="1"/>
  <c r="S84" i="1"/>
  <c r="S85" i="1" s="1"/>
  <c r="S123" i="1"/>
  <c r="S126" i="1" s="1"/>
  <c r="S135" i="1"/>
  <c r="S129" i="1"/>
  <c r="S132" i="1" s="1"/>
  <c r="DJ135" i="1"/>
  <c r="DJ84" i="1"/>
  <c r="DJ85" i="1" s="1"/>
  <c r="DJ129" i="1"/>
  <c r="DJ132" i="1" s="1"/>
  <c r="DJ123" i="1"/>
  <c r="DJ126" i="1" s="1"/>
  <c r="BB78" i="1"/>
  <c r="BB135" i="1"/>
  <c r="BB84" i="1"/>
  <c r="BB85" i="1" s="1"/>
  <c r="BB129" i="1"/>
  <c r="BB132" i="1" s="1"/>
  <c r="BB123" i="1"/>
  <c r="BB126" i="1" s="1"/>
  <c r="AB84" i="1"/>
  <c r="AB85" i="1" s="1"/>
  <c r="AB129" i="1"/>
  <c r="AB132" i="1" s="1"/>
  <c r="AB135" i="1"/>
  <c r="AB123" i="1"/>
  <c r="AB126" i="1" s="1"/>
  <c r="FD84" i="1"/>
  <c r="FD85" i="1" s="1"/>
  <c r="FD129" i="1"/>
  <c r="FD132" i="1" s="1"/>
  <c r="FD135" i="1"/>
  <c r="FD123" i="1"/>
  <c r="FD126" i="1" s="1"/>
  <c r="DV135" i="1"/>
  <c r="DV84" i="1"/>
  <c r="DV85" i="1" s="1"/>
  <c r="DV129" i="1"/>
  <c r="DV132" i="1" s="1"/>
  <c r="DV123" i="1"/>
  <c r="DV126" i="1" s="1"/>
  <c r="FN135" i="1"/>
  <c r="FN84" i="1"/>
  <c r="FN85" i="1" s="1"/>
  <c r="FN129" i="1"/>
  <c r="FN132" i="1" s="1"/>
  <c r="FN123" i="1"/>
  <c r="FN126" i="1" s="1"/>
  <c r="FR136" i="1"/>
  <c r="FR137" i="1" s="1"/>
  <c r="FR138" i="1" s="1"/>
  <c r="BQ136" i="1"/>
  <c r="BQ137" i="1" s="1"/>
  <c r="BQ138" i="1" s="1"/>
  <c r="G136" i="1"/>
  <c r="G137" i="1" s="1"/>
  <c r="G138" i="1" s="1"/>
  <c r="EV84" i="1"/>
  <c r="EV85" i="1" s="1"/>
  <c r="EV135" i="1"/>
  <c r="EV129" i="1"/>
  <c r="EV132" i="1" s="1"/>
  <c r="EV123" i="1"/>
  <c r="EV126" i="1" s="1"/>
  <c r="FB135" i="1"/>
  <c r="FB84" i="1"/>
  <c r="FB85" i="1" s="1"/>
  <c r="FB129" i="1"/>
  <c r="FB132" i="1" s="1"/>
  <c r="FB123" i="1"/>
  <c r="FB126" i="1" s="1"/>
  <c r="U84" i="1"/>
  <c r="U85" i="1" s="1"/>
  <c r="U135" i="1"/>
  <c r="U123" i="1"/>
  <c r="U126" i="1" s="1"/>
  <c r="U129" i="1"/>
  <c r="U132" i="1" s="1"/>
  <c r="AW136" i="1"/>
  <c r="AW137" i="1" s="1"/>
  <c r="AW138" i="1" s="1"/>
  <c r="FG84" i="1"/>
  <c r="FG85" i="1" s="1"/>
  <c r="FG135" i="1"/>
  <c r="FG123" i="1"/>
  <c r="FG126" i="1" s="1"/>
  <c r="FG129" i="1"/>
  <c r="FG132" i="1" s="1"/>
  <c r="AR84" i="1"/>
  <c r="AR85" i="1" s="1"/>
  <c r="AR135" i="1"/>
  <c r="AR129" i="1"/>
  <c r="AR132" i="1" s="1"/>
  <c r="AR123" i="1"/>
  <c r="AR126" i="1" s="1"/>
  <c r="EH135" i="1"/>
  <c r="EH84" i="1"/>
  <c r="EH85" i="1" s="1"/>
  <c r="EH129" i="1"/>
  <c r="EH132" i="1" s="1"/>
  <c r="EH123" i="1"/>
  <c r="EH126" i="1" s="1"/>
  <c r="BZ135" i="1"/>
  <c r="BZ84" i="1"/>
  <c r="BZ85" i="1" s="1"/>
  <c r="BZ129" i="1"/>
  <c r="BZ132" i="1" s="1"/>
  <c r="BZ123" i="1"/>
  <c r="BZ126" i="1" s="1"/>
  <c r="AZ84" i="1"/>
  <c r="AZ85" i="1" s="1"/>
  <c r="AZ129" i="1"/>
  <c r="AZ132" i="1" s="1"/>
  <c r="AZ135" i="1"/>
  <c r="AZ123" i="1"/>
  <c r="AZ126" i="1" s="1"/>
  <c r="CN78" i="1"/>
  <c r="CN84" i="1"/>
  <c r="CN85" i="1" s="1"/>
  <c r="CN135" i="1"/>
  <c r="CN129" i="1"/>
  <c r="CN132" i="1" s="1"/>
  <c r="CN123" i="1"/>
  <c r="CN126" i="1" s="1"/>
  <c r="W135" i="1"/>
  <c r="W84" i="1"/>
  <c r="W85" i="1" s="1"/>
  <c r="W129" i="1"/>
  <c r="W132" i="1" s="1"/>
  <c r="W123" i="1"/>
  <c r="W126" i="1" s="1"/>
  <c r="AK136" i="1"/>
  <c r="AK137" i="1" s="1"/>
  <c r="AK138" i="1" s="1"/>
  <c r="FE136" i="1"/>
  <c r="FE137" i="1" s="1"/>
  <c r="FE138" i="1" s="1"/>
  <c r="DM136" i="1"/>
  <c r="DM137" i="1" s="1"/>
  <c r="DM138" i="1" s="1"/>
  <c r="CD136" i="1"/>
  <c r="CD137" i="1" s="1"/>
  <c r="CD138" i="1" s="1"/>
  <c r="AH136" i="1"/>
  <c r="AH137" i="1" s="1"/>
  <c r="AH138" i="1" s="1"/>
  <c r="DX84" i="1"/>
  <c r="DX85" i="1" s="1"/>
  <c r="DX135" i="1"/>
  <c r="DX129" i="1"/>
  <c r="DX132" i="1" s="1"/>
  <c r="DX123" i="1"/>
  <c r="DX126" i="1" s="1"/>
  <c r="BG135" i="1"/>
  <c r="BG84" i="1"/>
  <c r="BG85" i="1" s="1"/>
  <c r="BG129" i="1"/>
  <c r="BG132" i="1" s="1"/>
  <c r="BG123" i="1"/>
  <c r="BG126" i="1" s="1"/>
  <c r="FI84" i="1"/>
  <c r="FI85" i="1" s="1"/>
  <c r="FI135" i="1"/>
  <c r="FI123" i="1"/>
  <c r="FI126" i="1" s="1"/>
  <c r="FI129" i="1"/>
  <c r="FI132" i="1" s="1"/>
  <c r="Z135" i="1"/>
  <c r="Z84" i="1"/>
  <c r="Z85" i="1" s="1"/>
  <c r="Z129" i="1"/>
  <c r="Z132" i="1" s="1"/>
  <c r="Z123" i="1"/>
  <c r="Z126" i="1" s="1"/>
  <c r="EP135" i="1"/>
  <c r="EP84" i="1"/>
  <c r="EP85" i="1" s="1"/>
  <c r="EP129" i="1"/>
  <c r="EP132" i="1" s="1"/>
  <c r="EP123" i="1"/>
  <c r="EP126" i="1" s="1"/>
  <c r="AO84" i="1"/>
  <c r="AO85" i="1" s="1"/>
  <c r="AO135" i="1"/>
  <c r="AO129" i="1"/>
  <c r="AO132" i="1" s="1"/>
  <c r="AO123" i="1"/>
  <c r="AO126" i="1" s="1"/>
  <c r="BD84" i="1"/>
  <c r="BD85" i="1" s="1"/>
  <c r="BD135" i="1"/>
  <c r="BD129" i="1"/>
  <c r="BD132" i="1" s="1"/>
  <c r="BD123" i="1"/>
  <c r="BD126" i="1" s="1"/>
  <c r="BP84" i="1"/>
  <c r="BP85" i="1" s="1"/>
  <c r="BP135" i="1"/>
  <c r="BP129" i="1"/>
  <c r="BP132" i="1" s="1"/>
  <c r="BP123" i="1"/>
  <c r="BP126" i="1" s="1"/>
  <c r="CX135" i="1"/>
  <c r="CX84" i="1"/>
  <c r="CX85" i="1" s="1"/>
  <c r="CX129" i="1"/>
  <c r="CX132" i="1" s="1"/>
  <c r="CX123" i="1"/>
  <c r="CX126" i="1" s="1"/>
  <c r="CK84" i="1"/>
  <c r="CK85" i="1" s="1"/>
  <c r="CK135" i="1"/>
  <c r="CK123" i="1"/>
  <c r="CK126" i="1" s="1"/>
  <c r="CK129" i="1"/>
  <c r="CK132" i="1" s="1"/>
  <c r="FK135" i="1"/>
  <c r="FK84" i="1"/>
  <c r="FK85" i="1" s="1"/>
  <c r="FK129" i="1"/>
  <c r="FK132" i="1" s="1"/>
  <c r="FK123" i="1"/>
  <c r="FK126" i="1" s="1"/>
  <c r="ET136" i="1"/>
  <c r="ET137" i="1" s="1"/>
  <c r="ET138" i="1" s="1"/>
  <c r="ET141" i="1" s="1"/>
  <c r="ET143" i="1" s="1"/>
  <c r="ED138" i="1"/>
  <c r="ED141" i="1" s="1"/>
  <c r="DK136" i="1"/>
  <c r="DK137" i="1" s="1"/>
  <c r="DK138" i="1" s="1"/>
  <c r="DU84" i="1"/>
  <c r="DU85" i="1" s="1"/>
  <c r="DU135" i="1"/>
  <c r="DU123" i="1"/>
  <c r="DU126" i="1" s="1"/>
  <c r="DU129" i="1"/>
  <c r="DU132" i="1" s="1"/>
  <c r="BT84" i="1"/>
  <c r="BT85" i="1" s="1"/>
  <c r="BT135" i="1"/>
  <c r="BT123" i="1"/>
  <c r="BT126" i="1" s="1"/>
  <c r="BT129" i="1"/>
  <c r="BT132" i="1" s="1"/>
  <c r="BV135" i="1"/>
  <c r="BV84" i="1"/>
  <c r="BV85" i="1" s="1"/>
  <c r="BV129" i="1"/>
  <c r="BV132" i="1" s="1"/>
  <c r="BV123" i="1"/>
  <c r="BV126" i="1" s="1"/>
  <c r="CE135" i="1"/>
  <c r="CE84" i="1"/>
  <c r="CE85" i="1" s="1"/>
  <c r="CE129" i="1"/>
  <c r="CE132" i="1" s="1"/>
  <c r="CE123" i="1"/>
  <c r="CE126" i="1" s="1"/>
  <c r="BJ135" i="1"/>
  <c r="BJ84" i="1"/>
  <c r="BJ85" i="1" s="1"/>
  <c r="BJ129" i="1"/>
  <c r="BJ132" i="1" s="1"/>
  <c r="BJ123" i="1"/>
  <c r="BJ126" i="1" s="1"/>
  <c r="AE135" i="1"/>
  <c r="AE123" i="1"/>
  <c r="AE126" i="1" s="1"/>
  <c r="AE129" i="1"/>
  <c r="AE132" i="1" s="1"/>
  <c r="AE84" i="1"/>
  <c r="AE85" i="1" s="1"/>
  <c r="BA84" i="1"/>
  <c r="BA85" i="1" s="1"/>
  <c r="BA135" i="1"/>
  <c r="BA123" i="1"/>
  <c r="BA126" i="1" s="1"/>
  <c r="BA129" i="1"/>
  <c r="BA132" i="1" s="1"/>
  <c r="BM78" i="1"/>
  <c r="BM96" i="1" s="1"/>
  <c r="BM84" i="1"/>
  <c r="BM85" i="1" s="1"/>
  <c r="BM129" i="1"/>
  <c r="BM132" i="1" s="1"/>
  <c r="BM135" i="1"/>
  <c r="BM123" i="1"/>
  <c r="BM126" i="1" s="1"/>
  <c r="CB84" i="1"/>
  <c r="CB85" i="1" s="1"/>
  <c r="CB135" i="1"/>
  <c r="CB129" i="1"/>
  <c r="CB132" i="1" s="1"/>
  <c r="CB123" i="1"/>
  <c r="CB126" i="1" s="1"/>
  <c r="CH135" i="1"/>
  <c r="CH84" i="1"/>
  <c r="CH85" i="1" s="1"/>
  <c r="CH129" i="1"/>
  <c r="CH132" i="1" s="1"/>
  <c r="CH123" i="1"/>
  <c r="CH126" i="1" s="1"/>
  <c r="AJ84" i="1"/>
  <c r="AJ85" i="1" s="1"/>
  <c r="AJ135" i="1"/>
  <c r="AJ123" i="1"/>
  <c r="AJ126" i="1" s="1"/>
  <c r="AJ129" i="1"/>
  <c r="AJ132" i="1" s="1"/>
  <c r="V136" i="1"/>
  <c r="V137" i="1" s="1"/>
  <c r="V138" i="1" s="1"/>
  <c r="DN138" i="1"/>
  <c r="DN141" i="1" s="1"/>
  <c r="DN143" i="1" s="1"/>
  <c r="BO136" i="1"/>
  <c r="BO137" i="1" s="1"/>
  <c r="BO138" i="1" s="1"/>
  <c r="Q136" i="1"/>
  <c r="Q137" i="1"/>
  <c r="Q138" i="1" s="1"/>
  <c r="AL135" i="1"/>
  <c r="AL84" i="1"/>
  <c r="AL85" i="1" s="1"/>
  <c r="AL129" i="1"/>
  <c r="AL132" i="1" s="1"/>
  <c r="AL123" i="1"/>
  <c r="AL126" i="1" s="1"/>
  <c r="FH84" i="1"/>
  <c r="FH85" i="1" s="1"/>
  <c r="FH135" i="1"/>
  <c r="FH129" i="1"/>
  <c r="FH132" i="1" s="1"/>
  <c r="FH123" i="1"/>
  <c r="FH126" i="1" s="1"/>
  <c r="DF135" i="1"/>
  <c r="DF84" i="1"/>
  <c r="DF85" i="1" s="1"/>
  <c r="DF129" i="1"/>
  <c r="DF132" i="1" s="1"/>
  <c r="DF123" i="1"/>
  <c r="DF126" i="1" s="1"/>
  <c r="DZ84" i="1"/>
  <c r="DZ85" i="1" s="1"/>
  <c r="DZ135" i="1"/>
  <c r="DZ123" i="1"/>
  <c r="DZ126" i="1" s="1"/>
  <c r="DZ129" i="1"/>
  <c r="DZ132" i="1" s="1"/>
  <c r="CQ135" i="1"/>
  <c r="CQ84" i="1"/>
  <c r="CQ85" i="1" s="1"/>
  <c r="CQ129" i="1"/>
  <c r="CQ132" i="1" s="1"/>
  <c r="CQ123" i="1"/>
  <c r="CQ126" i="1" s="1"/>
  <c r="FS84" i="1"/>
  <c r="FS85" i="1" s="1"/>
  <c r="FS135" i="1"/>
  <c r="FS129" i="1"/>
  <c r="FS132" i="1" s="1"/>
  <c r="FS123" i="1"/>
  <c r="FS126" i="1" s="1"/>
  <c r="AQ135" i="1"/>
  <c r="AQ84" i="1"/>
  <c r="AQ85" i="1" s="1"/>
  <c r="AQ129" i="1"/>
  <c r="AQ132" i="1" s="1"/>
  <c r="AQ123" i="1"/>
  <c r="AQ126" i="1" s="1"/>
  <c r="BC84" i="1"/>
  <c r="BC85" i="1" s="1"/>
  <c r="BC135" i="1"/>
  <c r="BC123" i="1"/>
  <c r="BC126" i="1" s="1"/>
  <c r="BC129" i="1"/>
  <c r="BC132" i="1" s="1"/>
  <c r="BY84" i="1"/>
  <c r="BY85" i="1" s="1"/>
  <c r="BY135" i="1"/>
  <c r="BY129" i="1"/>
  <c r="BY132" i="1" s="1"/>
  <c r="BY123" i="1"/>
  <c r="BY126" i="1" s="1"/>
  <c r="N135" i="1"/>
  <c r="N84" i="1"/>
  <c r="N85" i="1" s="1"/>
  <c r="N129" i="1"/>
  <c r="N132" i="1" s="1"/>
  <c r="N123" i="1"/>
  <c r="N126" i="1" s="1"/>
  <c r="FX84" i="1"/>
  <c r="FX85" i="1" s="1"/>
  <c r="FX135" i="1"/>
  <c r="FX123" i="1"/>
  <c r="FX126" i="1" s="1"/>
  <c r="FX129" i="1"/>
  <c r="FX132" i="1" s="1"/>
  <c r="Y79" i="1"/>
  <c r="V79" i="1"/>
  <c r="FR79" i="1"/>
  <c r="AH79" i="1"/>
  <c r="M78" i="1"/>
  <c r="EE79" i="1"/>
  <c r="AW79" i="1"/>
  <c r="FI78" i="1"/>
  <c r="E78" i="1"/>
  <c r="AD78" i="1"/>
  <c r="FA78" i="1"/>
  <c r="S78" i="1"/>
  <c r="U78" i="1"/>
  <c r="FG78" i="1"/>
  <c r="BY78" i="1"/>
  <c r="CB78" i="1"/>
  <c r="AF78" i="1"/>
  <c r="BP78" i="1"/>
  <c r="DU78" i="1"/>
  <c r="AE78" i="1"/>
  <c r="BC78" i="1"/>
  <c r="DG78" i="1"/>
  <c r="FS78" i="1"/>
  <c r="AC78" i="1"/>
  <c r="CX78" i="1"/>
  <c r="FO78" i="1"/>
  <c r="CZ78" i="1"/>
  <c r="O78" i="1"/>
  <c r="EX78" i="1"/>
  <c r="BH78" i="1"/>
  <c r="CE78" i="1"/>
  <c r="DP78" i="1"/>
  <c r="EJ78" i="1"/>
  <c r="BK78" i="1"/>
  <c r="EP78" i="1"/>
  <c r="N78" i="1"/>
  <c r="FX78" i="1"/>
  <c r="EH78" i="1"/>
  <c r="AL78" i="1"/>
  <c r="CJ78" i="1"/>
  <c r="CF78" i="1"/>
  <c r="F78" i="1"/>
  <c r="DO78" i="1"/>
  <c r="FD78" i="1"/>
  <c r="EQ78" i="1"/>
  <c r="ES78" i="1"/>
  <c r="BN78" i="1"/>
  <c r="DZ78" i="1"/>
  <c r="BJ78" i="1"/>
  <c r="AO78" i="1"/>
  <c r="EC78" i="1"/>
  <c r="BD78" i="1"/>
  <c r="CT78" i="1"/>
  <c r="FP78" i="1"/>
  <c r="K78" i="1"/>
  <c r="AA78" i="1"/>
  <c r="AI78" i="1"/>
  <c r="DX78" i="1"/>
  <c r="FB78" i="1"/>
  <c r="AM78" i="1"/>
  <c r="EB78" i="1"/>
  <c r="AZ78" i="1"/>
  <c r="CW78" i="1"/>
  <c r="AR78" i="1"/>
  <c r="BX78" i="1"/>
  <c r="CR78" i="1"/>
  <c r="CQ78" i="1"/>
  <c r="AY78" i="1"/>
  <c r="EN78" i="1"/>
  <c r="EM78" i="1"/>
  <c r="EY78" i="1"/>
  <c r="FN78" i="1"/>
  <c r="AN78" i="1"/>
  <c r="FW78" i="1"/>
  <c r="BG78" i="1"/>
  <c r="AP78" i="1"/>
  <c r="BA78" i="1"/>
  <c r="EO78" i="1"/>
  <c r="DV78" i="1"/>
  <c r="EV78" i="1"/>
  <c r="BZ78" i="1"/>
  <c r="R78" i="1"/>
  <c r="FJ78" i="1"/>
  <c r="EF78" i="1"/>
  <c r="L78" i="1"/>
  <c r="X78" i="1"/>
  <c r="W78" i="1"/>
  <c r="DL78" i="1"/>
  <c r="AV78" i="1"/>
  <c r="BT78" i="1"/>
  <c r="H78" i="1"/>
  <c r="BV78" i="1"/>
  <c r="EU78" i="1"/>
  <c r="DE78" i="1"/>
  <c r="AQ78" i="1"/>
  <c r="CI78" i="1"/>
  <c r="CS78" i="1"/>
  <c r="DD78" i="1"/>
  <c r="EL78" i="1"/>
  <c r="EZ78" i="1"/>
  <c r="FL78" i="1"/>
  <c r="FK78" i="1"/>
  <c r="DT78" i="1"/>
  <c r="BW78" i="1"/>
  <c r="FH78" i="1"/>
  <c r="FT78" i="1"/>
  <c r="DF78" i="1"/>
  <c r="DH78" i="1"/>
  <c r="DJ78" i="1"/>
  <c r="AX78" i="1"/>
  <c r="ER78" i="1"/>
  <c r="CK78" i="1"/>
  <c r="AU78" i="1"/>
  <c r="CV78" i="1"/>
  <c r="Z78" i="1"/>
  <c r="DQ78" i="1"/>
  <c r="DC78" i="1"/>
  <c r="FM78" i="1"/>
  <c r="CH78" i="1"/>
  <c r="P78" i="1"/>
  <c r="AJ78" i="1"/>
  <c r="EG78" i="1"/>
  <c r="CG78" i="1"/>
  <c r="BS78" i="1"/>
  <c r="CU78" i="1"/>
  <c r="FV78" i="1"/>
  <c r="AB78" i="1"/>
  <c r="DR78" i="1"/>
  <c r="DS78" i="1"/>
  <c r="CP79" i="1"/>
  <c r="CD79" i="1"/>
  <c r="CO79" i="1"/>
  <c r="EW79" i="1"/>
  <c r="DK79" i="1"/>
  <c r="FE79" i="1"/>
  <c r="CA79" i="1"/>
  <c r="Q79" i="1"/>
  <c r="BO79" i="1"/>
  <c r="CM79" i="1"/>
  <c r="CY79" i="1"/>
  <c r="CC79" i="1"/>
  <c r="BQ79" i="1"/>
  <c r="DY79" i="1"/>
  <c r="AS79" i="1"/>
  <c r="BE79" i="1"/>
  <c r="EI79" i="1"/>
  <c r="GB71" i="1"/>
  <c r="C78" i="1"/>
  <c r="EK79" i="1"/>
  <c r="AG79" i="1"/>
  <c r="FU79" i="1"/>
  <c r="DA79" i="1"/>
  <c r="G79" i="1"/>
  <c r="DW79" i="1"/>
  <c r="DM79" i="1"/>
  <c r="I79" i="1"/>
  <c r="FQ141" i="1" l="1"/>
  <c r="FQ143" i="1" s="1"/>
  <c r="FQ144" i="1" s="1"/>
  <c r="FQ145" i="1" s="1"/>
  <c r="ED144" i="1"/>
  <c r="ED145" i="1" s="1"/>
  <c r="ED149" i="1" s="1"/>
  <c r="ED143" i="1"/>
  <c r="J141" i="1"/>
  <c r="J143" i="1" s="1"/>
  <c r="J144" i="1" s="1"/>
  <c r="J145" i="1" s="1"/>
  <c r="CG96" i="1"/>
  <c r="CG97" i="1" s="1"/>
  <c r="CK96" i="1"/>
  <c r="CK97" i="1" s="1"/>
  <c r="EZ96" i="1"/>
  <c r="EZ97" i="1" s="1"/>
  <c r="DL96" i="1"/>
  <c r="DL97" i="1" s="1"/>
  <c r="AP96" i="1"/>
  <c r="AP97" i="1" s="1"/>
  <c r="AR96" i="1"/>
  <c r="AR97" i="1" s="1"/>
  <c r="BD96" i="1"/>
  <c r="BD97" i="1" s="1"/>
  <c r="CJ96" i="1"/>
  <c r="CJ97" i="1" s="1"/>
  <c r="O96" i="1"/>
  <c r="O97" i="1" s="1"/>
  <c r="CB96" i="1"/>
  <c r="CB97" i="1" s="1"/>
  <c r="Q141" i="1"/>
  <c r="G141" i="1"/>
  <c r="AG141" i="1"/>
  <c r="AG143" i="1" s="1"/>
  <c r="EG96" i="1"/>
  <c r="EG97" i="1" s="1"/>
  <c r="ER96" i="1"/>
  <c r="ER97" i="1" s="1"/>
  <c r="EL96" i="1"/>
  <c r="EL97" i="1" s="1"/>
  <c r="W96" i="1"/>
  <c r="W97" i="1" s="1"/>
  <c r="BG96" i="1"/>
  <c r="BG97" i="1" s="1"/>
  <c r="CW96" i="1"/>
  <c r="CW97" i="1" s="1"/>
  <c r="EC96" i="1"/>
  <c r="EC97" i="1" s="1"/>
  <c r="AL96" i="1"/>
  <c r="AL97" i="1" s="1"/>
  <c r="CZ96" i="1"/>
  <c r="CZ97" i="1" s="1"/>
  <c r="BY96" i="1"/>
  <c r="BY97" i="1" s="1"/>
  <c r="AH141" i="1"/>
  <c r="BQ141" i="1"/>
  <c r="BQ143" i="1" s="1"/>
  <c r="BL96" i="1"/>
  <c r="BL97" i="1" s="1"/>
  <c r="X96" i="1"/>
  <c r="X97" i="1" s="1"/>
  <c r="AZ96" i="1"/>
  <c r="AZ97" i="1" s="1"/>
  <c r="EH96" i="1"/>
  <c r="EH97" i="1" s="1"/>
  <c r="FO96" i="1"/>
  <c r="FO97" i="1" s="1"/>
  <c r="FG96" i="1"/>
  <c r="FG97" i="1" s="1"/>
  <c r="BO141" i="1"/>
  <c r="DK141" i="1"/>
  <c r="CD141" i="1"/>
  <c r="CN96" i="1"/>
  <c r="CN97" i="1" s="1"/>
  <c r="FR141" i="1"/>
  <c r="DD96" i="1"/>
  <c r="DD97" i="1" s="1"/>
  <c r="FW96" i="1"/>
  <c r="FW97" i="1" s="1"/>
  <c r="AO96" i="1"/>
  <c r="AO97" i="1" s="1"/>
  <c r="AJ96" i="1"/>
  <c r="AJ97" i="1" s="1"/>
  <c r="DJ96" i="1"/>
  <c r="DJ97" i="1" s="1"/>
  <c r="CS96" i="1"/>
  <c r="CS97" i="1" s="1"/>
  <c r="L96" i="1"/>
  <c r="L97" i="1" s="1"/>
  <c r="AN96" i="1"/>
  <c r="AN97" i="1" s="1"/>
  <c r="EB96" i="1"/>
  <c r="EB97" i="1" s="1"/>
  <c r="BJ96" i="1"/>
  <c r="BJ97" i="1" s="1"/>
  <c r="FX96" i="1"/>
  <c r="FX97" i="1" s="1"/>
  <c r="CX96" i="1"/>
  <c r="CX97" i="1" s="1"/>
  <c r="U96" i="1"/>
  <c r="U97" i="1" s="1"/>
  <c r="DM141" i="1"/>
  <c r="DM143" i="1" s="1"/>
  <c r="DM144" i="1" s="1"/>
  <c r="DM145" i="1" s="1"/>
  <c r="DH96" i="1"/>
  <c r="DH97" i="1" s="1"/>
  <c r="FN96" i="1"/>
  <c r="FN97" i="1" s="1"/>
  <c r="N96" i="1"/>
  <c r="N97" i="1" s="1"/>
  <c r="S96" i="1"/>
  <c r="S97" i="1" s="1"/>
  <c r="V141" i="1"/>
  <c r="FE141" i="1"/>
  <c r="Y141" i="1"/>
  <c r="EF96" i="1"/>
  <c r="EF97" i="1" s="1"/>
  <c r="AM96" i="1"/>
  <c r="AM97" i="1" s="1"/>
  <c r="CH96" i="1"/>
  <c r="CH97" i="1" s="1"/>
  <c r="DF96" i="1"/>
  <c r="DF97" i="1" s="1"/>
  <c r="AQ96" i="1"/>
  <c r="AQ97" i="1" s="1"/>
  <c r="FJ96" i="1"/>
  <c r="FJ97" i="1" s="1"/>
  <c r="EY96" i="1"/>
  <c r="EY97" i="1" s="1"/>
  <c r="FB96" i="1"/>
  <c r="FB97" i="1" s="1"/>
  <c r="BN96" i="1"/>
  <c r="BN97" i="1" s="1"/>
  <c r="EP96" i="1"/>
  <c r="EP97" i="1" s="1"/>
  <c r="FS96" i="1"/>
  <c r="FS97" i="1" s="1"/>
  <c r="FA96" i="1"/>
  <c r="FA97" i="1" s="1"/>
  <c r="AK141" i="1"/>
  <c r="CI96" i="1"/>
  <c r="CI97" i="1" s="1"/>
  <c r="DZ96" i="1"/>
  <c r="DZ97" i="1" s="1"/>
  <c r="DS96" i="1"/>
  <c r="DS97" i="1" s="1"/>
  <c r="FM96" i="1"/>
  <c r="FM97" i="1" s="1"/>
  <c r="FT96" i="1"/>
  <c r="FT97" i="1" s="1"/>
  <c r="DE96" i="1"/>
  <c r="DE97" i="1" s="1"/>
  <c r="R96" i="1"/>
  <c r="R97" i="1" s="1"/>
  <c r="EM96" i="1"/>
  <c r="EM97" i="1" s="1"/>
  <c r="DX96" i="1"/>
  <c r="DX97" i="1" s="1"/>
  <c r="ES96" i="1"/>
  <c r="ES97" i="1" s="1"/>
  <c r="BK96" i="1"/>
  <c r="BK97" i="1" s="1"/>
  <c r="DG96" i="1"/>
  <c r="DG97" i="1" s="1"/>
  <c r="AD96" i="1"/>
  <c r="AD97" i="1" s="1"/>
  <c r="I141" i="1"/>
  <c r="EE141" i="1"/>
  <c r="EE143" i="1" s="1"/>
  <c r="P96" i="1"/>
  <c r="P97" i="1" s="1"/>
  <c r="AC96" i="1"/>
  <c r="AC97" i="1" s="1"/>
  <c r="DR96" i="1"/>
  <c r="DR97" i="1" s="1"/>
  <c r="DC96" i="1"/>
  <c r="DC97" i="1" s="1"/>
  <c r="FH96" i="1"/>
  <c r="FH97" i="1" s="1"/>
  <c r="EU96" i="1"/>
  <c r="EU97" i="1" s="1"/>
  <c r="BZ96" i="1"/>
  <c r="BZ97" i="1" s="1"/>
  <c r="EN96" i="1"/>
  <c r="EN97" i="1" s="1"/>
  <c r="AI96" i="1"/>
  <c r="AI97" i="1" s="1"/>
  <c r="EQ96" i="1"/>
  <c r="EQ97" i="1" s="1"/>
  <c r="EJ96" i="1"/>
  <c r="EJ97" i="1" s="1"/>
  <c r="BC96" i="1"/>
  <c r="BC97" i="1" s="1"/>
  <c r="E96" i="1"/>
  <c r="E97" i="1" s="1"/>
  <c r="DW141" i="1"/>
  <c r="DW143" i="1" s="1"/>
  <c r="CP141" i="1"/>
  <c r="CP143" i="1" s="1"/>
  <c r="BW96" i="1"/>
  <c r="BW97" i="1" s="1"/>
  <c r="BV96" i="1"/>
  <c r="BV97" i="1" s="1"/>
  <c r="EV96" i="1"/>
  <c r="EV97" i="1" s="1"/>
  <c r="AY96" i="1"/>
  <c r="AY97" i="1" s="1"/>
  <c r="AA96" i="1"/>
  <c r="AA97" i="1" s="1"/>
  <c r="FD96" i="1"/>
  <c r="FD97" i="1" s="1"/>
  <c r="DP96" i="1"/>
  <c r="DP97" i="1" s="1"/>
  <c r="AE96" i="1"/>
  <c r="AE97" i="1" s="1"/>
  <c r="FI96" i="1"/>
  <c r="FI97" i="1" s="1"/>
  <c r="D96" i="1"/>
  <c r="D97" i="1" s="1"/>
  <c r="EW141" i="1"/>
  <c r="EW143" i="1" s="1"/>
  <c r="CO141" i="1"/>
  <c r="CO143" i="1" s="1"/>
  <c r="EK141" i="1"/>
  <c r="AB96" i="1"/>
  <c r="AB97" i="1" s="1"/>
  <c r="DT96" i="1"/>
  <c r="DT97" i="1" s="1"/>
  <c r="DV96" i="1"/>
  <c r="DV97" i="1" s="1"/>
  <c r="CQ96" i="1"/>
  <c r="CQ97" i="1" s="1"/>
  <c r="K96" i="1"/>
  <c r="K97" i="1" s="1"/>
  <c r="DO96" i="1"/>
  <c r="DO97" i="1" s="1"/>
  <c r="CE96" i="1"/>
  <c r="CE97" i="1" s="1"/>
  <c r="DU96" i="1"/>
  <c r="DU97" i="1" s="1"/>
  <c r="T96" i="1"/>
  <c r="T97" i="1" s="1"/>
  <c r="EI141" i="1"/>
  <c r="AS141" i="1"/>
  <c r="CA141" i="1"/>
  <c r="FU141" i="1"/>
  <c r="AX96" i="1"/>
  <c r="AX97" i="1" s="1"/>
  <c r="DQ96" i="1"/>
  <c r="DQ97" i="1" s="1"/>
  <c r="Z96" i="1"/>
  <c r="Z97" i="1" s="1"/>
  <c r="CU96" i="1"/>
  <c r="CU97" i="1" s="1"/>
  <c r="CV96" i="1"/>
  <c r="CV97" i="1" s="1"/>
  <c r="FK96" i="1"/>
  <c r="FK97" i="1" s="1"/>
  <c r="BT96" i="1"/>
  <c r="BT97" i="1" s="1"/>
  <c r="EO96" i="1"/>
  <c r="EO97" i="1" s="1"/>
  <c r="CR96" i="1"/>
  <c r="CR97" i="1" s="1"/>
  <c r="FP96" i="1"/>
  <c r="FP97" i="1" s="1"/>
  <c r="F96" i="1"/>
  <c r="F97" i="1" s="1"/>
  <c r="BH96" i="1"/>
  <c r="BH97" i="1" s="1"/>
  <c r="BP96" i="1"/>
  <c r="BP97" i="1" s="1"/>
  <c r="CY141" i="1"/>
  <c r="DA141" i="1"/>
  <c r="CM141" i="1"/>
  <c r="CL141" i="1"/>
  <c r="CL143" i="1" s="1"/>
  <c r="DY141" i="1"/>
  <c r="FV96" i="1"/>
  <c r="FV97" i="1" s="1"/>
  <c r="H96" i="1"/>
  <c r="H97" i="1" s="1"/>
  <c r="C137" i="1"/>
  <c r="C138" i="1" s="1"/>
  <c r="C136" i="1"/>
  <c r="C96" i="1"/>
  <c r="C97" i="1" s="1"/>
  <c r="BS96" i="1"/>
  <c r="BS97" i="1" s="1"/>
  <c r="AU96" i="1"/>
  <c r="AU97" i="1" s="1"/>
  <c r="FL96" i="1"/>
  <c r="FL97" i="1" s="1"/>
  <c r="AV96" i="1"/>
  <c r="AV97" i="1" s="1"/>
  <c r="BA96" i="1"/>
  <c r="BA97" i="1" s="1"/>
  <c r="BX96" i="1"/>
  <c r="BX97" i="1" s="1"/>
  <c r="CT96" i="1"/>
  <c r="CT97" i="1" s="1"/>
  <c r="CF96" i="1"/>
  <c r="CF97" i="1" s="1"/>
  <c r="EX96" i="1"/>
  <c r="EX97" i="1" s="1"/>
  <c r="AF96" i="1"/>
  <c r="AF97" i="1" s="1"/>
  <c r="M96" i="1"/>
  <c r="M97" i="1" s="1"/>
  <c r="AW141" i="1"/>
  <c r="BB96" i="1"/>
  <c r="BB97" i="1" s="1"/>
  <c r="DI141" i="1"/>
  <c r="BE141" i="1"/>
  <c r="CC141" i="1"/>
  <c r="BM79" i="1"/>
  <c r="BM97" i="1"/>
  <c r="DB144" i="1"/>
  <c r="DB145" i="1" s="1"/>
  <c r="FF144" i="1"/>
  <c r="FF145" i="1" s="1"/>
  <c r="FC144" i="1"/>
  <c r="FC145" i="1" s="1"/>
  <c r="BU144" i="1"/>
  <c r="BU145" i="1" s="1"/>
  <c r="DN144" i="1"/>
  <c r="DN145" i="1" s="1"/>
  <c r="BR144" i="1"/>
  <c r="BR145" i="1" s="1"/>
  <c r="BI144" i="1"/>
  <c r="BI145" i="1" s="1"/>
  <c r="ET144" i="1"/>
  <c r="ET145" i="1" s="1"/>
  <c r="BF144" i="1"/>
  <c r="BF145" i="1" s="1"/>
  <c r="AT144" i="1"/>
  <c r="AT145" i="1" s="1"/>
  <c r="T79" i="1"/>
  <c r="D79" i="1"/>
  <c r="BB79" i="1"/>
  <c r="CN79" i="1"/>
  <c r="FZ132" i="1"/>
  <c r="GB132" i="1" s="1"/>
  <c r="FZ126" i="1"/>
  <c r="GB126" i="1" s="1"/>
  <c r="CG136" i="1"/>
  <c r="CG137" i="1" s="1"/>
  <c r="CG138" i="1" s="1"/>
  <c r="Z136" i="1"/>
  <c r="Z137" i="1" s="1"/>
  <c r="Z138" i="1" s="1"/>
  <c r="DH136" i="1"/>
  <c r="DH137" i="1" s="1"/>
  <c r="DH138" i="1" s="1"/>
  <c r="DD136" i="1"/>
  <c r="DD137" i="1" s="1"/>
  <c r="DD138" i="1" s="1"/>
  <c r="EU136" i="1"/>
  <c r="EU137" i="1" s="1"/>
  <c r="EU138" i="1" s="1"/>
  <c r="L136" i="1"/>
  <c r="L137" i="1" s="1"/>
  <c r="L138" i="1" s="1"/>
  <c r="AN136" i="1"/>
  <c r="AN137" i="1" s="1"/>
  <c r="AN138" i="1" s="1"/>
  <c r="AM136" i="1"/>
  <c r="AM137" i="1" s="1"/>
  <c r="AM138" i="1" s="1"/>
  <c r="DZ136" i="1"/>
  <c r="DZ137" i="1" s="1"/>
  <c r="DZ138" i="1" s="1"/>
  <c r="CE136" i="1"/>
  <c r="CE137" i="1" s="1"/>
  <c r="CE138" i="1" s="1"/>
  <c r="AC136" i="1"/>
  <c r="AC137" i="1" s="1"/>
  <c r="AC138" i="1" s="1"/>
  <c r="BC137" i="1"/>
  <c r="BC138" i="1" s="1"/>
  <c r="BC136" i="1"/>
  <c r="AF136" i="1"/>
  <c r="AF137" i="1" s="1"/>
  <c r="AF138" i="1" s="1"/>
  <c r="U136" i="1"/>
  <c r="U137" i="1" s="1"/>
  <c r="U138" i="1" s="1"/>
  <c r="EG136" i="1"/>
  <c r="EG137" i="1" s="1"/>
  <c r="EG138" i="1" s="1"/>
  <c r="CV136" i="1"/>
  <c r="CV137" i="1" s="1"/>
  <c r="CV138" i="1" s="1"/>
  <c r="DF136" i="1"/>
  <c r="DF137" i="1"/>
  <c r="DF138" i="1" s="1"/>
  <c r="BV136" i="1"/>
  <c r="BV137" i="1" s="1"/>
  <c r="BV138" i="1" s="1"/>
  <c r="FN136" i="1"/>
  <c r="FN137" i="1"/>
  <c r="FN138" i="1" s="1"/>
  <c r="FB136" i="1"/>
  <c r="FB137" i="1" s="1"/>
  <c r="FB138" i="1" s="1"/>
  <c r="BN136" i="1"/>
  <c r="BN137" i="1" s="1"/>
  <c r="BN138" i="1" s="1"/>
  <c r="AE136" i="1"/>
  <c r="AE137" i="1" s="1"/>
  <c r="AE138" i="1" s="1"/>
  <c r="BL136" i="1"/>
  <c r="BL137" i="1" s="1"/>
  <c r="BL138" i="1" s="1"/>
  <c r="FT136" i="1"/>
  <c r="FT137" i="1" s="1"/>
  <c r="FT138" i="1" s="1"/>
  <c r="H136" i="1"/>
  <c r="H137" i="1" s="1"/>
  <c r="H138" i="1" s="1"/>
  <c r="EF136" i="1"/>
  <c r="EF137" i="1" s="1"/>
  <c r="EF138" i="1" s="1"/>
  <c r="DV136" i="1"/>
  <c r="DV137" i="1" s="1"/>
  <c r="DV138" i="1" s="1"/>
  <c r="EY136" i="1"/>
  <c r="EY137" i="1" s="1"/>
  <c r="EY138" i="1" s="1"/>
  <c r="DX136" i="1"/>
  <c r="DX137" i="1" s="1"/>
  <c r="DX138" i="1" s="1"/>
  <c r="ES136" i="1"/>
  <c r="ES137" i="1" s="1"/>
  <c r="ES138" i="1" s="1"/>
  <c r="FX136" i="1"/>
  <c r="FX137" i="1" s="1"/>
  <c r="FX138" i="1" s="1"/>
  <c r="BH136" i="1"/>
  <c r="BH137" i="1" s="1"/>
  <c r="BH138" i="1" s="1"/>
  <c r="D136" i="1"/>
  <c r="D137" i="1"/>
  <c r="D138" i="1" s="1"/>
  <c r="EA138" i="1"/>
  <c r="EA141" i="1" s="1"/>
  <c r="EA143" i="1" s="1"/>
  <c r="BT136" i="1"/>
  <c r="BT137" i="1" s="1"/>
  <c r="BT138" i="1" s="1"/>
  <c r="FJ136" i="1"/>
  <c r="FJ137" i="1" s="1"/>
  <c r="FJ138" i="1" s="1"/>
  <c r="EO136" i="1"/>
  <c r="EO137" i="1" s="1"/>
  <c r="EO138" i="1" s="1"/>
  <c r="EM136" i="1"/>
  <c r="EM137" i="1" s="1"/>
  <c r="EM138" i="1" s="1"/>
  <c r="AI136" i="1"/>
  <c r="AI137" i="1" s="1"/>
  <c r="AI138" i="1" s="1"/>
  <c r="EQ136" i="1"/>
  <c r="EQ137" i="1" s="1"/>
  <c r="EQ138" i="1" s="1"/>
  <c r="N137" i="1"/>
  <c r="N138" i="1" s="1"/>
  <c r="N136" i="1"/>
  <c r="S136" i="1"/>
  <c r="S137" i="1" s="1"/>
  <c r="S138" i="1" s="1"/>
  <c r="T136" i="1"/>
  <c r="T137" i="1" s="1"/>
  <c r="T138" i="1" s="1"/>
  <c r="AU136" i="1"/>
  <c r="AU137" i="1" s="1"/>
  <c r="AU138" i="1" s="1"/>
  <c r="FH136" i="1"/>
  <c r="FH137" i="1" s="1"/>
  <c r="FH138" i="1" s="1"/>
  <c r="AV136" i="1"/>
  <c r="AV137" i="1" s="1"/>
  <c r="AV138" i="1" s="1"/>
  <c r="BA136" i="1"/>
  <c r="BA137" i="1"/>
  <c r="BA138" i="1" s="1"/>
  <c r="EN136" i="1"/>
  <c r="EN137" i="1" s="1"/>
  <c r="EN138" i="1" s="1"/>
  <c r="AA137" i="1"/>
  <c r="AA138" i="1" s="1"/>
  <c r="AA136" i="1"/>
  <c r="FD136" i="1"/>
  <c r="FD137" i="1" s="1"/>
  <c r="FD138" i="1" s="1"/>
  <c r="AD136" i="1"/>
  <c r="AD137" i="1" s="1"/>
  <c r="AD138" i="1" s="1"/>
  <c r="BB137" i="1"/>
  <c r="BB138" i="1" s="1"/>
  <c r="BB136" i="1"/>
  <c r="BW136" i="1"/>
  <c r="BW137" i="1" s="1"/>
  <c r="BW138" i="1" s="1"/>
  <c r="CS136" i="1"/>
  <c r="CS137" i="1" s="1"/>
  <c r="CS138" i="1" s="1"/>
  <c r="AP137" i="1"/>
  <c r="AP138" i="1" s="1"/>
  <c r="AP136" i="1"/>
  <c r="AR136" i="1"/>
  <c r="AR137" i="1"/>
  <c r="AR138" i="1" s="1"/>
  <c r="K136" i="1"/>
  <c r="K137" i="1" s="1"/>
  <c r="K138" i="1" s="1"/>
  <c r="DO136" i="1"/>
  <c r="DO137" i="1" s="1"/>
  <c r="DO138" i="1" s="1"/>
  <c r="EP136" i="1"/>
  <c r="EP137" i="1" s="1"/>
  <c r="EP138" i="1" s="1"/>
  <c r="EX136" i="1"/>
  <c r="EX137" i="1" s="1"/>
  <c r="EX138" i="1" s="1"/>
  <c r="FA136" i="1"/>
  <c r="FA137" i="1" s="1"/>
  <c r="FA138" i="1" s="1"/>
  <c r="BM136" i="1"/>
  <c r="BM137" i="1" s="1"/>
  <c r="BM138" i="1" s="1"/>
  <c r="BM141" i="1" s="1"/>
  <c r="BM143" i="1" s="1"/>
  <c r="CN137" i="1"/>
  <c r="CN138" i="1" s="1"/>
  <c r="CN136" i="1"/>
  <c r="DS136" i="1"/>
  <c r="DS137" i="1" s="1"/>
  <c r="DS138" i="1" s="1"/>
  <c r="AJ136" i="1"/>
  <c r="AJ137" i="1" s="1"/>
  <c r="AJ138" i="1" s="1"/>
  <c r="DT136" i="1"/>
  <c r="DT137" i="1" s="1"/>
  <c r="DT138" i="1" s="1"/>
  <c r="BG136" i="1"/>
  <c r="BG137" i="1" s="1"/>
  <c r="BG138" i="1" s="1"/>
  <c r="FP136" i="1"/>
  <c r="FP137" i="1" s="1"/>
  <c r="FP138" i="1" s="1"/>
  <c r="F137" i="1"/>
  <c r="F138" i="1" s="1"/>
  <c r="F136" i="1"/>
  <c r="BK137" i="1"/>
  <c r="BK138" i="1" s="1"/>
  <c r="BK136" i="1"/>
  <c r="O137" i="1"/>
  <c r="O138" i="1" s="1"/>
  <c r="O136" i="1"/>
  <c r="CB136" i="1"/>
  <c r="CB137" i="1"/>
  <c r="CB138" i="1" s="1"/>
  <c r="FI136" i="1"/>
  <c r="FI137" i="1" s="1"/>
  <c r="FI138" i="1" s="1"/>
  <c r="DR136" i="1"/>
  <c r="DR137" i="1" s="1"/>
  <c r="DR138" i="1" s="1"/>
  <c r="P136" i="1"/>
  <c r="P137" i="1" s="1"/>
  <c r="P138" i="1" s="1"/>
  <c r="CK136" i="1"/>
  <c r="CK137" i="1" s="1"/>
  <c r="CK138" i="1" s="1"/>
  <c r="R136" i="1"/>
  <c r="R137" i="1" s="1"/>
  <c r="R138" i="1" s="1"/>
  <c r="FW136" i="1"/>
  <c r="FW137" i="1" s="1"/>
  <c r="FW138" i="1" s="1"/>
  <c r="CT136" i="1"/>
  <c r="CT137" i="1" s="1"/>
  <c r="CT138" i="1" s="1"/>
  <c r="CF136" i="1"/>
  <c r="CF137" i="1" s="1"/>
  <c r="CF138" i="1" s="1"/>
  <c r="FS136" i="1"/>
  <c r="FS137" i="1" s="1"/>
  <c r="FS138" i="1" s="1"/>
  <c r="AB136" i="1"/>
  <c r="AB137" i="1"/>
  <c r="AB138" i="1" s="1"/>
  <c r="CH136" i="1"/>
  <c r="CH137" i="1" s="1"/>
  <c r="CH138" i="1" s="1"/>
  <c r="FK136" i="1"/>
  <c r="FK137" i="1" s="1"/>
  <c r="FK138" i="1" s="1"/>
  <c r="AY136" i="1"/>
  <c r="AY137" i="1" s="1"/>
  <c r="AY138" i="1" s="1"/>
  <c r="BD136" i="1"/>
  <c r="BD137" i="1" s="1"/>
  <c r="BD138" i="1" s="1"/>
  <c r="CJ136" i="1"/>
  <c r="CJ137" i="1" s="1"/>
  <c r="CJ138" i="1" s="1"/>
  <c r="CZ136" i="1"/>
  <c r="CZ137" i="1" s="1"/>
  <c r="CZ138" i="1" s="1"/>
  <c r="M136" i="1"/>
  <c r="M137" i="1" s="1"/>
  <c r="M138" i="1" s="1"/>
  <c r="FV136" i="1"/>
  <c r="FV137" i="1" s="1"/>
  <c r="FV138" i="1" s="1"/>
  <c r="FM136" i="1"/>
  <c r="FM137" i="1" s="1"/>
  <c r="FM138" i="1" s="1"/>
  <c r="ER136" i="1"/>
  <c r="ER137" i="1" s="1"/>
  <c r="ER138" i="1" s="1"/>
  <c r="FL137" i="1"/>
  <c r="FL138" i="1" s="1"/>
  <c r="FL136" i="1"/>
  <c r="CI136" i="1"/>
  <c r="CI137" i="1" s="1"/>
  <c r="CI138" i="1" s="1"/>
  <c r="DL136" i="1"/>
  <c r="DL137" i="1" s="1"/>
  <c r="DL138" i="1" s="1"/>
  <c r="CQ136" i="1"/>
  <c r="CQ137" i="1" s="1"/>
  <c r="CQ138" i="1" s="1"/>
  <c r="CW136" i="1"/>
  <c r="CW137" i="1" s="1"/>
  <c r="CW138" i="1" s="1"/>
  <c r="EC136" i="1"/>
  <c r="EC137" i="1" s="1"/>
  <c r="EC138" i="1" s="1"/>
  <c r="EJ136" i="1"/>
  <c r="EJ137" i="1"/>
  <c r="EJ138" i="1" s="1"/>
  <c r="FO136" i="1"/>
  <c r="FO137" i="1" s="1"/>
  <c r="FO138" i="1" s="1"/>
  <c r="E136" i="1"/>
  <c r="E137" i="1" s="1"/>
  <c r="E138" i="1" s="1"/>
  <c r="CU136" i="1"/>
  <c r="CU137" i="1" s="1"/>
  <c r="CU138" i="1" s="1"/>
  <c r="DC136" i="1"/>
  <c r="DC137" i="1" s="1"/>
  <c r="DC138" i="1" s="1"/>
  <c r="AX136" i="1"/>
  <c r="AX137" i="1" s="1"/>
  <c r="AX138" i="1" s="1"/>
  <c r="EZ136" i="1"/>
  <c r="EZ137" i="1" s="1"/>
  <c r="EZ138" i="1" s="1"/>
  <c r="AQ136" i="1"/>
  <c r="AQ137" i="1" s="1"/>
  <c r="AQ138" i="1" s="1"/>
  <c r="W136" i="1"/>
  <c r="W137" i="1" s="1"/>
  <c r="W138" i="1" s="1"/>
  <c r="BZ136" i="1"/>
  <c r="BZ137" i="1" s="1"/>
  <c r="BZ138" i="1" s="1"/>
  <c r="CR136" i="1"/>
  <c r="CR137" i="1" s="1"/>
  <c r="CR138" i="1" s="1"/>
  <c r="AZ136" i="1"/>
  <c r="AZ137" i="1"/>
  <c r="AZ138" i="1" s="1"/>
  <c r="AO136" i="1"/>
  <c r="AO137" i="1" s="1"/>
  <c r="AO138" i="1" s="1"/>
  <c r="AL136" i="1"/>
  <c r="AL137" i="1" s="1"/>
  <c r="AL138" i="1" s="1"/>
  <c r="DP136" i="1"/>
  <c r="DP137" i="1" s="1"/>
  <c r="DP138" i="1" s="1"/>
  <c r="DG136" i="1"/>
  <c r="DG137" i="1" s="1"/>
  <c r="DG138" i="1" s="1"/>
  <c r="DU136" i="1"/>
  <c r="DU137" i="1" s="1"/>
  <c r="DU138" i="1" s="1"/>
  <c r="BY136" i="1"/>
  <c r="BY137" i="1" s="1"/>
  <c r="BY138" i="1" s="1"/>
  <c r="BS136" i="1"/>
  <c r="BS137" i="1" s="1"/>
  <c r="BS138" i="1" s="1"/>
  <c r="DQ136" i="1"/>
  <c r="DQ137" i="1" s="1"/>
  <c r="DQ138" i="1" s="1"/>
  <c r="DJ136" i="1"/>
  <c r="DJ137" i="1" s="1"/>
  <c r="DJ138" i="1" s="1"/>
  <c r="EL136" i="1"/>
  <c r="EL137" i="1" s="1"/>
  <c r="EL138" i="1" s="1"/>
  <c r="DE136" i="1"/>
  <c r="DE137" i="1" s="1"/>
  <c r="DE138" i="1" s="1"/>
  <c r="X136" i="1"/>
  <c r="X137" i="1" s="1"/>
  <c r="X138" i="1" s="1"/>
  <c r="EV136" i="1"/>
  <c r="EV137" i="1" s="1"/>
  <c r="EV138" i="1" s="1"/>
  <c r="BX136" i="1"/>
  <c r="BX137" i="1" s="1"/>
  <c r="BX138" i="1" s="1"/>
  <c r="EB136" i="1"/>
  <c r="EB137" i="1" s="1"/>
  <c r="EB138" i="1" s="1"/>
  <c r="BJ136" i="1"/>
  <c r="BJ137" i="1" s="1"/>
  <c r="BJ138" i="1" s="1"/>
  <c r="EH136" i="1"/>
  <c r="EH137" i="1" s="1"/>
  <c r="EH138" i="1" s="1"/>
  <c r="CX136" i="1"/>
  <c r="CX137" i="1" s="1"/>
  <c r="CX138" i="1" s="1"/>
  <c r="BP136" i="1"/>
  <c r="BP137" i="1" s="1"/>
  <c r="BP138" i="1" s="1"/>
  <c r="FG136" i="1"/>
  <c r="FG137" i="1" s="1"/>
  <c r="FG138" i="1" s="1"/>
  <c r="CZ79" i="1"/>
  <c r="E79" i="1"/>
  <c r="FA79" i="1"/>
  <c r="M79" i="1"/>
  <c r="AF79" i="1"/>
  <c r="AD79" i="1"/>
  <c r="FI79" i="1"/>
  <c r="DG79" i="1"/>
  <c r="S79" i="1"/>
  <c r="BC79" i="1"/>
  <c r="AE79" i="1"/>
  <c r="DU79" i="1"/>
  <c r="BP79" i="1"/>
  <c r="CB79" i="1"/>
  <c r="BY79" i="1"/>
  <c r="CX79" i="1"/>
  <c r="AC79" i="1"/>
  <c r="FS79" i="1"/>
  <c r="FG79" i="1"/>
  <c r="U79" i="1"/>
  <c r="AV79" i="1"/>
  <c r="BV79" i="1"/>
  <c r="CS79" i="1"/>
  <c r="EZ79" i="1"/>
  <c r="AN79" i="1"/>
  <c r="CF79" i="1"/>
  <c r="DZ79" i="1"/>
  <c r="L79" i="1"/>
  <c r="O79" i="1"/>
  <c r="CV79" i="1"/>
  <c r="DS79" i="1"/>
  <c r="AJ79" i="1"/>
  <c r="FT79" i="1"/>
  <c r="DT79" i="1"/>
  <c r="CI79" i="1"/>
  <c r="FW79" i="1"/>
  <c r="CQ79" i="1"/>
  <c r="BX79" i="1"/>
  <c r="AM79" i="1"/>
  <c r="AI79" i="1"/>
  <c r="FP79" i="1"/>
  <c r="EG79" i="1"/>
  <c r="EC79" i="1"/>
  <c r="BN79" i="1"/>
  <c r="FD79" i="1"/>
  <c r="EH79" i="1"/>
  <c r="EP79" i="1"/>
  <c r="DJ79" i="1"/>
  <c r="AQ79" i="1"/>
  <c r="W79" i="1"/>
  <c r="FN79" i="1"/>
  <c r="EN79" i="1"/>
  <c r="EB79" i="1"/>
  <c r="FB79" i="1"/>
  <c r="CJ79" i="1"/>
  <c r="FX79" i="1"/>
  <c r="BH79" i="1"/>
  <c r="FO79" i="1"/>
  <c r="DR79" i="1"/>
  <c r="CU79" i="1"/>
  <c r="BL79" i="1"/>
  <c r="P79" i="1"/>
  <c r="DC79" i="1"/>
  <c r="CK79" i="1"/>
  <c r="FK79" i="1"/>
  <c r="H79" i="1"/>
  <c r="R79" i="1"/>
  <c r="DV79" i="1"/>
  <c r="AP79" i="1"/>
  <c r="DO79" i="1"/>
  <c r="DP79" i="1"/>
  <c r="AB79" i="1"/>
  <c r="EF79" i="1"/>
  <c r="CT79" i="1"/>
  <c r="AO79" i="1"/>
  <c r="ES79" i="1"/>
  <c r="DQ79" i="1"/>
  <c r="DH79" i="1"/>
  <c r="FH79" i="1"/>
  <c r="EL79" i="1"/>
  <c r="BT79" i="1"/>
  <c r="X79" i="1"/>
  <c r="CW79" i="1"/>
  <c r="AA79" i="1"/>
  <c r="BJ79" i="1"/>
  <c r="CH79" i="1"/>
  <c r="DE79" i="1"/>
  <c r="EO79" i="1"/>
  <c r="BG79" i="1"/>
  <c r="EY79" i="1"/>
  <c r="EQ79" i="1"/>
  <c r="EX79" i="1"/>
  <c r="FV79" i="1"/>
  <c r="AU79" i="1"/>
  <c r="ER79" i="1"/>
  <c r="FL79" i="1"/>
  <c r="FJ79" i="1"/>
  <c r="BZ79" i="1"/>
  <c r="CR79" i="1"/>
  <c r="K79" i="1"/>
  <c r="EJ79" i="1"/>
  <c r="BS79" i="1"/>
  <c r="Z79" i="1"/>
  <c r="DF79" i="1"/>
  <c r="EV79" i="1"/>
  <c r="DX79" i="1"/>
  <c r="F79" i="1"/>
  <c r="N79" i="1"/>
  <c r="CE79" i="1"/>
  <c r="AX79" i="1"/>
  <c r="BW79" i="1"/>
  <c r="DD79" i="1"/>
  <c r="EU79" i="1"/>
  <c r="BA79" i="1"/>
  <c r="AY79" i="1"/>
  <c r="AR79" i="1"/>
  <c r="AZ79" i="1"/>
  <c r="AL79" i="1"/>
  <c r="CG79" i="1"/>
  <c r="FM79" i="1"/>
  <c r="DL79" i="1"/>
  <c r="EM79" i="1"/>
  <c r="BD79" i="1"/>
  <c r="BK79" i="1"/>
  <c r="C79" i="1"/>
  <c r="FZ78" i="1"/>
  <c r="DN149" i="1" l="1"/>
  <c r="DN160" i="1"/>
  <c r="BU160" i="1"/>
  <c r="BU168" i="1" s="1"/>
  <c r="BU149" i="1"/>
  <c r="BU150" i="1" s="1"/>
  <c r="BU162" i="1" s="1"/>
  <c r="BU164" i="1" s="1"/>
  <c r="FQ160" i="1"/>
  <c r="FQ149" i="1"/>
  <c r="BR149" i="1"/>
  <c r="BR150" i="1" s="1"/>
  <c r="BR162" i="1" s="1"/>
  <c r="BR164" i="1" s="1"/>
  <c r="BR160" i="1"/>
  <c r="BR168" i="1" s="1"/>
  <c r="FC160" i="1"/>
  <c r="FC149" i="1"/>
  <c r="FC150" i="1" s="1"/>
  <c r="DM149" i="1"/>
  <c r="DM150" i="1" s="1"/>
  <c r="DM160" i="1"/>
  <c r="DM168" i="1" s="1"/>
  <c r="FF160" i="1"/>
  <c r="FF149" i="1"/>
  <c r="BI160" i="1"/>
  <c r="BI168" i="1" s="1"/>
  <c r="BI149" i="1"/>
  <c r="BI150" i="1" s="1"/>
  <c r="AT149" i="1"/>
  <c r="AT150" i="1" s="1"/>
  <c r="AT162" i="1" s="1"/>
  <c r="AT164" i="1" s="1"/>
  <c r="AT160" i="1"/>
  <c r="AT49" i="1" s="1"/>
  <c r="DB149" i="1"/>
  <c r="DB160" i="1"/>
  <c r="J149" i="1"/>
  <c r="J160" i="1"/>
  <c r="BF149" i="1"/>
  <c r="BF150" i="1" s="1"/>
  <c r="BF160" i="1"/>
  <c r="BF49" i="1" s="1"/>
  <c r="ET160" i="1"/>
  <c r="ET49" i="1" s="1"/>
  <c r="ET149" i="1"/>
  <c r="ET150" i="1" s="1"/>
  <c r="ED160" i="1"/>
  <c r="ED49" i="1" s="1"/>
  <c r="ED150" i="1"/>
  <c r="CP144" i="1"/>
  <c r="CP145" i="1" s="1"/>
  <c r="AG144" i="1"/>
  <c r="AG145" i="1" s="1"/>
  <c r="BQ144" i="1"/>
  <c r="EE144" i="1"/>
  <c r="EE145" i="1" s="1"/>
  <c r="EW144" i="1"/>
  <c r="CO144" i="1"/>
  <c r="CO145" i="1" s="1"/>
  <c r="FU143" i="1"/>
  <c r="FU144" i="1" s="1"/>
  <c r="FU145" i="1" s="1"/>
  <c r="BE143" i="1"/>
  <c r="BE144" i="1" s="1"/>
  <c r="CY143" i="1"/>
  <c r="CY144" i="1" s="1"/>
  <c r="CY145" i="1" s="1"/>
  <c r="Y143" i="1"/>
  <c r="Y144" i="1" s="1"/>
  <c r="DK143" i="1"/>
  <c r="DK144" i="1" s="1"/>
  <c r="DK145" i="1" s="1"/>
  <c r="DI143" i="1"/>
  <c r="DI144" i="1" s="1"/>
  <c r="DI145" i="1" s="1"/>
  <c r="FE143" i="1"/>
  <c r="FE144" i="1" s="1"/>
  <c r="FE145" i="1" s="1"/>
  <c r="BO143" i="1"/>
  <c r="BO144" i="1" s="1"/>
  <c r="BO145" i="1" s="1"/>
  <c r="EK143" i="1"/>
  <c r="EK144" i="1" s="1"/>
  <c r="AS143" i="1"/>
  <c r="AS144" i="1" s="1"/>
  <c r="AS145" i="1" s="1"/>
  <c r="CA143" i="1"/>
  <c r="CA144" i="1" s="1"/>
  <c r="CA145" i="1" s="1"/>
  <c r="EI143" i="1"/>
  <c r="EI144" i="1" s="1"/>
  <c r="EI145" i="1" s="1"/>
  <c r="CL144" i="1"/>
  <c r="CL145" i="1" s="1"/>
  <c r="DY143" i="1"/>
  <c r="DY144" i="1" s="1"/>
  <c r="AW143" i="1"/>
  <c r="AW144" i="1" s="1"/>
  <c r="I143" i="1"/>
  <c r="I144" i="1" s="1"/>
  <c r="I145" i="1" s="1"/>
  <c r="FR143" i="1"/>
  <c r="FR144" i="1" s="1"/>
  <c r="FR145" i="1" s="1"/>
  <c r="AH143" i="1"/>
  <c r="AH144" i="1" s="1"/>
  <c r="G143" i="1"/>
  <c r="G144" i="1" s="1"/>
  <c r="V143" i="1"/>
  <c r="V144" i="1" s="1"/>
  <c r="V145" i="1" s="1"/>
  <c r="CM143" i="1"/>
  <c r="CM144" i="1" s="1"/>
  <c r="CM145" i="1" s="1"/>
  <c r="Q143" i="1"/>
  <c r="Q144" i="1" s="1"/>
  <c r="Q145" i="1" s="1"/>
  <c r="CC143" i="1"/>
  <c r="CC144" i="1" s="1"/>
  <c r="DA143" i="1"/>
  <c r="DA144" i="1" s="1"/>
  <c r="AK143" i="1"/>
  <c r="AK144" i="1" s="1"/>
  <c r="CD143" i="1"/>
  <c r="CD144" i="1" s="1"/>
  <c r="CD145" i="1" s="1"/>
  <c r="AY141" i="1"/>
  <c r="AY143" i="1" s="1"/>
  <c r="DW144" i="1"/>
  <c r="DW145" i="1" s="1"/>
  <c r="CT141" i="1"/>
  <c r="CT143" i="1" s="1"/>
  <c r="DO141" i="1"/>
  <c r="DO143" i="1" s="1"/>
  <c r="AI141" i="1"/>
  <c r="AI143" i="1" s="1"/>
  <c r="BZ141" i="1"/>
  <c r="BZ143" i="1" s="1"/>
  <c r="P141" i="1"/>
  <c r="P143" i="1" s="1"/>
  <c r="BP141" i="1"/>
  <c r="BP143" i="1" s="1"/>
  <c r="AV141" i="1"/>
  <c r="FT141" i="1"/>
  <c r="FT143" i="1" s="1"/>
  <c r="DR141" i="1"/>
  <c r="BA141" i="1"/>
  <c r="EU141" i="1"/>
  <c r="EU143" i="1" s="1"/>
  <c r="BS141" i="1"/>
  <c r="H141" i="1"/>
  <c r="EG141" i="1"/>
  <c r="EG143" i="1" s="1"/>
  <c r="DJ141" i="1"/>
  <c r="DJ143" i="1" s="1"/>
  <c r="DS141" i="1"/>
  <c r="DS143" i="1" s="1"/>
  <c r="BT141" i="1"/>
  <c r="BT143" i="1" s="1"/>
  <c r="AX141" i="1"/>
  <c r="AX143" i="1" s="1"/>
  <c r="BW141" i="1"/>
  <c r="D141" i="1"/>
  <c r="D143" i="1" s="1"/>
  <c r="DP141" i="1"/>
  <c r="BC141" i="1"/>
  <c r="BC143" i="1" s="1"/>
  <c r="BX141" i="1"/>
  <c r="BX143" i="1" s="1"/>
  <c r="E141" i="1"/>
  <c r="EM141" i="1"/>
  <c r="BK141" i="1"/>
  <c r="BK143" i="1" s="1"/>
  <c r="FX141" i="1"/>
  <c r="FX143" i="1" s="1"/>
  <c r="FN141" i="1"/>
  <c r="FN143" i="1" s="1"/>
  <c r="X141" i="1"/>
  <c r="X143" i="1" s="1"/>
  <c r="M141" i="1"/>
  <c r="M143" i="1" s="1"/>
  <c r="EP141" i="1"/>
  <c r="N141" i="1"/>
  <c r="N143" i="1" s="1"/>
  <c r="DZ141" i="1"/>
  <c r="DX141" i="1"/>
  <c r="EC141" i="1"/>
  <c r="EC143" i="1" s="1"/>
  <c r="AA141" i="1"/>
  <c r="DF141" i="1"/>
  <c r="FZ97" i="1"/>
  <c r="GB97" i="1" s="1"/>
  <c r="CW141" i="1"/>
  <c r="CW143" i="1" s="1"/>
  <c r="BD141" i="1"/>
  <c r="BD143" i="1" s="1"/>
  <c r="BG141" i="1"/>
  <c r="BG143" i="1" s="1"/>
  <c r="AR141" i="1"/>
  <c r="AR143" i="1" s="1"/>
  <c r="EN141" i="1"/>
  <c r="DV141" i="1"/>
  <c r="L141" i="1"/>
  <c r="DQ141" i="1"/>
  <c r="DQ143" i="1" s="1"/>
  <c r="W141" i="1"/>
  <c r="CQ141" i="1"/>
  <c r="DT141" i="1"/>
  <c r="DT143" i="1" s="1"/>
  <c r="EO141" i="1"/>
  <c r="EO143" i="1" s="1"/>
  <c r="EF141" i="1"/>
  <c r="EF143" i="1" s="1"/>
  <c r="CV141" i="1"/>
  <c r="CV143" i="1" s="1"/>
  <c r="AQ141" i="1"/>
  <c r="AQ143" i="1" s="1"/>
  <c r="DL141" i="1"/>
  <c r="FK141" i="1"/>
  <c r="FI141" i="1"/>
  <c r="AJ141" i="1"/>
  <c r="FJ141" i="1"/>
  <c r="FJ143" i="1" s="1"/>
  <c r="DD141" i="1"/>
  <c r="EZ141" i="1"/>
  <c r="EZ143" i="1" s="1"/>
  <c r="CI141" i="1"/>
  <c r="CI143" i="1" s="1"/>
  <c r="CH141" i="1"/>
  <c r="CH143" i="1" s="1"/>
  <c r="CB141" i="1"/>
  <c r="CB143" i="1" s="1"/>
  <c r="AP141" i="1"/>
  <c r="AP143" i="1" s="1"/>
  <c r="U141" i="1"/>
  <c r="U143" i="1" s="1"/>
  <c r="DH141" i="1"/>
  <c r="CX141" i="1"/>
  <c r="EH141" i="1"/>
  <c r="DU141" i="1"/>
  <c r="AB141" i="1"/>
  <c r="AB143" i="1" s="1"/>
  <c r="CS141" i="1"/>
  <c r="FH141" i="1"/>
  <c r="BL141" i="1"/>
  <c r="AF141" i="1"/>
  <c r="AF143" i="1" s="1"/>
  <c r="Z141" i="1"/>
  <c r="Z143" i="1" s="1"/>
  <c r="C141" i="1"/>
  <c r="C143" i="1" s="1"/>
  <c r="BY141" i="1"/>
  <c r="BY143" i="1" s="1"/>
  <c r="BY144" i="1" s="1"/>
  <c r="BY145" i="1" s="1"/>
  <c r="BJ141" i="1"/>
  <c r="DG141" i="1"/>
  <c r="DG143" i="1" s="1"/>
  <c r="DC141" i="1"/>
  <c r="DC143" i="1" s="1"/>
  <c r="FL141" i="1"/>
  <c r="CN141" i="1"/>
  <c r="CN143" i="1" s="1"/>
  <c r="AU141" i="1"/>
  <c r="AE141" i="1"/>
  <c r="CG141" i="1"/>
  <c r="CG143" i="1" s="1"/>
  <c r="EB141" i="1"/>
  <c r="EB143" i="1" s="1"/>
  <c r="CU141" i="1"/>
  <c r="CU143" i="1" s="1"/>
  <c r="ER141" i="1"/>
  <c r="ER143" i="1" s="1"/>
  <c r="FS141" i="1"/>
  <c r="FS143" i="1" s="1"/>
  <c r="O141" i="1"/>
  <c r="T141" i="1"/>
  <c r="BN141" i="1"/>
  <c r="AL141" i="1"/>
  <c r="FM141" i="1"/>
  <c r="FM143" i="1" s="1"/>
  <c r="CF141" i="1"/>
  <c r="FA141" i="1"/>
  <c r="BB141" i="1"/>
  <c r="BB143" i="1" s="1"/>
  <c r="S141" i="1"/>
  <c r="S143" i="1" s="1"/>
  <c r="BH141" i="1"/>
  <c r="BH143" i="1" s="1"/>
  <c r="FB141" i="1"/>
  <c r="FB143" i="1" s="1"/>
  <c r="AC141" i="1"/>
  <c r="AC143" i="1" s="1"/>
  <c r="FG141" i="1"/>
  <c r="FG143" i="1" s="1"/>
  <c r="EV141" i="1"/>
  <c r="EV143" i="1" s="1"/>
  <c r="AO141" i="1"/>
  <c r="FO141" i="1"/>
  <c r="FV141" i="1"/>
  <c r="FV143" i="1" s="1"/>
  <c r="EX141" i="1"/>
  <c r="EX143" i="1" s="1"/>
  <c r="AD141" i="1"/>
  <c r="CE141" i="1"/>
  <c r="CE143" i="1" s="1"/>
  <c r="AZ141" i="1"/>
  <c r="AZ143" i="1" s="1"/>
  <c r="EJ141" i="1"/>
  <c r="EJ143" i="1" s="1"/>
  <c r="FW141" i="1"/>
  <c r="FW143" i="1" s="1"/>
  <c r="FD141" i="1"/>
  <c r="FD143" i="1" s="1"/>
  <c r="ES141" i="1"/>
  <c r="DE141" i="1"/>
  <c r="CZ141" i="1"/>
  <c r="R141" i="1"/>
  <c r="F141" i="1"/>
  <c r="F143" i="1" s="1"/>
  <c r="EQ141" i="1"/>
  <c r="BV141" i="1"/>
  <c r="AM141" i="1"/>
  <c r="AM143" i="1" s="1"/>
  <c r="EL141" i="1"/>
  <c r="EL143" i="1" s="1"/>
  <c r="CR141" i="1"/>
  <c r="CR143" i="1" s="1"/>
  <c r="CR144" i="1" s="1"/>
  <c r="CR145" i="1" s="1"/>
  <c r="CJ141" i="1"/>
  <c r="CJ143" i="1" s="1"/>
  <c r="CK141" i="1"/>
  <c r="CK143" i="1" s="1"/>
  <c r="FP141" i="1"/>
  <c r="K141" i="1"/>
  <c r="EY141" i="1"/>
  <c r="AN141" i="1"/>
  <c r="EA144" i="1"/>
  <c r="EA145" i="1" s="1"/>
  <c r="BM144" i="1"/>
  <c r="BM145" i="1" s="1"/>
  <c r="FZ138" i="1"/>
  <c r="GB138" i="1" s="1"/>
  <c r="FZ85" i="1"/>
  <c r="GB85" i="1" s="1"/>
  <c r="FZ79" i="1"/>
  <c r="GB78" i="1"/>
  <c r="EU144" i="1" l="1"/>
  <c r="EU145" i="1" s="1"/>
  <c r="EU160" i="1" s="1"/>
  <c r="EU49" i="1" s="1"/>
  <c r="M144" i="1"/>
  <c r="M145" i="1" s="1"/>
  <c r="M160" i="1" s="1"/>
  <c r="CT144" i="1"/>
  <c r="CT145" i="1" s="1"/>
  <c r="CT160" i="1" s="1"/>
  <c r="EZ144" i="1"/>
  <c r="EZ145" i="1" s="1"/>
  <c r="N144" i="1"/>
  <c r="N145" i="1" s="1"/>
  <c r="N160" i="1" s="1"/>
  <c r="N168" i="1" s="1"/>
  <c r="CD149" i="1"/>
  <c r="CD160" i="1"/>
  <c r="CD49" i="1" s="1"/>
  <c r="AK145" i="1"/>
  <c r="CL160" i="1"/>
  <c r="CL49" i="1" s="1"/>
  <c r="CL149" i="1"/>
  <c r="CL150" i="1" s="1"/>
  <c r="FU149" i="1"/>
  <c r="FU150" i="1" s="1"/>
  <c r="FU160" i="1"/>
  <c r="FU49" i="1" s="1"/>
  <c r="DA145" i="1"/>
  <c r="EI160" i="1"/>
  <c r="EI49" i="1" s="1"/>
  <c r="EI149" i="1"/>
  <c r="EI150" i="1" s="1"/>
  <c r="CO149" i="1"/>
  <c r="CO150" i="1" s="1"/>
  <c r="CO162" i="1" s="1"/>
  <c r="CO160" i="1"/>
  <c r="CO49" i="1" s="1"/>
  <c r="CC145" i="1"/>
  <c r="CA160" i="1"/>
  <c r="CA49" i="1" s="1"/>
  <c r="CA149" i="1"/>
  <c r="CA150" i="1" s="1"/>
  <c r="EW145" i="1"/>
  <c r="BY160" i="1"/>
  <c r="BY149" i="1"/>
  <c r="Q160" i="1"/>
  <c r="Q168" i="1" s="1"/>
  <c r="Q149" i="1"/>
  <c r="Q150" i="1" s="1"/>
  <c r="AS149" i="1"/>
  <c r="AS160" i="1"/>
  <c r="AS49" i="1" s="1"/>
  <c r="EE160" i="1"/>
  <c r="EE49" i="1" s="1"/>
  <c r="EE149" i="1"/>
  <c r="EE150" i="1" s="1"/>
  <c r="EE162" i="1" s="1"/>
  <c r="EE164" i="1" s="1"/>
  <c r="CM160" i="1"/>
  <c r="CM168" i="1" s="1"/>
  <c r="CM149" i="1"/>
  <c r="CM150" i="1" s="1"/>
  <c r="EK145" i="1"/>
  <c r="BQ145" i="1"/>
  <c r="BM160" i="1"/>
  <c r="BM49" i="1" s="1"/>
  <c r="BM149" i="1"/>
  <c r="BM150" i="1" s="1"/>
  <c r="EA149" i="1"/>
  <c r="EA150" i="1" s="1"/>
  <c r="EA160" i="1"/>
  <c r="EA49" i="1" s="1"/>
  <c r="CR160" i="1"/>
  <c r="CR49" i="1" s="1"/>
  <c r="CR149" i="1"/>
  <c r="CR150" i="1" s="1"/>
  <c r="V149" i="1"/>
  <c r="V150" i="1" s="1"/>
  <c r="V160" i="1"/>
  <c r="V49" i="1" s="1"/>
  <c r="BO160" i="1"/>
  <c r="BO49" i="1" s="1"/>
  <c r="BO149" i="1"/>
  <c r="BO150" i="1" s="1"/>
  <c r="AG149" i="1"/>
  <c r="AG150" i="1" s="1"/>
  <c r="AG162" i="1" s="1"/>
  <c r="AG160" i="1"/>
  <c r="AG168" i="1" s="1"/>
  <c r="G145" i="1"/>
  <c r="FE160" i="1"/>
  <c r="FE49" i="1" s="1"/>
  <c r="FE149" i="1"/>
  <c r="FE150" i="1" s="1"/>
  <c r="FE162" i="1" s="1"/>
  <c r="CP149" i="1"/>
  <c r="CP150" i="1" s="1"/>
  <c r="CP162" i="1" s="1"/>
  <c r="CP160" i="1"/>
  <c r="CP49" i="1" s="1"/>
  <c r="AH145" i="1"/>
  <c r="DI160" i="1"/>
  <c r="DI49" i="1" s="1"/>
  <c r="DI149" i="1"/>
  <c r="DI150" i="1" s="1"/>
  <c r="FR160" i="1"/>
  <c r="FR49" i="1" s="1"/>
  <c r="FR149" i="1"/>
  <c r="FR150" i="1" s="1"/>
  <c r="FR156" i="1" s="1"/>
  <c r="DK160" i="1"/>
  <c r="DK168" i="1" s="1"/>
  <c r="DK149" i="1"/>
  <c r="DK150" i="1" s="1"/>
  <c r="DY145" i="1"/>
  <c r="DW160" i="1"/>
  <c r="DW49" i="1" s="1"/>
  <c r="DW149" i="1"/>
  <c r="DW150" i="1" s="1"/>
  <c r="DW162" i="1" s="1"/>
  <c r="I149" i="1"/>
  <c r="I150" i="1" s="1"/>
  <c r="I160" i="1"/>
  <c r="I168" i="1" s="1"/>
  <c r="Y145" i="1"/>
  <c r="BE145" i="1"/>
  <c r="EZ149" i="1"/>
  <c r="EZ150" i="1" s="1"/>
  <c r="EZ162" i="1" s="1"/>
  <c r="EZ164" i="1" s="1"/>
  <c r="EZ160" i="1"/>
  <c r="EZ49" i="1" s="1"/>
  <c r="AW145" i="1"/>
  <c r="CY160" i="1"/>
  <c r="CY49" i="1" s="1"/>
  <c r="CY149" i="1"/>
  <c r="CY150" i="1" s="1"/>
  <c r="CV144" i="1"/>
  <c r="CV145" i="1" s="1"/>
  <c r="EG144" i="1"/>
  <c r="EG145" i="1" s="1"/>
  <c r="AF144" i="1"/>
  <c r="AF145" i="1" s="1"/>
  <c r="FS144" i="1"/>
  <c r="FS145" i="1" s="1"/>
  <c r="BG144" i="1"/>
  <c r="BG145" i="1" s="1"/>
  <c r="EL144" i="1"/>
  <c r="EL145" i="1" s="1"/>
  <c r="AX144" i="1"/>
  <c r="AX145" i="1" s="1"/>
  <c r="AM144" i="1"/>
  <c r="AM145" i="1" s="1"/>
  <c r="AQ144" i="1"/>
  <c r="AQ145" i="1" s="1"/>
  <c r="AC144" i="1"/>
  <c r="AC145" i="1" s="1"/>
  <c r="BP144" i="1"/>
  <c r="U144" i="1"/>
  <c r="U145" i="1" s="1"/>
  <c r="FD144" i="1"/>
  <c r="EF144" i="1"/>
  <c r="EF145" i="1" s="1"/>
  <c r="S144" i="1"/>
  <c r="S145" i="1" s="1"/>
  <c r="BH144" i="1"/>
  <c r="BH145" i="1" s="1"/>
  <c r="BB144" i="1"/>
  <c r="BB145" i="1" s="1"/>
  <c r="CB144" i="1"/>
  <c r="CB145" i="1" s="1"/>
  <c r="DO144" i="1"/>
  <c r="DO145" i="1" s="1"/>
  <c r="DT144" i="1"/>
  <c r="DT145" i="1" s="1"/>
  <c r="DS144" i="1"/>
  <c r="DS145" i="1" s="1"/>
  <c r="EJ144" i="1"/>
  <c r="EJ145" i="1" s="1"/>
  <c r="CH144" i="1"/>
  <c r="AZ144" i="1"/>
  <c r="CI144" i="1"/>
  <c r="EO144" i="1"/>
  <c r="EO145" i="1" s="1"/>
  <c r="CW144" i="1"/>
  <c r="CW145" i="1" s="1"/>
  <c r="BZ144" i="1"/>
  <c r="BZ145" i="1" s="1"/>
  <c r="CU144" i="1"/>
  <c r="CU145" i="1" s="1"/>
  <c r="DJ144" i="1"/>
  <c r="DJ145" i="1" s="1"/>
  <c r="CE144" i="1"/>
  <c r="CE145" i="1" s="1"/>
  <c r="EB144" i="1"/>
  <c r="EB145" i="1" s="1"/>
  <c r="FN144" i="1"/>
  <c r="FN145" i="1" s="1"/>
  <c r="CG144" i="1"/>
  <c r="CG145" i="1" s="1"/>
  <c r="AI144" i="1"/>
  <c r="BK144" i="1"/>
  <c r="Z144" i="1"/>
  <c r="DC144" i="1"/>
  <c r="DC145" i="1" s="1"/>
  <c r="EI168" i="1"/>
  <c r="DE143" i="1"/>
  <c r="DE144" i="1" s="1"/>
  <c r="DE145" i="1" s="1"/>
  <c r="ES143" i="1"/>
  <c r="ES144" i="1" s="1"/>
  <c r="BW143" i="1"/>
  <c r="BW144" i="1" s="1"/>
  <c r="BW145" i="1" s="1"/>
  <c r="AV143" i="1"/>
  <c r="AV144" i="1" s="1"/>
  <c r="FW144" i="1"/>
  <c r="FW145" i="1" s="1"/>
  <c r="FB144" i="1"/>
  <c r="FB145" i="1" s="1"/>
  <c r="FC156" i="1"/>
  <c r="FC167" i="1" s="1"/>
  <c r="FC162" i="1"/>
  <c r="BJ143" i="1"/>
  <c r="BJ144" i="1" s="1"/>
  <c r="BJ145" i="1" s="1"/>
  <c r="EP143" i="1"/>
  <c r="EP144" i="1" s="1"/>
  <c r="EP145" i="1" s="1"/>
  <c r="CJ144" i="1"/>
  <c r="ET156" i="1"/>
  <c r="ET151" i="1" s="1"/>
  <c r="ET162" i="1"/>
  <c r="BF156" i="1"/>
  <c r="BF151" i="1" s="1"/>
  <c r="BF162" i="1"/>
  <c r="BF164" i="1" s="1"/>
  <c r="EC144" i="1"/>
  <c r="EC145" i="1" s="1"/>
  <c r="X144" i="1"/>
  <c r="X145" i="1" s="1"/>
  <c r="FM144" i="1"/>
  <c r="AB144" i="1"/>
  <c r="AB145" i="1" s="1"/>
  <c r="BL143" i="1"/>
  <c r="BL144" i="1" s="1"/>
  <c r="DH143" i="1"/>
  <c r="DH144" i="1" s="1"/>
  <c r="DH145" i="1" s="1"/>
  <c r="AY144" i="1"/>
  <c r="FJ144" i="1"/>
  <c r="FJ145" i="1" s="1"/>
  <c r="BV143" i="1"/>
  <c r="BV144" i="1" s="1"/>
  <c r="BV145" i="1" s="1"/>
  <c r="AD143" i="1"/>
  <c r="AD144" i="1" s="1"/>
  <c r="AD145" i="1" s="1"/>
  <c r="FA143" i="1"/>
  <c r="FA144" i="1" s="1"/>
  <c r="FA145" i="1" s="1"/>
  <c r="AE143" i="1"/>
  <c r="AE144" i="1" s="1"/>
  <c r="AE145" i="1" s="1"/>
  <c r="FH143" i="1"/>
  <c r="FH144" i="1" s="1"/>
  <c r="FH145" i="1" s="1"/>
  <c r="CQ143" i="1"/>
  <c r="CQ144" i="1" s="1"/>
  <c r="CQ145" i="1" s="1"/>
  <c r="DF143" i="1"/>
  <c r="DF144" i="1" s="1"/>
  <c r="EM143" i="1"/>
  <c r="EM144" i="1" s="1"/>
  <c r="EM145" i="1" s="1"/>
  <c r="H143" i="1"/>
  <c r="H144" i="1" s="1"/>
  <c r="DL143" i="1"/>
  <c r="DL144" i="1" s="1"/>
  <c r="DL145" i="1" s="1"/>
  <c r="ED151" i="1"/>
  <c r="ED162" i="1"/>
  <c r="DQ144" i="1"/>
  <c r="DQ145" i="1" s="1"/>
  <c r="BI156" i="1"/>
  <c r="BI167" i="1" s="1"/>
  <c r="BI162" i="1"/>
  <c r="EQ143" i="1"/>
  <c r="EQ144" i="1" s="1"/>
  <c r="EQ145" i="1" s="1"/>
  <c r="CF143" i="1"/>
  <c r="CF144" i="1" s="1"/>
  <c r="CF145" i="1" s="1"/>
  <c r="AU143" i="1"/>
  <c r="AU144" i="1" s="1"/>
  <c r="AU145" i="1" s="1"/>
  <c r="CS143" i="1"/>
  <c r="CS144" i="1" s="1"/>
  <c r="CS145" i="1" s="1"/>
  <c r="DD143" i="1"/>
  <c r="DD144" i="1" s="1"/>
  <c r="DD145" i="1" s="1"/>
  <c r="W143" i="1"/>
  <c r="W144" i="1" s="1"/>
  <c r="AA143" i="1"/>
  <c r="AA144" i="1" s="1"/>
  <c r="AA145" i="1" s="1"/>
  <c r="E143" i="1"/>
  <c r="E144" i="1" s="1"/>
  <c r="E145" i="1" s="1"/>
  <c r="BS143" i="1"/>
  <c r="BS144" i="1" s="1"/>
  <c r="BS145" i="1" s="1"/>
  <c r="FP143" i="1"/>
  <c r="FP144" i="1" s="1"/>
  <c r="FP145" i="1" s="1"/>
  <c r="DM156" i="1"/>
  <c r="DM167" i="1" s="1"/>
  <c r="DM162" i="1"/>
  <c r="O143" i="1"/>
  <c r="O144" i="1" s="1"/>
  <c r="O145" i="1" s="1"/>
  <c r="P144" i="1"/>
  <c r="ER144" i="1"/>
  <c r="ER145" i="1" s="1"/>
  <c r="BT144" i="1"/>
  <c r="BT145" i="1" s="1"/>
  <c r="AN143" i="1"/>
  <c r="AN144" i="1" s="1"/>
  <c r="AN145" i="1" s="1"/>
  <c r="R143" i="1"/>
  <c r="R144" i="1" s="1"/>
  <c r="R145" i="1" s="1"/>
  <c r="FO143" i="1"/>
  <c r="FO144" i="1" s="1"/>
  <c r="FO145" i="1" s="1"/>
  <c r="AL143" i="1"/>
  <c r="AL144" i="1" s="1"/>
  <c r="AL145" i="1" s="1"/>
  <c r="FL143" i="1"/>
  <c r="FL144" i="1" s="1"/>
  <c r="FL145" i="1" s="1"/>
  <c r="DU143" i="1"/>
  <c r="DU144" i="1" s="1"/>
  <c r="DU145" i="1" s="1"/>
  <c r="AJ143" i="1"/>
  <c r="AJ144" i="1" s="1"/>
  <c r="AJ145" i="1" s="1"/>
  <c r="L143" i="1"/>
  <c r="L144" i="1" s="1"/>
  <c r="L145" i="1" s="1"/>
  <c r="DX143" i="1"/>
  <c r="DX144" i="1" s="1"/>
  <c r="DX145" i="1" s="1"/>
  <c r="BA143" i="1"/>
  <c r="BA144" i="1" s="1"/>
  <c r="BA145" i="1" s="1"/>
  <c r="BD144" i="1"/>
  <c r="BD145" i="1" s="1"/>
  <c r="F144" i="1"/>
  <c r="FV144" i="1"/>
  <c r="FV145" i="1" s="1"/>
  <c r="AP144" i="1"/>
  <c r="EY143" i="1"/>
  <c r="EY144" i="1" s="1"/>
  <c r="EY145" i="1" s="1"/>
  <c r="CZ143" i="1"/>
  <c r="CZ144" i="1" s="1"/>
  <c r="CZ145" i="1" s="1"/>
  <c r="AO143" i="1"/>
  <c r="AO144" i="1" s="1"/>
  <c r="AO145" i="1" s="1"/>
  <c r="BN143" i="1"/>
  <c r="BN144" i="1" s="1"/>
  <c r="BN145" i="1" s="1"/>
  <c r="EH143" i="1"/>
  <c r="EH144" i="1" s="1"/>
  <c r="EH145" i="1" s="1"/>
  <c r="FI143" i="1"/>
  <c r="FI144" i="1" s="1"/>
  <c r="FI145" i="1" s="1"/>
  <c r="DV143" i="1"/>
  <c r="DV144" i="1" s="1"/>
  <c r="DV145" i="1" s="1"/>
  <c r="DZ143" i="1"/>
  <c r="DZ144" i="1" s="1"/>
  <c r="DP143" i="1"/>
  <c r="DP144" i="1" s="1"/>
  <c r="DP145" i="1" s="1"/>
  <c r="DR143" i="1"/>
  <c r="DR144" i="1" s="1"/>
  <c r="DR145" i="1" s="1"/>
  <c r="K143" i="1"/>
  <c r="K144" i="1" s="1"/>
  <c r="K145" i="1" s="1"/>
  <c r="T143" i="1"/>
  <c r="T144" i="1" s="1"/>
  <c r="T145" i="1" s="1"/>
  <c r="CX143" i="1"/>
  <c r="CX144" i="1" s="1"/>
  <c r="CX145" i="1" s="1"/>
  <c r="FK143" i="1"/>
  <c r="FK144" i="1" s="1"/>
  <c r="EN143" i="1"/>
  <c r="EN144" i="1" s="1"/>
  <c r="FT144" i="1"/>
  <c r="FT145" i="1" s="1"/>
  <c r="FX144" i="1"/>
  <c r="BX144" i="1"/>
  <c r="BX145" i="1" s="1"/>
  <c r="EX144" i="1"/>
  <c r="EX145" i="1" s="1"/>
  <c r="DG144" i="1"/>
  <c r="DG145" i="1" s="1"/>
  <c r="C144" i="1"/>
  <c r="C145" i="1" s="1"/>
  <c r="AR144" i="1"/>
  <c r="AR145" i="1" s="1"/>
  <c r="CK144" i="1"/>
  <c r="CK145" i="1" s="1"/>
  <c r="BC144" i="1"/>
  <c r="D144" i="1"/>
  <c r="D145" i="1" s="1"/>
  <c r="CN144" i="1"/>
  <c r="CN145" i="1" s="1"/>
  <c r="DN150" i="1"/>
  <c r="DN49" i="1"/>
  <c r="FC168" i="1"/>
  <c r="J150" i="1"/>
  <c r="J49" i="1"/>
  <c r="FQ150" i="1"/>
  <c r="FQ49" i="1"/>
  <c r="CD150" i="1"/>
  <c r="CD162" i="1" s="1"/>
  <c r="CD164" i="1" s="1"/>
  <c r="DB150" i="1"/>
  <c r="BU49" i="1"/>
  <c r="DB49" i="1"/>
  <c r="FF150" i="1"/>
  <c r="FF49" i="1"/>
  <c r="AS150" i="1"/>
  <c r="AS162" i="1" s="1"/>
  <c r="AS164" i="1" s="1"/>
  <c r="BI49" i="1"/>
  <c r="ET168" i="1"/>
  <c r="BF168" i="1"/>
  <c r="BU156" i="1"/>
  <c r="BU167" i="1" s="1"/>
  <c r="DM49" i="1"/>
  <c r="I49" i="1"/>
  <c r="BR166" i="1"/>
  <c r="BR170" i="1" s="1"/>
  <c r="BR49" i="1"/>
  <c r="BU166" i="1"/>
  <c r="BU170" i="1" s="1"/>
  <c r="ED168" i="1"/>
  <c r="AT156" i="1"/>
  <c r="AT167" i="1" s="1"/>
  <c r="BR156" i="1"/>
  <c r="BR151" i="1" s="1"/>
  <c r="AT168" i="1"/>
  <c r="AT166" i="1"/>
  <c r="AT170" i="1" s="1"/>
  <c r="AT178" i="1"/>
  <c r="BR178" i="1"/>
  <c r="BU178" i="1"/>
  <c r="FZ141" i="1"/>
  <c r="GB141" i="1" s="1"/>
  <c r="M149" i="1" l="1"/>
  <c r="CO156" i="1"/>
  <c r="CO167" i="1" s="1"/>
  <c r="CO172" i="1" s="1"/>
  <c r="CO175" i="1" s="1"/>
  <c r="CO177" i="1" s="1"/>
  <c r="EE168" i="1"/>
  <c r="EU149" i="1"/>
  <c r="EU150" i="1" s="1"/>
  <c r="EU156" i="1" s="1"/>
  <c r="EU151" i="1" s="1"/>
  <c r="CO168" i="1"/>
  <c r="DW168" i="1"/>
  <c r="EE166" i="1"/>
  <c r="EE170" i="1" s="1"/>
  <c r="EE178" i="1"/>
  <c r="EE156" i="1"/>
  <c r="EE151" i="1" s="1"/>
  <c r="CP156" i="1"/>
  <c r="CP151" i="1" s="1"/>
  <c r="AG49" i="1"/>
  <c r="FC151" i="1"/>
  <c r="CA168" i="1"/>
  <c r="CT149" i="1"/>
  <c r="CT150" i="1" s="1"/>
  <c r="BU172" i="1"/>
  <c r="BU175" i="1" s="1"/>
  <c r="BU177" i="1" s="1"/>
  <c r="BU180" i="1" s="1"/>
  <c r="DM172" i="1"/>
  <c r="DM175" i="1" s="1"/>
  <c r="DM177" i="1" s="1"/>
  <c r="BI172" i="1"/>
  <c r="BI175" i="1" s="1"/>
  <c r="BI177" i="1" s="1"/>
  <c r="AT172" i="1"/>
  <c r="AT175" i="1" s="1"/>
  <c r="AT177" i="1" s="1"/>
  <c r="AT180" i="1" s="1"/>
  <c r="BF166" i="1"/>
  <c r="BF170" i="1" s="1"/>
  <c r="FU156" i="1"/>
  <c r="FU167" i="1" s="1"/>
  <c r="FU162" i="1"/>
  <c r="FU178" i="1" s="1"/>
  <c r="DI168" i="1"/>
  <c r="N149" i="1"/>
  <c r="N150" i="1" s="1"/>
  <c r="N162" i="1" s="1"/>
  <c r="N164" i="1" s="1"/>
  <c r="AG178" i="1"/>
  <c r="AG164" i="1"/>
  <c r="FC178" i="1"/>
  <c r="FC164" i="1"/>
  <c r="CO178" i="1"/>
  <c r="CO164" i="1"/>
  <c r="DM166" i="1"/>
  <c r="DM170" i="1" s="1"/>
  <c r="DM164" i="1"/>
  <c r="BI166" i="1"/>
  <c r="BI164" i="1"/>
  <c r="ED167" i="1"/>
  <c r="BF167" i="1"/>
  <c r="BF182" i="1" s="1"/>
  <c r="CP166" i="1"/>
  <c r="CP170" i="1" s="1"/>
  <c r="CP164" i="1"/>
  <c r="ED178" i="1"/>
  <c r="ED164" i="1"/>
  <c r="DW178" i="1"/>
  <c r="DW164" i="1"/>
  <c r="FE178" i="1"/>
  <c r="FE164" i="1"/>
  <c r="ET166" i="1"/>
  <c r="ET170" i="1" s="1"/>
  <c r="ET164" i="1"/>
  <c r="FR168" i="1"/>
  <c r="AG166" i="1"/>
  <c r="AG170" i="1" s="1"/>
  <c r="AG156" i="1"/>
  <c r="AG167" i="1" s="1"/>
  <c r="CY168" i="1"/>
  <c r="DM151" i="1"/>
  <c r="CF160" i="1"/>
  <c r="CF49" i="1" s="1"/>
  <c r="CF149" i="1"/>
  <c r="CF150" i="1" s="1"/>
  <c r="FL160" i="1"/>
  <c r="FL49" i="1" s="1"/>
  <c r="FL149" i="1"/>
  <c r="FL150" i="1" s="1"/>
  <c r="O160" i="1"/>
  <c r="O49" i="1" s="1"/>
  <c r="O149" i="1"/>
  <c r="O150" i="1" s="1"/>
  <c r="O156" i="1" s="1"/>
  <c r="EQ160" i="1"/>
  <c r="EQ168" i="1" s="1"/>
  <c r="EQ149" i="1"/>
  <c r="FH160" i="1"/>
  <c r="FH49" i="1" s="1"/>
  <c r="FH149" i="1"/>
  <c r="FH150" i="1" s="1"/>
  <c r="CJ145" i="1"/>
  <c r="CG160" i="1"/>
  <c r="CG49" i="1" s="1"/>
  <c r="CG149" i="1"/>
  <c r="CG150" i="1" s="1"/>
  <c r="CG156" i="1" s="1"/>
  <c r="CG167" i="1" s="1"/>
  <c r="EJ160" i="1"/>
  <c r="EJ49" i="1" s="1"/>
  <c r="EJ149" i="1"/>
  <c r="EJ150" i="1" s="1"/>
  <c r="EJ156" i="1" s="1"/>
  <c r="EJ167" i="1" s="1"/>
  <c r="AC160" i="1"/>
  <c r="AC168" i="1" s="1"/>
  <c r="AC149" i="1"/>
  <c r="AC150" i="1" s="1"/>
  <c r="AC156" i="1" s="1"/>
  <c r="AC167" i="1" s="1"/>
  <c r="CK160" i="1"/>
  <c r="CK49" i="1" s="1"/>
  <c r="CK149" i="1"/>
  <c r="CK150" i="1" s="1"/>
  <c r="CH145" i="1"/>
  <c r="AQ160" i="1"/>
  <c r="AQ49" i="1" s="1"/>
  <c r="AQ149" i="1"/>
  <c r="AQ150" i="1" s="1"/>
  <c r="DG160" i="1"/>
  <c r="DG49" i="1" s="1"/>
  <c r="DG149" i="1"/>
  <c r="DG150" i="1" s="1"/>
  <c r="DZ145" i="1"/>
  <c r="F145" i="1"/>
  <c r="FO160" i="1"/>
  <c r="FO49" i="1" s="1"/>
  <c r="FO149" i="1"/>
  <c r="FO150" i="1" s="1"/>
  <c r="FA160" i="1"/>
  <c r="FA49" i="1" s="1"/>
  <c r="FA149" i="1"/>
  <c r="FA150" i="1" s="1"/>
  <c r="AB160" i="1"/>
  <c r="AB49" i="1" s="1"/>
  <c r="AB149" i="1"/>
  <c r="AB150" i="1" s="1"/>
  <c r="AB162" i="1" s="1"/>
  <c r="BJ160" i="1"/>
  <c r="BJ49" i="1" s="1"/>
  <c r="BJ149" i="1"/>
  <c r="BJ150" i="1" s="1"/>
  <c r="BJ156" i="1" s="1"/>
  <c r="BJ167" i="1" s="1"/>
  <c r="EB149" i="1"/>
  <c r="EB150" i="1" s="1"/>
  <c r="EB162" i="1" s="1"/>
  <c r="EB160" i="1"/>
  <c r="EB168" i="1" s="1"/>
  <c r="DT160" i="1"/>
  <c r="DT49" i="1" s="1"/>
  <c r="DT149" i="1"/>
  <c r="DT150" i="1" s="1"/>
  <c r="DT156" i="1" s="1"/>
  <c r="DT167" i="1" s="1"/>
  <c r="AM160" i="1"/>
  <c r="AM49" i="1" s="1"/>
  <c r="AM149" i="1"/>
  <c r="AM150" i="1" s="1"/>
  <c r="EP160" i="1"/>
  <c r="EP168" i="1" s="1"/>
  <c r="EP149" i="1"/>
  <c r="EP150" i="1" s="1"/>
  <c r="DS160" i="1"/>
  <c r="DS49" i="1" s="1"/>
  <c r="DS149" i="1"/>
  <c r="DS150" i="1" s="1"/>
  <c r="DS156" i="1" s="1"/>
  <c r="DS167" i="1" s="1"/>
  <c r="AW160" i="1"/>
  <c r="AW149" i="1"/>
  <c r="AW150" i="1" s="1"/>
  <c r="AW156" i="1" s="1"/>
  <c r="FU168" i="1"/>
  <c r="EX149" i="1"/>
  <c r="EX150" i="1" s="1"/>
  <c r="EX160" i="1"/>
  <c r="EX168" i="1" s="1"/>
  <c r="DV160" i="1"/>
  <c r="DV168" i="1" s="1"/>
  <c r="DV149" i="1"/>
  <c r="DV150" i="1" s="1"/>
  <c r="BD160" i="1"/>
  <c r="BD49" i="1" s="1"/>
  <c r="BD149" i="1"/>
  <c r="BD150" i="1" s="1"/>
  <c r="R160" i="1"/>
  <c r="R49" i="1" s="1"/>
  <c r="R149" i="1"/>
  <c r="R150" i="1" s="1"/>
  <c r="R162" i="1" s="1"/>
  <c r="FP160" i="1"/>
  <c r="FP49" i="1" s="1"/>
  <c r="FP149" i="1"/>
  <c r="FP150" i="1" s="1"/>
  <c r="DQ160" i="1"/>
  <c r="DQ168" i="1" s="1"/>
  <c r="DQ149" i="1"/>
  <c r="DQ150" i="1" s="1"/>
  <c r="DQ156" i="1" s="1"/>
  <c r="DQ151" i="1" s="1"/>
  <c r="AD160" i="1"/>
  <c r="AD168" i="1" s="1"/>
  <c r="AD149" i="1"/>
  <c r="AD150" i="1" s="1"/>
  <c r="AD162" i="1" s="1"/>
  <c r="FM145" i="1"/>
  <c r="DC149" i="1"/>
  <c r="DC150" i="1" s="1"/>
  <c r="DC162" i="1" s="1"/>
  <c r="DC164" i="1" s="1"/>
  <c r="DC160" i="1"/>
  <c r="DC49" i="1" s="1"/>
  <c r="CE149" i="1"/>
  <c r="CE150" i="1" s="1"/>
  <c r="CE156" i="1" s="1"/>
  <c r="CE160" i="1"/>
  <c r="CE49" i="1" s="1"/>
  <c r="DO149" i="1"/>
  <c r="DO150" i="1" s="1"/>
  <c r="DO156" i="1" s="1"/>
  <c r="DO167" i="1" s="1"/>
  <c r="DO160" i="1"/>
  <c r="DO49" i="1" s="1"/>
  <c r="AX160" i="1"/>
  <c r="AX49" i="1" s="1"/>
  <c r="AX149" i="1"/>
  <c r="AX150" i="1" s="1"/>
  <c r="AX162" i="1" s="1"/>
  <c r="AX164" i="1" s="1"/>
  <c r="G160" i="1"/>
  <c r="G149" i="1"/>
  <c r="G150" i="1" s="1"/>
  <c r="G162" i="1" s="1"/>
  <c r="CC149" i="1"/>
  <c r="CC150" i="1" s="1"/>
  <c r="CC162" i="1" s="1"/>
  <c r="CC160" i="1"/>
  <c r="CQ149" i="1"/>
  <c r="CQ150" i="1" s="1"/>
  <c r="CQ160" i="1"/>
  <c r="CQ49" i="1" s="1"/>
  <c r="AI145" i="1"/>
  <c r="AR160" i="1"/>
  <c r="AR49" i="1" s="1"/>
  <c r="AR149" i="1"/>
  <c r="AR150" i="1" s="1"/>
  <c r="C160" i="1"/>
  <c r="C168" i="1" s="1"/>
  <c r="C149" i="1"/>
  <c r="C150" i="1" s="1"/>
  <c r="FV149" i="1"/>
  <c r="FV150" i="1" s="1"/>
  <c r="FV162" i="1" s="1"/>
  <c r="FV164" i="1" s="1"/>
  <c r="FV160" i="1"/>
  <c r="FV168" i="1" s="1"/>
  <c r="AE160" i="1"/>
  <c r="AE49" i="1" s="1"/>
  <c r="AE149" i="1"/>
  <c r="AE150" i="1" s="1"/>
  <c r="FN160" i="1"/>
  <c r="FN168" i="1" s="1"/>
  <c r="FN149" i="1"/>
  <c r="FN150" i="1" s="1"/>
  <c r="FN156" i="1" s="1"/>
  <c r="FN151" i="1" s="1"/>
  <c r="BX160" i="1"/>
  <c r="BX49" i="1" s="1"/>
  <c r="BX149" i="1"/>
  <c r="BX150" i="1" s="1"/>
  <c r="BX156" i="1" s="1"/>
  <c r="BX167" i="1" s="1"/>
  <c r="FI149" i="1"/>
  <c r="FI150" i="1" s="1"/>
  <c r="FI160" i="1"/>
  <c r="FI49" i="1" s="1"/>
  <c r="AN160" i="1"/>
  <c r="AN168" i="1" s="1"/>
  <c r="AN149" i="1"/>
  <c r="AN150" i="1" s="1"/>
  <c r="BS149" i="1"/>
  <c r="BS150" i="1" s="1"/>
  <c r="BS160" i="1"/>
  <c r="BS49" i="1" s="1"/>
  <c r="BV160" i="1"/>
  <c r="BV49" i="1" s="1"/>
  <c r="BV149" i="1"/>
  <c r="BV150" i="1" s="1"/>
  <c r="BV162" i="1" s="1"/>
  <c r="X160" i="1"/>
  <c r="X168" i="1" s="1"/>
  <c r="X149" i="1"/>
  <c r="X150" i="1" s="1"/>
  <c r="X156" i="1" s="1"/>
  <c r="X151" i="1" s="1"/>
  <c r="DJ160" i="1"/>
  <c r="DJ49" i="1" s="1"/>
  <c r="DJ149" i="1"/>
  <c r="DJ150" i="1" s="1"/>
  <c r="DJ162" i="1" s="1"/>
  <c r="CB160" i="1"/>
  <c r="CB49" i="1" s="1"/>
  <c r="CB149" i="1"/>
  <c r="CB150" i="1" s="1"/>
  <c r="CB156" i="1" s="1"/>
  <c r="CB151" i="1" s="1"/>
  <c r="EL149" i="1"/>
  <c r="EL150" i="1" s="1"/>
  <c r="EL156" i="1" s="1"/>
  <c r="EL151" i="1" s="1"/>
  <c r="EL160" i="1"/>
  <c r="EL49" i="1" s="1"/>
  <c r="EW149" i="1"/>
  <c r="EW150" i="1" s="1"/>
  <c r="EW160" i="1"/>
  <c r="DP149" i="1"/>
  <c r="DP150" i="1" s="1"/>
  <c r="DP160" i="1"/>
  <c r="DP49" i="1" s="1"/>
  <c r="DY149" i="1"/>
  <c r="DY150" i="1" s="1"/>
  <c r="DY156" i="1" s="1"/>
  <c r="DY167" i="1" s="1"/>
  <c r="DY160" i="1"/>
  <c r="FX145" i="1"/>
  <c r="EH160" i="1"/>
  <c r="EH49" i="1" s="1"/>
  <c r="EH149" i="1"/>
  <c r="EH150" i="1" s="1"/>
  <c r="E160" i="1"/>
  <c r="E49" i="1" s="1"/>
  <c r="E149" i="1"/>
  <c r="E150" i="1" s="1"/>
  <c r="EC160" i="1"/>
  <c r="EC49" i="1" s="1"/>
  <c r="EC149" i="1"/>
  <c r="EC150" i="1" s="1"/>
  <c r="EC156" i="1" s="1"/>
  <c r="EC167" i="1" s="1"/>
  <c r="FB160" i="1"/>
  <c r="FB49" i="1" s="1"/>
  <c r="FB149" i="1"/>
  <c r="FB150" i="1" s="1"/>
  <c r="FB162" i="1" s="1"/>
  <c r="FB164" i="1" s="1"/>
  <c r="CU160" i="1"/>
  <c r="CU49" i="1" s="1"/>
  <c r="CU149" i="1"/>
  <c r="CU150" i="1" s="1"/>
  <c r="CU162" i="1" s="1"/>
  <c r="BB160" i="1"/>
  <c r="BB168" i="1" s="1"/>
  <c r="BB149" i="1"/>
  <c r="BB150" i="1" s="1"/>
  <c r="BB162" i="1" s="1"/>
  <c r="BG149" i="1"/>
  <c r="BG150" i="1" s="1"/>
  <c r="BG156" i="1" s="1"/>
  <c r="BG167" i="1" s="1"/>
  <c r="BG160" i="1"/>
  <c r="BE149" i="1"/>
  <c r="BE150" i="1" s="1"/>
  <c r="BE160" i="1"/>
  <c r="BE49" i="1" s="1"/>
  <c r="AK160" i="1"/>
  <c r="AK149" i="1"/>
  <c r="AK150" i="1" s="1"/>
  <c r="AK162" i="1" s="1"/>
  <c r="FT160" i="1"/>
  <c r="FT49" i="1" s="1"/>
  <c r="FT149" i="1"/>
  <c r="FT150" i="1" s="1"/>
  <c r="BN160" i="1"/>
  <c r="BN49" i="1" s="1"/>
  <c r="BN149" i="1"/>
  <c r="BN150" i="1" s="1"/>
  <c r="BN162" i="1" s="1"/>
  <c r="BN164" i="1" s="1"/>
  <c r="BA160" i="1"/>
  <c r="BA49" i="1" s="1"/>
  <c r="BA149" i="1"/>
  <c r="BA150" i="1" s="1"/>
  <c r="BA156" i="1" s="1"/>
  <c r="AA160" i="1"/>
  <c r="AA49" i="1" s="1"/>
  <c r="AA149" i="1"/>
  <c r="AA150" i="1" s="1"/>
  <c r="DL160" i="1"/>
  <c r="DL168" i="1" s="1"/>
  <c r="DL149" i="1"/>
  <c r="DL150" i="1" s="1"/>
  <c r="FJ149" i="1"/>
  <c r="FJ150" i="1" s="1"/>
  <c r="FJ162" i="1" s="1"/>
  <c r="FJ160" i="1"/>
  <c r="FJ168" i="1" s="1"/>
  <c r="FW149" i="1"/>
  <c r="FW150" i="1" s="1"/>
  <c r="FW156" i="1" s="1"/>
  <c r="FW151" i="1" s="1"/>
  <c r="FW160" i="1"/>
  <c r="FW49" i="1" s="1"/>
  <c r="BZ160" i="1"/>
  <c r="BZ49" i="1" s="1"/>
  <c r="BZ149" i="1"/>
  <c r="BZ150" i="1" s="1"/>
  <c r="BH160" i="1"/>
  <c r="BH49" i="1" s="1"/>
  <c r="BH149" i="1"/>
  <c r="BH150" i="1" s="1"/>
  <c r="BH156" i="1" s="1"/>
  <c r="BH167" i="1" s="1"/>
  <c r="FS160" i="1"/>
  <c r="FS49" i="1" s="1"/>
  <c r="FS149" i="1"/>
  <c r="FS150" i="1" s="1"/>
  <c r="FS156" i="1" s="1"/>
  <c r="FS167" i="1" s="1"/>
  <c r="BP145" i="1"/>
  <c r="AP145" i="1"/>
  <c r="AL160" i="1"/>
  <c r="AL49" i="1" s="1"/>
  <c r="AL149" i="1"/>
  <c r="AL150" i="1" s="1"/>
  <c r="DW156" i="1"/>
  <c r="DW167" i="1" s="1"/>
  <c r="EN145" i="1"/>
  <c r="AO160" i="1"/>
  <c r="AO49" i="1" s="1"/>
  <c r="AO149" i="1"/>
  <c r="AO150" i="1" s="1"/>
  <c r="BT160" i="1"/>
  <c r="BT49" i="1" s="1"/>
  <c r="BT149" i="1"/>
  <c r="BT150" i="1" s="1"/>
  <c r="W145" i="1"/>
  <c r="H145" i="1"/>
  <c r="AY145" i="1"/>
  <c r="AV145" i="1"/>
  <c r="CW160" i="1"/>
  <c r="CW49" i="1" s="1"/>
  <c r="CW149" i="1"/>
  <c r="CW150" i="1" s="1"/>
  <c r="CW162" i="1" s="1"/>
  <c r="CW164" i="1" s="1"/>
  <c r="S160" i="1"/>
  <c r="S49" i="1" s="1"/>
  <c r="S149" i="1"/>
  <c r="S150" i="1" s="1"/>
  <c r="AF160" i="1"/>
  <c r="AF49" i="1" s="1"/>
  <c r="AF149" i="1"/>
  <c r="AF150" i="1" s="1"/>
  <c r="Y160" i="1"/>
  <c r="Y149" i="1"/>
  <c r="Y150" i="1" s="1"/>
  <c r="Y156" i="1" s="1"/>
  <c r="Y167" i="1" s="1"/>
  <c r="BQ149" i="1"/>
  <c r="BQ150" i="1" s="1"/>
  <c r="BQ160" i="1"/>
  <c r="CN160" i="1"/>
  <c r="CN49" i="1" s="1"/>
  <c r="CN149" i="1"/>
  <c r="CN150" i="1" s="1"/>
  <c r="EO160" i="1"/>
  <c r="EO149" i="1"/>
  <c r="EO150" i="1" s="1"/>
  <c r="EO162" i="1" s="1"/>
  <c r="EO164" i="1" s="1"/>
  <c r="EF160" i="1"/>
  <c r="EF49" i="1" s="1"/>
  <c r="EF149" i="1"/>
  <c r="EF150" i="1" s="1"/>
  <c r="EF156" i="1" s="1"/>
  <c r="EG160" i="1"/>
  <c r="EG49" i="1" s="1"/>
  <c r="EG149" i="1"/>
  <c r="EG150" i="1" s="1"/>
  <c r="EG162" i="1" s="1"/>
  <c r="EG164" i="1" s="1"/>
  <c r="K149" i="1"/>
  <c r="K150" i="1" s="1"/>
  <c r="K162" i="1" s="1"/>
  <c r="K160" i="1"/>
  <c r="K49" i="1" s="1"/>
  <c r="FK145" i="1"/>
  <c r="DX160" i="1"/>
  <c r="DX49" i="1" s="1"/>
  <c r="DX149" i="1"/>
  <c r="DX150" i="1" s="1"/>
  <c r="DX162" i="1" s="1"/>
  <c r="ER160" i="1"/>
  <c r="ER49" i="1" s="1"/>
  <c r="ER149" i="1"/>
  <c r="ER150" i="1" s="1"/>
  <c r="ER156" i="1" s="1"/>
  <c r="ER151" i="1" s="1"/>
  <c r="EM149" i="1"/>
  <c r="EM150" i="1" s="1"/>
  <c r="EM160" i="1"/>
  <c r="EM168" i="1" s="1"/>
  <c r="BW160" i="1"/>
  <c r="BW49" i="1" s="1"/>
  <c r="BW149" i="1"/>
  <c r="BW150" i="1" s="1"/>
  <c r="D160" i="1"/>
  <c r="D49" i="1" s="1"/>
  <c r="D149" i="1"/>
  <c r="D150" i="1" s="1"/>
  <c r="CX160" i="1"/>
  <c r="CX168" i="1" s="1"/>
  <c r="CX149" i="1"/>
  <c r="CX150" i="1" s="1"/>
  <c r="EY160" i="1"/>
  <c r="EY168" i="1" s="1"/>
  <c r="EY149" i="1"/>
  <c r="EY150" i="1" s="1"/>
  <c r="L160" i="1"/>
  <c r="L49" i="1" s="1"/>
  <c r="L149" i="1"/>
  <c r="L150" i="1" s="1"/>
  <c r="P145" i="1"/>
  <c r="CS160" i="1"/>
  <c r="CS49" i="1" s="1"/>
  <c r="CS149" i="1"/>
  <c r="CS150" i="1" s="1"/>
  <c r="ES145" i="1"/>
  <c r="Z145" i="1"/>
  <c r="CI145" i="1"/>
  <c r="FD145" i="1"/>
  <c r="CV160" i="1"/>
  <c r="CV49" i="1" s="1"/>
  <c r="CV149" i="1"/>
  <c r="CV150" i="1" s="1"/>
  <c r="AH149" i="1"/>
  <c r="AH150" i="1" s="1"/>
  <c r="AH162" i="1" s="1"/>
  <c r="AH160" i="1"/>
  <c r="EK149" i="1"/>
  <c r="EK150" i="1" s="1"/>
  <c r="EK160" i="1"/>
  <c r="DA149" i="1"/>
  <c r="DA150" i="1" s="1"/>
  <c r="DA156" i="1" s="1"/>
  <c r="DA167" i="1" s="1"/>
  <c r="DA160" i="1"/>
  <c r="DU160" i="1"/>
  <c r="DU168" i="1" s="1"/>
  <c r="DU149" i="1"/>
  <c r="DU150" i="1" s="1"/>
  <c r="DU156" i="1" s="1"/>
  <c r="DU167" i="1" s="1"/>
  <c r="DR160" i="1"/>
  <c r="DR49" i="1" s="1"/>
  <c r="DR149" i="1"/>
  <c r="DR150" i="1" s="1"/>
  <c r="DR156" i="1" s="1"/>
  <c r="DR151" i="1" s="1"/>
  <c r="CZ160" i="1"/>
  <c r="CZ49" i="1" s="1"/>
  <c r="CZ149" i="1"/>
  <c r="CZ150" i="1" s="1"/>
  <c r="DD160" i="1"/>
  <c r="DD168" i="1" s="1"/>
  <c r="DD149" i="1"/>
  <c r="DD150" i="1" s="1"/>
  <c r="DH160" i="1"/>
  <c r="DH49" i="1" s="1"/>
  <c r="DH149" i="1"/>
  <c r="DH150" i="1" s="1"/>
  <c r="DW166" i="1"/>
  <c r="DW170" i="1" s="1"/>
  <c r="CP168" i="1"/>
  <c r="BC145" i="1"/>
  <c r="T160" i="1"/>
  <c r="T49" i="1" s="1"/>
  <c r="T149" i="1"/>
  <c r="T150" i="1" s="1"/>
  <c r="AJ160" i="1"/>
  <c r="AJ49" i="1" s="1"/>
  <c r="AJ149" i="1"/>
  <c r="AJ150" i="1" s="1"/>
  <c r="AU149" i="1"/>
  <c r="AU150" i="1" s="1"/>
  <c r="AU160" i="1"/>
  <c r="AU168" i="1" s="1"/>
  <c r="DF145" i="1"/>
  <c r="BL145" i="1"/>
  <c r="DE160" i="1"/>
  <c r="DE168" i="1" s="1"/>
  <c r="DE149" i="1"/>
  <c r="DE150" i="1" s="1"/>
  <c r="BK145" i="1"/>
  <c r="AZ145" i="1"/>
  <c r="U149" i="1"/>
  <c r="U150" i="1" s="1"/>
  <c r="U160" i="1"/>
  <c r="U49" i="1" s="1"/>
  <c r="CY162" i="1"/>
  <c r="CY156" i="1"/>
  <c r="CY167" i="1" s="1"/>
  <c r="BI151" i="1"/>
  <c r="DK49" i="1"/>
  <c r="EQ150" i="1"/>
  <c r="EQ162" i="1" s="1"/>
  <c r="EQ164" i="1" s="1"/>
  <c r="BO156" i="1"/>
  <c r="BO167" i="1" s="1"/>
  <c r="BO162" i="1"/>
  <c r="J156" i="1"/>
  <c r="J167" i="1" s="1"/>
  <c r="J162" i="1"/>
  <c r="EI156" i="1"/>
  <c r="EI162" i="1"/>
  <c r="DB162" i="1"/>
  <c r="FU151" i="1"/>
  <c r="CR156" i="1"/>
  <c r="CR167" i="1" s="1"/>
  <c r="CR162" i="1"/>
  <c r="ET167" i="1"/>
  <c r="I156" i="1"/>
  <c r="I162" i="1"/>
  <c r="Q156" i="1"/>
  <c r="Q167" i="1" s="1"/>
  <c r="Q162" i="1"/>
  <c r="Q49" i="1"/>
  <c r="DN156" i="1"/>
  <c r="DN162" i="1"/>
  <c r="DK156" i="1"/>
  <c r="DK162" i="1"/>
  <c r="EA156" i="1"/>
  <c r="EA167" i="1" s="1"/>
  <c r="EA162" i="1"/>
  <c r="DI156" i="1"/>
  <c r="DI162" i="1"/>
  <c r="FF156" i="1"/>
  <c r="FF167" i="1" s="1"/>
  <c r="FF162" i="1"/>
  <c r="CM162" i="1"/>
  <c r="V162" i="1"/>
  <c r="FQ162" i="1"/>
  <c r="CA156" i="1"/>
  <c r="CA162" i="1"/>
  <c r="FR162" i="1"/>
  <c r="FR178" i="1" s="1"/>
  <c r="BM156" i="1"/>
  <c r="BM167" i="1" s="1"/>
  <c r="BM162" i="1"/>
  <c r="CL156" i="1"/>
  <c r="CL167" i="1" s="1"/>
  <c r="CL162" i="1"/>
  <c r="FZ143" i="1"/>
  <c r="GB143" i="1" s="1"/>
  <c r="FE168" i="1"/>
  <c r="FG144" i="1"/>
  <c r="FG145" i="1" s="1"/>
  <c r="EV144" i="1"/>
  <c r="EV145" i="1" s="1"/>
  <c r="FE166" i="1"/>
  <c r="FE170" i="1" s="1"/>
  <c r="DN168" i="1"/>
  <c r="AS168" i="1"/>
  <c r="CL168" i="1"/>
  <c r="FC49" i="1"/>
  <c r="FC172" i="1"/>
  <c r="CM156" i="1"/>
  <c r="CM167" i="1" s="1"/>
  <c r="FE156" i="1"/>
  <c r="FE151" i="1" s="1"/>
  <c r="DB156" i="1"/>
  <c r="DB151" i="1" s="1"/>
  <c r="FQ168" i="1"/>
  <c r="FF168" i="1"/>
  <c r="M150" i="1"/>
  <c r="CT49" i="1"/>
  <c r="M49" i="1"/>
  <c r="BY150" i="1"/>
  <c r="FQ156" i="1"/>
  <c r="FQ151" i="1" s="1"/>
  <c r="BY49" i="1"/>
  <c r="CD168" i="1"/>
  <c r="J168" i="1"/>
  <c r="EE167" i="1"/>
  <c r="BG49" i="1"/>
  <c r="V156" i="1"/>
  <c r="V167" i="1" s="1"/>
  <c r="V168" i="1"/>
  <c r="CD156" i="1"/>
  <c r="DB168" i="1"/>
  <c r="BO168" i="1"/>
  <c r="CM49" i="1"/>
  <c r="AS156" i="1"/>
  <c r="BU151" i="1"/>
  <c r="EZ156" i="1"/>
  <c r="EZ167" i="1" s="1"/>
  <c r="ET178" i="1"/>
  <c r="DM178" i="1"/>
  <c r="BI178" i="1"/>
  <c r="BF178" i="1"/>
  <c r="BI170" i="1"/>
  <c r="FC166" i="1"/>
  <c r="FC170" i="1" s="1"/>
  <c r="AT151" i="1"/>
  <c r="CO166" i="1"/>
  <c r="CO170" i="1" s="1"/>
  <c r="EZ168" i="1"/>
  <c r="ED166" i="1"/>
  <c r="ED170" i="1" s="1"/>
  <c r="EU168" i="1"/>
  <c r="EA168" i="1"/>
  <c r="CR168" i="1"/>
  <c r="BM168" i="1"/>
  <c r="BR167" i="1"/>
  <c r="N49" i="1"/>
  <c r="CP178" i="1"/>
  <c r="FU182" i="1"/>
  <c r="CO182" i="1"/>
  <c r="DM182" i="1"/>
  <c r="AT182" i="1"/>
  <c r="BU182" i="1"/>
  <c r="ED182" i="1"/>
  <c r="BI182" i="1"/>
  <c r="FC182" i="1"/>
  <c r="EZ178" i="1"/>
  <c r="EZ166" i="1"/>
  <c r="EZ170" i="1" s="1"/>
  <c r="BE168" i="1" l="1"/>
  <c r="DO168" i="1"/>
  <c r="EU162" i="1"/>
  <c r="EU178" i="1" s="1"/>
  <c r="CO151" i="1"/>
  <c r="CP167" i="1"/>
  <c r="FU166" i="1"/>
  <c r="FU170" i="1" s="1"/>
  <c r="EL168" i="1"/>
  <c r="EC168" i="1"/>
  <c r="DL49" i="1"/>
  <c r="AG151" i="1"/>
  <c r="EL162" i="1"/>
  <c r="EL164" i="1" s="1"/>
  <c r="FJ156" i="1"/>
  <c r="FJ167" i="1" s="1"/>
  <c r="FJ172" i="1" s="1"/>
  <c r="FJ175" i="1" s="1"/>
  <c r="FJ177" i="1" s="1"/>
  <c r="N178" i="1"/>
  <c r="N166" i="1"/>
  <c r="N170" i="1" s="1"/>
  <c r="CG168" i="1"/>
  <c r="AD49" i="1"/>
  <c r="CC156" i="1"/>
  <c r="CC167" i="1" s="1"/>
  <c r="FH168" i="1"/>
  <c r="AQ168" i="1"/>
  <c r="AX168" i="1"/>
  <c r="N156" i="1"/>
  <c r="N167" i="1" s="1"/>
  <c r="N172" i="1" s="1"/>
  <c r="N175" i="1" s="1"/>
  <c r="N177" i="1" s="1"/>
  <c r="K168" i="1"/>
  <c r="AL168" i="1"/>
  <c r="FW168" i="1"/>
  <c r="DU49" i="1"/>
  <c r="EF162" i="1"/>
  <c r="EF164" i="1" s="1"/>
  <c r="G156" i="1"/>
  <c r="G167" i="1" s="1"/>
  <c r="DT168" i="1"/>
  <c r="BV168" i="1"/>
  <c r="FB156" i="1"/>
  <c r="FB167" i="1" s="1"/>
  <c r="EG168" i="1"/>
  <c r="BN168" i="1"/>
  <c r="CG162" i="1"/>
  <c r="CG178" i="1" s="1"/>
  <c r="EB49" i="1"/>
  <c r="X162" i="1"/>
  <c r="X166" i="1" s="1"/>
  <c r="X170" i="1" s="1"/>
  <c r="EJ168" i="1"/>
  <c r="EJ162" i="1"/>
  <c r="EJ178" i="1" s="1"/>
  <c r="DC178" i="1"/>
  <c r="EG166" i="1"/>
  <c r="EG170" i="1" s="1"/>
  <c r="AM168" i="1"/>
  <c r="CU156" i="1"/>
  <c r="CU167" i="1" s="1"/>
  <c r="FN162" i="1"/>
  <c r="FN164" i="1" s="1"/>
  <c r="DC156" i="1"/>
  <c r="DC151" i="1" s="1"/>
  <c r="O168" i="1"/>
  <c r="EE172" i="1"/>
  <c r="EE175" i="1" s="1"/>
  <c r="EE177" i="1" s="1"/>
  <c r="EE180" i="1" s="1"/>
  <c r="CM172" i="1"/>
  <c r="CM175" i="1" s="1"/>
  <c r="CM177" i="1" s="1"/>
  <c r="CR172" i="1"/>
  <c r="CR175" i="1" s="1"/>
  <c r="CR177" i="1" s="1"/>
  <c r="DW172" i="1"/>
  <c r="DW175" i="1" s="1"/>
  <c r="DW177" i="1" s="1"/>
  <c r="DW180" i="1" s="1"/>
  <c r="EC172" i="1"/>
  <c r="EC175" i="1" s="1"/>
  <c r="EC177" i="1" s="1"/>
  <c r="AG172" i="1"/>
  <c r="AG175" i="1" s="1"/>
  <c r="AG177" i="1" s="1"/>
  <c r="AG180" i="1" s="1"/>
  <c r="CL172" i="1"/>
  <c r="CL175" i="1" s="1"/>
  <c r="CL177" i="1" s="1"/>
  <c r="EA172" i="1"/>
  <c r="EA175" i="1" s="1"/>
  <c r="EA177" i="1" s="1"/>
  <c r="BF172" i="1"/>
  <c r="BF175" i="1" s="1"/>
  <c r="BF177" i="1" s="1"/>
  <c r="BF180" i="1" s="1"/>
  <c r="BR172" i="1"/>
  <c r="BR175" i="1" s="1"/>
  <c r="BR177" i="1" s="1"/>
  <c r="BR180" i="1" s="1"/>
  <c r="ED172" i="1"/>
  <c r="ED175" i="1" s="1"/>
  <c r="ED177" i="1" s="1"/>
  <c r="ED180" i="1" s="1"/>
  <c r="BM172" i="1"/>
  <c r="BM175" i="1" s="1"/>
  <c r="BM177" i="1" s="1"/>
  <c r="J182" i="1"/>
  <c r="Q172" i="1"/>
  <c r="Q175" i="1" s="1"/>
  <c r="Q177" i="1" s="1"/>
  <c r="CP172" i="1"/>
  <c r="CP175" i="1" s="1"/>
  <c r="CP177" i="1" s="1"/>
  <c r="CP180" i="1" s="1"/>
  <c r="FU172" i="1"/>
  <c r="FU175" i="1" s="1"/>
  <c r="FU177" i="1" s="1"/>
  <c r="FU180" i="1" s="1"/>
  <c r="CG172" i="1"/>
  <c r="CG175" i="1" s="1"/>
  <c r="CG177" i="1" s="1"/>
  <c r="BO172" i="1"/>
  <c r="BO175" i="1" s="1"/>
  <c r="BO177" i="1" s="1"/>
  <c r="CY172" i="1"/>
  <c r="CY175" i="1" s="1"/>
  <c r="CY177" i="1" s="1"/>
  <c r="FF172" i="1"/>
  <c r="FF175" i="1" s="1"/>
  <c r="FF177" i="1" s="1"/>
  <c r="Y172" i="1"/>
  <c r="Y175" i="1" s="1"/>
  <c r="Y177" i="1" s="1"/>
  <c r="BH182" i="1"/>
  <c r="EZ172" i="1"/>
  <c r="EZ175" i="1" s="1"/>
  <c r="EZ177" i="1" s="1"/>
  <c r="EZ180" i="1" s="1"/>
  <c r="V172" i="1"/>
  <c r="V175" i="1" s="1"/>
  <c r="V177" i="1" s="1"/>
  <c r="ET172" i="1"/>
  <c r="ET175" i="1" s="1"/>
  <c r="ET177" i="1" s="1"/>
  <c r="ET180" i="1" s="1"/>
  <c r="DT172" i="1"/>
  <c r="DT175" i="1" s="1"/>
  <c r="DT177" i="1" s="1"/>
  <c r="AW162" i="1"/>
  <c r="AW178" i="1" s="1"/>
  <c r="ER162" i="1"/>
  <c r="ER178" i="1" s="1"/>
  <c r="AL162" i="1"/>
  <c r="AL164" i="1" s="1"/>
  <c r="AL156" i="1"/>
  <c r="AL167" i="1" s="1"/>
  <c r="EC162" i="1"/>
  <c r="EC166" i="1" s="1"/>
  <c r="EC170" i="1" s="1"/>
  <c r="DQ49" i="1"/>
  <c r="FJ49" i="1"/>
  <c r="FV156" i="1"/>
  <c r="FV151" i="1" s="1"/>
  <c r="EL167" i="1"/>
  <c r="EL182" i="1" s="1"/>
  <c r="AK156" i="1"/>
  <c r="AK167" i="1" s="1"/>
  <c r="AG182" i="1"/>
  <c r="EO178" i="1"/>
  <c r="FV178" i="1"/>
  <c r="AX166" i="1"/>
  <c r="AX170" i="1" s="1"/>
  <c r="EO156" i="1"/>
  <c r="EO151" i="1" s="1"/>
  <c r="J172" i="1"/>
  <c r="J175" i="1" s="1"/>
  <c r="J177" i="1" s="1"/>
  <c r="AX178" i="1"/>
  <c r="AD156" i="1"/>
  <c r="AD167" i="1" s="1"/>
  <c r="AX156" i="1"/>
  <c r="AX167" i="1" s="1"/>
  <c r="AX182" i="1" s="1"/>
  <c r="FV166" i="1"/>
  <c r="FV170" i="1" s="1"/>
  <c r="DQ162" i="1"/>
  <c r="DQ178" i="1" s="1"/>
  <c r="FW162" i="1"/>
  <c r="FW178" i="1" s="1"/>
  <c r="FB166" i="1"/>
  <c r="FB170" i="1" s="1"/>
  <c r="EB156" i="1"/>
  <c r="EB151" i="1" s="1"/>
  <c r="BS168" i="1"/>
  <c r="DA162" i="1"/>
  <c r="DA164" i="1" s="1"/>
  <c r="FV49" i="1"/>
  <c r="CO180" i="1"/>
  <c r="FB168" i="1"/>
  <c r="BI180" i="1"/>
  <c r="FC175" i="1"/>
  <c r="FC177" i="1" s="1"/>
  <c r="FC180" i="1" s="1"/>
  <c r="DM180" i="1"/>
  <c r="FU164" i="1"/>
  <c r="EF151" i="1"/>
  <c r="EF167" i="1"/>
  <c r="CG151" i="1"/>
  <c r="EG156" i="1"/>
  <c r="EG167" i="1" s="1"/>
  <c r="EG182" i="1" s="1"/>
  <c r="X49" i="1"/>
  <c r="EJ172" i="1"/>
  <c r="DA172" i="1"/>
  <c r="DV49" i="1"/>
  <c r="EG178" i="1"/>
  <c r="DO172" i="1"/>
  <c r="FS172" i="1"/>
  <c r="FB178" i="1"/>
  <c r="DT162" i="1"/>
  <c r="DT166" i="1" s="1"/>
  <c r="DT170" i="1" s="1"/>
  <c r="DY162" i="1"/>
  <c r="DY164" i="1" s="1"/>
  <c r="EA166" i="1"/>
  <c r="EA170" i="1" s="1"/>
  <c r="EA164" i="1"/>
  <c r="EI166" i="1"/>
  <c r="EI170" i="1" s="1"/>
  <c r="EI164" i="1"/>
  <c r="DJ178" i="1"/>
  <c r="DJ164" i="1"/>
  <c r="BX172" i="1"/>
  <c r="AC172" i="1"/>
  <c r="AK178" i="1"/>
  <c r="AK164" i="1"/>
  <c r="BB178" i="1"/>
  <c r="BB164" i="1"/>
  <c r="FF166" i="1"/>
  <c r="FF170" i="1" s="1"/>
  <c r="FF164" i="1"/>
  <c r="DK166" i="1"/>
  <c r="DK170" i="1" s="1"/>
  <c r="DK164" i="1"/>
  <c r="J166" i="1"/>
  <c r="J170" i="1" s="1"/>
  <c r="J164" i="1"/>
  <c r="CL166" i="1"/>
  <c r="CL170" i="1" s="1"/>
  <c r="CL164" i="1"/>
  <c r="FQ178" i="1"/>
  <c r="FQ164" i="1"/>
  <c r="FJ178" i="1"/>
  <c r="FJ164" i="1"/>
  <c r="K178" i="1"/>
  <c r="K164" i="1"/>
  <c r="CU166" i="1"/>
  <c r="CU170" i="1" s="1"/>
  <c r="CU164" i="1"/>
  <c r="DB178" i="1"/>
  <c r="DB164" i="1"/>
  <c r="V178" i="1"/>
  <c r="V164" i="1"/>
  <c r="G178" i="1"/>
  <c r="G164" i="1"/>
  <c r="CR166" i="1"/>
  <c r="CR170" i="1" s="1"/>
  <c r="CR164" i="1"/>
  <c r="BO178" i="1"/>
  <c r="BO164" i="1"/>
  <c r="CM178" i="1"/>
  <c r="CM164" i="1"/>
  <c r="BM166" i="1"/>
  <c r="BM170" i="1" s="1"/>
  <c r="BM164" i="1"/>
  <c r="DN166" i="1"/>
  <c r="DN170" i="1" s="1"/>
  <c r="DN164" i="1"/>
  <c r="CA166" i="1"/>
  <c r="CA170" i="1" s="1"/>
  <c r="CA164" i="1"/>
  <c r="I166" i="1"/>
  <c r="I170" i="1" s="1"/>
  <c r="I164" i="1"/>
  <c r="EB166" i="1"/>
  <c r="EB170" i="1" s="1"/>
  <c r="EB164" i="1"/>
  <c r="CC166" i="1"/>
  <c r="CC170" i="1" s="1"/>
  <c r="CC164" i="1"/>
  <c r="BV166" i="1"/>
  <c r="BV170" i="1" s="1"/>
  <c r="BV164" i="1"/>
  <c r="CY166" i="1"/>
  <c r="CY170" i="1" s="1"/>
  <c r="CY164" i="1"/>
  <c r="I178" i="1"/>
  <c r="AD178" i="1"/>
  <c r="AD164" i="1"/>
  <c r="FR166" i="1"/>
  <c r="FR170" i="1" s="1"/>
  <c r="FR164" i="1"/>
  <c r="Q178" i="1"/>
  <c r="Q164" i="1"/>
  <c r="AB178" i="1"/>
  <c r="AB164" i="1"/>
  <c r="EA151" i="1"/>
  <c r="DI166" i="1"/>
  <c r="DI170" i="1" s="1"/>
  <c r="DI164" i="1"/>
  <c r="AH178" i="1"/>
  <c r="AH164" i="1"/>
  <c r="DX166" i="1"/>
  <c r="DX170" i="1" s="1"/>
  <c r="DX164" i="1"/>
  <c r="R178" i="1"/>
  <c r="R164" i="1"/>
  <c r="CY182" i="1"/>
  <c r="DJ156" i="1"/>
  <c r="DJ167" i="1" s="1"/>
  <c r="DJ172" i="1" s="1"/>
  <c r="CB168" i="1"/>
  <c r="EQ49" i="1"/>
  <c r="DY172" i="1"/>
  <c r="CV168" i="1"/>
  <c r="DQ167" i="1"/>
  <c r="DX168" i="1"/>
  <c r="FS168" i="1"/>
  <c r="CB162" i="1"/>
  <c r="AC162" i="1"/>
  <c r="AC178" i="1" s="1"/>
  <c r="BG162" i="1"/>
  <c r="BG166" i="1" s="1"/>
  <c r="BG170" i="1" s="1"/>
  <c r="EP49" i="1"/>
  <c r="DS168" i="1"/>
  <c r="DI178" i="1"/>
  <c r="Y162" i="1"/>
  <c r="Y178" i="1" s="1"/>
  <c r="CP182" i="1"/>
  <c r="DC168" i="1"/>
  <c r="AC49" i="1"/>
  <c r="J151" i="1"/>
  <c r="EO166" i="1"/>
  <c r="EO170" i="1" s="1"/>
  <c r="AH156" i="1"/>
  <c r="AH167" i="1" s="1"/>
  <c r="DC166" i="1"/>
  <c r="DC170" i="1" s="1"/>
  <c r="DS172" i="1"/>
  <c r="FH156" i="1"/>
  <c r="FH162" i="1"/>
  <c r="FH178" i="1" s="1"/>
  <c r="EP162" i="1"/>
  <c r="EP178" i="1" s="1"/>
  <c r="EP156" i="1"/>
  <c r="EP151" i="1" s="1"/>
  <c r="CE167" i="1"/>
  <c r="CE151" i="1"/>
  <c r="EN149" i="1"/>
  <c r="EN150" i="1" s="1"/>
  <c r="EN156" i="1" s="1"/>
  <c r="EN167" i="1" s="1"/>
  <c r="EN160" i="1"/>
  <c r="AI160" i="1"/>
  <c r="AI149" i="1"/>
  <c r="AI150" i="1" s="1"/>
  <c r="BB166" i="1"/>
  <c r="BB170" i="1" s="1"/>
  <c r="BB156" i="1"/>
  <c r="BB167" i="1" s="1"/>
  <c r="CU168" i="1"/>
  <c r="BX162" i="1"/>
  <c r="BX166" i="1" s="1"/>
  <c r="BX170" i="1" s="1"/>
  <c r="BQ162" i="1"/>
  <c r="BQ166" i="1" s="1"/>
  <c r="BQ170" i="1" s="1"/>
  <c r="BQ156" i="1"/>
  <c r="FG160" i="1"/>
  <c r="FG149" i="1"/>
  <c r="FG150" i="1" s="1"/>
  <c r="FG162" i="1" s="1"/>
  <c r="FG164" i="1" s="1"/>
  <c r="FX160" i="1"/>
  <c r="FX149" i="1"/>
  <c r="FX150" i="1" s="1"/>
  <c r="CJ160" i="1"/>
  <c r="CJ149" i="1"/>
  <c r="CJ150" i="1" s="1"/>
  <c r="BH162" i="1"/>
  <c r="DX156" i="1"/>
  <c r="DX167" i="1" s="1"/>
  <c r="BH168" i="1"/>
  <c r="CE162" i="1"/>
  <c r="CE166" i="1" s="1"/>
  <c r="CE170" i="1" s="1"/>
  <c r="DF160" i="1"/>
  <c r="DF49" i="1" s="1"/>
  <c r="DF149" i="1"/>
  <c r="DF150" i="1" s="1"/>
  <c r="EK49" i="1"/>
  <c r="EK168" i="1"/>
  <c r="ES160" i="1"/>
  <c r="ES149" i="1"/>
  <c r="ES150" i="1" s="1"/>
  <c r="ES156" i="1" s="1"/>
  <c r="ES167" i="1" s="1"/>
  <c r="H160" i="1"/>
  <c r="H149" i="1"/>
  <c r="H150" i="1" s="1"/>
  <c r="H156" i="1" s="1"/>
  <c r="CC49" i="1"/>
  <c r="CC168" i="1"/>
  <c r="FM160" i="1"/>
  <c r="FM149" i="1"/>
  <c r="FM150" i="1" s="1"/>
  <c r="AV160" i="1"/>
  <c r="AV149" i="1"/>
  <c r="AV150" i="1" s="1"/>
  <c r="AV156" i="1" s="1"/>
  <c r="AV167" i="1" s="1"/>
  <c r="ER168" i="1"/>
  <c r="DY168" i="1"/>
  <c r="DY49" i="1"/>
  <c r="BL160" i="1"/>
  <c r="BL149" i="1"/>
  <c r="BL150" i="1" s="1"/>
  <c r="DA168" i="1"/>
  <c r="DA49" i="1"/>
  <c r="FK149" i="1"/>
  <c r="FK150" i="1" s="1"/>
  <c r="FK160" i="1"/>
  <c r="FK49" i="1" s="1"/>
  <c r="BQ49" i="1"/>
  <c r="BQ168" i="1"/>
  <c r="CE168" i="1"/>
  <c r="DW151" i="1"/>
  <c r="DW182" i="1"/>
  <c r="AB168" i="1"/>
  <c r="EK162" i="1"/>
  <c r="EK156" i="1"/>
  <c r="Y49" i="1"/>
  <c r="Y168" i="1"/>
  <c r="AP160" i="1"/>
  <c r="AP149" i="1"/>
  <c r="AP150" i="1" s="1"/>
  <c r="AP162" i="1" s="1"/>
  <c r="AP178" i="1" s="1"/>
  <c r="EW49" i="1"/>
  <c r="EW168" i="1"/>
  <c r="F160" i="1"/>
  <c r="F149" i="1"/>
  <c r="F150" i="1" s="1"/>
  <c r="F162" i="1" s="1"/>
  <c r="BC160" i="1"/>
  <c r="BC149" i="1"/>
  <c r="BC150" i="1" s="1"/>
  <c r="BC162" i="1" s="1"/>
  <c r="BX168" i="1"/>
  <c r="CY178" i="1"/>
  <c r="DB166" i="1"/>
  <c r="DB170" i="1" s="1"/>
  <c r="AH49" i="1"/>
  <c r="AH168" i="1"/>
  <c r="W149" i="1"/>
  <c r="W150" i="1" s="1"/>
  <c r="W160" i="1"/>
  <c r="AK168" i="1"/>
  <c r="AK49" i="1"/>
  <c r="EW156" i="1"/>
  <c r="EW167" i="1" s="1"/>
  <c r="EW162" i="1"/>
  <c r="EW164" i="1" s="1"/>
  <c r="AB166" i="1"/>
  <c r="AB170" i="1" s="1"/>
  <c r="DJ168" i="1"/>
  <c r="DS162" i="1"/>
  <c r="DS178" i="1" s="1"/>
  <c r="AH166" i="1"/>
  <c r="AH170" i="1" s="1"/>
  <c r="BP160" i="1"/>
  <c r="BP149" i="1"/>
  <c r="BP150" i="1" s="1"/>
  <c r="FZ145" i="1"/>
  <c r="GB145" i="1" s="1"/>
  <c r="G168" i="1"/>
  <c r="G49" i="1"/>
  <c r="DZ149" i="1"/>
  <c r="DZ150" i="1" s="1"/>
  <c r="DZ156" i="1" s="1"/>
  <c r="DZ160" i="1"/>
  <c r="EO49" i="1"/>
  <c r="DO162" i="1"/>
  <c r="AZ160" i="1"/>
  <c r="AZ149" i="1"/>
  <c r="AZ150" i="1" s="1"/>
  <c r="AZ162" i="1" s="1"/>
  <c r="P160" i="1"/>
  <c r="P149" i="1"/>
  <c r="P150" i="1" s="1"/>
  <c r="P162" i="1" s="1"/>
  <c r="P178" i="1" s="1"/>
  <c r="BE162" i="1"/>
  <c r="BE164" i="1" s="1"/>
  <c r="BE156" i="1"/>
  <c r="BE167" i="1" s="1"/>
  <c r="CI160" i="1"/>
  <c r="CI149" i="1"/>
  <c r="CI150" i="1" s="1"/>
  <c r="Z160" i="1"/>
  <c r="Z149" i="1"/>
  <c r="Z150" i="1" s="1"/>
  <c r="Z156" i="1" s="1"/>
  <c r="Z151" i="1" s="1"/>
  <c r="AB156" i="1"/>
  <c r="AB167" i="1" s="1"/>
  <c r="CH160" i="1"/>
  <c r="CH149" i="1"/>
  <c r="CH150" i="1" s="1"/>
  <c r="AY160" i="1"/>
  <c r="AY149" i="1"/>
  <c r="AY150" i="1" s="1"/>
  <c r="BB49" i="1"/>
  <c r="BV178" i="1"/>
  <c r="EO168" i="1"/>
  <c r="FN49" i="1"/>
  <c r="EV160" i="1"/>
  <c r="EV149" i="1"/>
  <c r="EV150" i="1" s="1"/>
  <c r="EV162" i="1" s="1"/>
  <c r="EV164" i="1" s="1"/>
  <c r="BK160" i="1"/>
  <c r="BK149" i="1"/>
  <c r="BK150" i="1" s="1"/>
  <c r="BK156" i="1" s="1"/>
  <c r="BK151" i="1" s="1"/>
  <c r="FD160" i="1"/>
  <c r="FD49" i="1" s="1"/>
  <c r="FD149" i="1"/>
  <c r="FD150" i="1" s="1"/>
  <c r="AW49" i="1"/>
  <c r="AW168" i="1"/>
  <c r="AC151" i="1"/>
  <c r="AK166" i="1"/>
  <c r="AK170" i="1" s="1"/>
  <c r="DU172" i="1"/>
  <c r="EQ166" i="1"/>
  <c r="EQ170" i="1" s="1"/>
  <c r="ET182" i="1"/>
  <c r="Q182" i="1"/>
  <c r="CN168" i="1"/>
  <c r="EI178" i="1"/>
  <c r="L168" i="1"/>
  <c r="AR168" i="1"/>
  <c r="BA151" i="1"/>
  <c r="BA167" i="1"/>
  <c r="BA162" i="1"/>
  <c r="DO151" i="1"/>
  <c r="EU167" i="1"/>
  <c r="BV156" i="1"/>
  <c r="BV167" i="1" s="1"/>
  <c r="BV182" i="1" s="1"/>
  <c r="K166" i="1"/>
  <c r="K170" i="1" s="1"/>
  <c r="DR162" i="1"/>
  <c r="DA151" i="1"/>
  <c r="CL182" i="1"/>
  <c r="FN167" i="1"/>
  <c r="FN182" i="1" s="1"/>
  <c r="AJ168" i="1"/>
  <c r="CA178" i="1"/>
  <c r="FL168" i="1"/>
  <c r="EQ178" i="1"/>
  <c r="DU151" i="1"/>
  <c r="G166" i="1"/>
  <c r="G170" i="1" s="1"/>
  <c r="FP168" i="1"/>
  <c r="BJ172" i="1"/>
  <c r="O167" i="1"/>
  <c r="O151" i="1"/>
  <c r="O162" i="1"/>
  <c r="BM151" i="1"/>
  <c r="DS151" i="1"/>
  <c r="DA182" i="1"/>
  <c r="BJ162" i="1"/>
  <c r="DU162" i="1"/>
  <c r="EQ156" i="1"/>
  <c r="EQ151" i="1" s="1"/>
  <c r="Q166" i="1"/>
  <c r="Q170" i="1" s="1"/>
  <c r="CR151" i="1"/>
  <c r="BH151" i="1"/>
  <c r="DE49" i="1"/>
  <c r="DH168" i="1"/>
  <c r="DR168" i="1"/>
  <c r="FO168" i="1"/>
  <c r="DG168" i="1"/>
  <c r="K156" i="1"/>
  <c r="K167" i="1" s="1"/>
  <c r="BJ168" i="1"/>
  <c r="BO182" i="1"/>
  <c r="BJ151" i="1"/>
  <c r="CB167" i="1"/>
  <c r="CX49" i="1"/>
  <c r="BA168" i="1"/>
  <c r="BX151" i="1"/>
  <c r="CY151" i="1"/>
  <c r="R166" i="1"/>
  <c r="R170" i="1" s="1"/>
  <c r="DE162" i="1"/>
  <c r="DE178" i="1" s="1"/>
  <c r="CK168" i="1"/>
  <c r="DE156" i="1"/>
  <c r="DE167" i="1" s="1"/>
  <c r="J178" i="1"/>
  <c r="X167" i="1"/>
  <c r="AO168" i="1"/>
  <c r="AD166" i="1"/>
  <c r="AD170" i="1" s="1"/>
  <c r="FF182" i="1"/>
  <c r="DR167" i="1"/>
  <c r="DT151" i="1"/>
  <c r="R156" i="1"/>
  <c r="R151" i="1" s="1"/>
  <c r="AA168" i="1"/>
  <c r="EM49" i="1"/>
  <c r="BN156" i="1"/>
  <c r="BN151" i="1" s="1"/>
  <c r="FF151" i="1"/>
  <c r="R168" i="1"/>
  <c r="T168" i="1"/>
  <c r="BN166" i="1"/>
  <c r="BN170" i="1" s="1"/>
  <c r="EH168" i="1"/>
  <c r="V166" i="1"/>
  <c r="V170" i="1" s="1"/>
  <c r="DN178" i="1"/>
  <c r="EY162" i="1"/>
  <c r="FS162" i="1"/>
  <c r="FQ166" i="1"/>
  <c r="FQ170" i="1" s="1"/>
  <c r="FL156" i="1"/>
  <c r="FL162" i="1"/>
  <c r="AJ156" i="1"/>
  <c r="AJ162" i="1"/>
  <c r="FP156" i="1"/>
  <c r="FP162" i="1"/>
  <c r="FP166" i="1" s="1"/>
  <c r="FP170" i="1" s="1"/>
  <c r="BW168" i="1"/>
  <c r="AE168" i="1"/>
  <c r="E162" i="1"/>
  <c r="E166" i="1" s="1"/>
  <c r="E170" i="1" s="1"/>
  <c r="AM156" i="1"/>
  <c r="AM167" i="1" s="1"/>
  <c r="AM162" i="1"/>
  <c r="I167" i="1"/>
  <c r="I151" i="1"/>
  <c r="CX156" i="1"/>
  <c r="CX162" i="1"/>
  <c r="CX166" i="1" s="1"/>
  <c r="CX170" i="1" s="1"/>
  <c r="BG151" i="1"/>
  <c r="ER167" i="1"/>
  <c r="DD156" i="1"/>
  <c r="DD167" i="1" s="1"/>
  <c r="DD162" i="1"/>
  <c r="AF156" i="1"/>
  <c r="AF167" i="1" s="1"/>
  <c r="AF162" i="1"/>
  <c r="BY162" i="1"/>
  <c r="BY166" i="1" s="1"/>
  <c r="BY170" i="1" s="1"/>
  <c r="CM166" i="1"/>
  <c r="CM170" i="1" s="1"/>
  <c r="S156" i="1"/>
  <c r="S167" i="1" s="1"/>
  <c r="S162" i="1"/>
  <c r="AQ162" i="1"/>
  <c r="EX156" i="1"/>
  <c r="EX167" i="1" s="1"/>
  <c r="EX162" i="1"/>
  <c r="DN167" i="1"/>
  <c r="DN151" i="1"/>
  <c r="Y182" i="1"/>
  <c r="FT167" i="1"/>
  <c r="FT162" i="1"/>
  <c r="BO151" i="1"/>
  <c r="D156" i="1"/>
  <c r="D167" i="1" s="1"/>
  <c r="D162" i="1"/>
  <c r="DG156" i="1"/>
  <c r="DG162" i="1"/>
  <c r="FR151" i="1"/>
  <c r="FR167" i="1"/>
  <c r="DV156" i="1"/>
  <c r="DV162" i="1"/>
  <c r="CV162" i="1"/>
  <c r="BW156" i="1"/>
  <c r="BW167" i="1" s="1"/>
  <c r="BW162" i="1"/>
  <c r="U162" i="1"/>
  <c r="EI167" i="1"/>
  <c r="EI151" i="1"/>
  <c r="EH156" i="1"/>
  <c r="EH162" i="1"/>
  <c r="BT156" i="1"/>
  <c r="BT167" i="1" s="1"/>
  <c r="BT162" i="1"/>
  <c r="CS156" i="1"/>
  <c r="CS167" i="1" s="1"/>
  <c r="CS162" i="1"/>
  <c r="AU49" i="1"/>
  <c r="CL151" i="1"/>
  <c r="CA151" i="1"/>
  <c r="CA167" i="1"/>
  <c r="Q151" i="1"/>
  <c r="BS156" i="1"/>
  <c r="BS162" i="1"/>
  <c r="AA156" i="1"/>
  <c r="AA162" i="1"/>
  <c r="AO156" i="1"/>
  <c r="AO162" i="1"/>
  <c r="EJ151" i="1"/>
  <c r="AN156" i="1"/>
  <c r="AN167" i="1" s="1"/>
  <c r="AN162" i="1"/>
  <c r="DP156" i="1"/>
  <c r="DP167" i="1" s="1"/>
  <c r="DP162" i="1"/>
  <c r="Y151" i="1"/>
  <c r="AR156" i="1"/>
  <c r="AR162" i="1"/>
  <c r="DI167" i="1"/>
  <c r="DI151" i="1"/>
  <c r="L156" i="1"/>
  <c r="L162" i="1"/>
  <c r="EC151" i="1"/>
  <c r="DK178" i="1"/>
  <c r="FI168" i="1"/>
  <c r="FA162" i="1"/>
  <c r="M162" i="1"/>
  <c r="CN156" i="1"/>
  <c r="CN167" i="1" s="1"/>
  <c r="CN162" i="1"/>
  <c r="AW151" i="1"/>
  <c r="AW167" i="1"/>
  <c r="EM156" i="1"/>
  <c r="EM162" i="1"/>
  <c r="T156" i="1"/>
  <c r="T162" i="1"/>
  <c r="BZ156" i="1"/>
  <c r="BZ167" i="1" s="1"/>
  <c r="BZ162" i="1"/>
  <c r="BD156" i="1"/>
  <c r="BD167" i="1" s="1"/>
  <c r="BD162" i="1"/>
  <c r="CQ156" i="1"/>
  <c r="CQ167" i="1" s="1"/>
  <c r="CQ182" i="1" s="1"/>
  <c r="CQ162" i="1"/>
  <c r="CZ162" i="1"/>
  <c r="CT156" i="1"/>
  <c r="CT167" i="1" s="1"/>
  <c r="CT162" i="1"/>
  <c r="C156" i="1"/>
  <c r="C167" i="1" s="1"/>
  <c r="C162" i="1"/>
  <c r="DL156" i="1"/>
  <c r="DL162" i="1"/>
  <c r="AE156" i="1"/>
  <c r="AE162" i="1"/>
  <c r="DH156" i="1"/>
  <c r="DH162" i="1"/>
  <c r="FO156" i="1"/>
  <c r="FO162" i="1"/>
  <c r="AU156" i="1"/>
  <c r="AU162" i="1"/>
  <c r="FI156" i="1"/>
  <c r="FI167" i="1" s="1"/>
  <c r="FI162" i="1"/>
  <c r="FI178" i="1" s="1"/>
  <c r="CF156" i="1"/>
  <c r="CF167" i="1" s="1"/>
  <c r="CF162" i="1"/>
  <c r="CK156" i="1"/>
  <c r="CK162" i="1"/>
  <c r="DK151" i="1"/>
  <c r="DK167" i="1"/>
  <c r="EX49" i="1"/>
  <c r="U168" i="1"/>
  <c r="CM182" i="1"/>
  <c r="CM151" i="1"/>
  <c r="FT168" i="1"/>
  <c r="FE167" i="1"/>
  <c r="D168" i="1"/>
  <c r="DY182" i="1"/>
  <c r="BY168" i="1"/>
  <c r="DB167" i="1"/>
  <c r="DY151" i="1"/>
  <c r="CL178" i="1"/>
  <c r="DP168" i="1"/>
  <c r="BY156" i="1"/>
  <c r="BY151" i="1" s="1"/>
  <c r="S168" i="1"/>
  <c r="AF168" i="1"/>
  <c r="CC178" i="1"/>
  <c r="FQ167" i="1"/>
  <c r="EY49" i="1"/>
  <c r="FA168" i="1"/>
  <c r="EE182" i="1"/>
  <c r="M156" i="1"/>
  <c r="M167" i="1" s="1"/>
  <c r="FF178" i="1"/>
  <c r="EF168" i="1"/>
  <c r="CT168" i="1"/>
  <c r="FA156" i="1"/>
  <c r="FA151" i="1" s="1"/>
  <c r="CZ156" i="1"/>
  <c r="CZ167" i="1" s="1"/>
  <c r="M168" i="1"/>
  <c r="AQ156" i="1"/>
  <c r="AQ151" i="1" s="1"/>
  <c r="CZ168" i="1"/>
  <c r="CS168" i="1"/>
  <c r="BO166" i="1"/>
  <c r="BO170" i="1" s="1"/>
  <c r="E168" i="1"/>
  <c r="E156" i="1"/>
  <c r="E167" i="1" s="1"/>
  <c r="BT168" i="1"/>
  <c r="EY156" i="1"/>
  <c r="EY167" i="1" s="1"/>
  <c r="CF168" i="1"/>
  <c r="CQ168" i="1"/>
  <c r="BG168" i="1"/>
  <c r="U156" i="1"/>
  <c r="U151" i="1" s="1"/>
  <c r="BG172" i="1"/>
  <c r="BZ168" i="1"/>
  <c r="V182" i="1"/>
  <c r="AN49" i="1"/>
  <c r="V151" i="1"/>
  <c r="BD168" i="1"/>
  <c r="CW168" i="1"/>
  <c r="CV156" i="1"/>
  <c r="CV151" i="1" s="1"/>
  <c r="DD49" i="1"/>
  <c r="CW166" i="1"/>
  <c r="CW170" i="1" s="1"/>
  <c r="CD178" i="1"/>
  <c r="CD166" i="1"/>
  <c r="CD170" i="1" s="1"/>
  <c r="CD167" i="1"/>
  <c r="CD151" i="1"/>
  <c r="AS151" i="1"/>
  <c r="AS167" i="1"/>
  <c r="CW178" i="1"/>
  <c r="CW156" i="1"/>
  <c r="CW151" i="1" s="1"/>
  <c r="AS166" i="1"/>
  <c r="AS170" i="1" s="1"/>
  <c r="AS178" i="1"/>
  <c r="EZ151" i="1"/>
  <c r="CU178" i="1"/>
  <c r="DX178" i="1"/>
  <c r="FS151" i="1"/>
  <c r="BR182" i="1"/>
  <c r="BM178" i="1"/>
  <c r="BN178" i="1"/>
  <c r="FJ166" i="1"/>
  <c r="FJ170" i="1" s="1"/>
  <c r="EU166" i="1"/>
  <c r="EU170" i="1" s="1"/>
  <c r="FW167" i="1"/>
  <c r="DJ166" i="1"/>
  <c r="DJ170" i="1" s="1"/>
  <c r="DC167" i="1"/>
  <c r="FZ144" i="1"/>
  <c r="EB178" i="1"/>
  <c r="N151" i="1"/>
  <c r="BH172" i="1"/>
  <c r="DS182" i="1"/>
  <c r="FS182" i="1"/>
  <c r="BM182" i="1"/>
  <c r="DU182" i="1"/>
  <c r="DO182" i="1"/>
  <c r="DT182" i="1"/>
  <c r="BG182" i="1"/>
  <c r="AC182" i="1"/>
  <c r="CG182" i="1"/>
  <c r="N182" i="1"/>
  <c r="BJ182" i="1"/>
  <c r="BX182" i="1"/>
  <c r="CR182" i="1"/>
  <c r="EC182" i="1"/>
  <c r="EJ182" i="1"/>
  <c r="EA182" i="1"/>
  <c r="EZ182" i="1"/>
  <c r="EA178" i="1"/>
  <c r="CR178" i="1"/>
  <c r="EL166" i="1" l="1"/>
  <c r="EL170" i="1" s="1"/>
  <c r="EL178" i="1"/>
  <c r="FJ151" i="1"/>
  <c r="FJ182" i="1"/>
  <c r="EU164" i="1"/>
  <c r="EJ164" i="1"/>
  <c r="EG151" i="1"/>
  <c r="EF178" i="1"/>
  <c r="N180" i="1"/>
  <c r="EO167" i="1"/>
  <c r="EO182" i="1" s="1"/>
  <c r="CC151" i="1"/>
  <c r="DA178" i="1"/>
  <c r="DA166" i="1"/>
  <c r="DA170" i="1" s="1"/>
  <c r="EC178" i="1"/>
  <c r="EC180" i="1" s="1"/>
  <c r="FN166" i="1"/>
  <c r="FN170" i="1" s="1"/>
  <c r="FB182" i="1"/>
  <c r="CU182" i="1"/>
  <c r="FN178" i="1"/>
  <c r="FB151" i="1"/>
  <c r="EN162" i="1"/>
  <c r="EN178" i="1" s="1"/>
  <c r="DT178" i="1"/>
  <c r="DT180" i="1" s="1"/>
  <c r="P156" i="1"/>
  <c r="P167" i="1" s="1"/>
  <c r="ER164" i="1"/>
  <c r="ER166" i="1"/>
  <c r="ER170" i="1" s="1"/>
  <c r="BV151" i="1"/>
  <c r="EJ166" i="1"/>
  <c r="EJ170" i="1" s="1"/>
  <c r="G151" i="1"/>
  <c r="DF168" i="1"/>
  <c r="DJ151" i="1"/>
  <c r="EF166" i="1"/>
  <c r="EF170" i="1" s="1"/>
  <c r="CG164" i="1"/>
  <c r="CG166" i="1"/>
  <c r="CG170" i="1" s="1"/>
  <c r="AL172" i="1"/>
  <c r="AL175" i="1" s="1"/>
  <c r="AL177" i="1" s="1"/>
  <c r="AD182" i="1"/>
  <c r="FV167" i="1"/>
  <c r="FV182" i="1" s="1"/>
  <c r="AL151" i="1"/>
  <c r="FB172" i="1"/>
  <c r="FB175" i="1" s="1"/>
  <c r="FB177" i="1" s="1"/>
  <c r="FB180" i="1" s="1"/>
  <c r="EC164" i="1"/>
  <c r="AX151" i="1"/>
  <c r="AL182" i="1"/>
  <c r="AZ156" i="1"/>
  <c r="AZ167" i="1" s="1"/>
  <c r="AZ182" i="1" s="1"/>
  <c r="BK162" i="1"/>
  <c r="BK166" i="1" s="1"/>
  <c r="BK170" i="1" s="1"/>
  <c r="CU172" i="1"/>
  <c r="CU175" i="1" s="1"/>
  <c r="CU177" i="1" s="1"/>
  <c r="CU180" i="1" s="1"/>
  <c r="AW164" i="1"/>
  <c r="AW166" i="1"/>
  <c r="AW170" i="1" s="1"/>
  <c r="EP167" i="1"/>
  <c r="EP182" i="1" s="1"/>
  <c r="X178" i="1"/>
  <c r="X164" i="1"/>
  <c r="AV162" i="1"/>
  <c r="AV166" i="1" s="1"/>
  <c r="AV170" i="1" s="1"/>
  <c r="AD172" i="1"/>
  <c r="AD175" i="1" s="1"/>
  <c r="AD177" i="1" s="1"/>
  <c r="AD180" i="1" s="1"/>
  <c r="AD151" i="1"/>
  <c r="CU151" i="1"/>
  <c r="AL178" i="1"/>
  <c r="AL166" i="1"/>
  <c r="AL170" i="1" s="1"/>
  <c r="AP156" i="1"/>
  <c r="AP151" i="1" s="1"/>
  <c r="FK168" i="1"/>
  <c r="EB167" i="1"/>
  <c r="EB172" i="1" s="1"/>
  <c r="EB175" i="1" s="1"/>
  <c r="EB177" i="1" s="1"/>
  <c r="EB180" i="1" s="1"/>
  <c r="EP172" i="1"/>
  <c r="EP175" i="1" s="1"/>
  <c r="EP177" i="1" s="1"/>
  <c r="EP180" i="1" s="1"/>
  <c r="BD182" i="1"/>
  <c r="D172" i="1"/>
  <c r="D175" i="1" s="1"/>
  <c r="D177" i="1" s="1"/>
  <c r="EX172" i="1"/>
  <c r="EX175" i="1" s="1"/>
  <c r="EX177" i="1" s="1"/>
  <c r="FQ182" i="1"/>
  <c r="BA172" i="1"/>
  <c r="BA175" i="1" s="1"/>
  <c r="BA177" i="1" s="1"/>
  <c r="DX172" i="1"/>
  <c r="DX175" i="1" s="1"/>
  <c r="DX177" i="1" s="1"/>
  <c r="DX180" i="1" s="1"/>
  <c r="BZ172" i="1"/>
  <c r="BZ175" i="1" s="1"/>
  <c r="BZ177" i="1" s="1"/>
  <c r="DP172" i="1"/>
  <c r="DP175" i="1" s="1"/>
  <c r="DP177" i="1" s="1"/>
  <c r="DR172" i="1"/>
  <c r="DR175" i="1" s="1"/>
  <c r="DR177" i="1" s="1"/>
  <c r="CZ172" i="1"/>
  <c r="CZ175" i="1" s="1"/>
  <c r="CZ177" i="1" s="1"/>
  <c r="CF172" i="1"/>
  <c r="CF175" i="1" s="1"/>
  <c r="CF177" i="1" s="1"/>
  <c r="BW172" i="1"/>
  <c r="BW175" i="1" s="1"/>
  <c r="BW177" i="1" s="1"/>
  <c r="AV172" i="1"/>
  <c r="AV175" i="1" s="1"/>
  <c r="AV177" i="1" s="1"/>
  <c r="S172" i="1"/>
  <c r="S175" i="1" s="1"/>
  <c r="S177" i="1" s="1"/>
  <c r="FN172" i="1"/>
  <c r="FN175" i="1" s="1"/>
  <c r="FN177" i="1" s="1"/>
  <c r="AH172" i="1"/>
  <c r="AH175" i="1" s="1"/>
  <c r="AH177" i="1" s="1"/>
  <c r="AH180" i="1" s="1"/>
  <c r="FE172" i="1"/>
  <c r="FE175" i="1" s="1"/>
  <c r="FE177" i="1" s="1"/>
  <c r="FE180" i="1" s="1"/>
  <c r="AN182" i="1"/>
  <c r="FI172" i="1"/>
  <c r="FI175" i="1" s="1"/>
  <c r="FI177" i="1" s="1"/>
  <c r="FI180" i="1" s="1"/>
  <c r="C182" i="1"/>
  <c r="FT182" i="1"/>
  <c r="CB172" i="1"/>
  <c r="CB175" i="1" s="1"/>
  <c r="CB177" i="1" s="1"/>
  <c r="ES182" i="1"/>
  <c r="EY172" i="1"/>
  <c r="EY175" i="1" s="1"/>
  <c r="EY177" i="1" s="1"/>
  <c r="CS172" i="1"/>
  <c r="CS175" i="1" s="1"/>
  <c r="CS177" i="1" s="1"/>
  <c r="X172" i="1"/>
  <c r="X175" i="1" s="1"/>
  <c r="X177" i="1" s="1"/>
  <c r="O172" i="1"/>
  <c r="O175" i="1" s="1"/>
  <c r="O177" i="1" s="1"/>
  <c r="DQ172" i="1"/>
  <c r="DQ175" i="1" s="1"/>
  <c r="DQ177" i="1" s="1"/>
  <c r="DQ180" i="1" s="1"/>
  <c r="EL172" i="1"/>
  <c r="EL175" i="1" s="1"/>
  <c r="EL177" i="1" s="1"/>
  <c r="EL180" i="1" s="1"/>
  <c r="CT172" i="1"/>
  <c r="CT175" i="1" s="1"/>
  <c r="CT177" i="1" s="1"/>
  <c r="AF172" i="1"/>
  <c r="AF175" i="1" s="1"/>
  <c r="AF177" i="1" s="1"/>
  <c r="AB172" i="1"/>
  <c r="AB175" i="1" s="1"/>
  <c r="AB177" i="1" s="1"/>
  <c r="AB180" i="1" s="1"/>
  <c r="DC172" i="1"/>
  <c r="DC175" i="1" s="1"/>
  <c r="DC177" i="1" s="1"/>
  <c r="DC180" i="1" s="1"/>
  <c r="BT182" i="1"/>
  <c r="CE182" i="1"/>
  <c r="EG172" i="1"/>
  <c r="EG175" i="1" s="1"/>
  <c r="EG177" i="1" s="1"/>
  <c r="EG180" i="1" s="1"/>
  <c r="AX172" i="1"/>
  <c r="AX175" i="1" s="1"/>
  <c r="AX177" i="1" s="1"/>
  <c r="AX180" i="1" s="1"/>
  <c r="M172" i="1"/>
  <c r="M175" i="1" s="1"/>
  <c r="M177" i="1" s="1"/>
  <c r="DD172" i="1"/>
  <c r="DD175" i="1" s="1"/>
  <c r="DD177" i="1" s="1"/>
  <c r="AM172" i="1"/>
  <c r="AM175" i="1" s="1"/>
  <c r="AM177" i="1" s="1"/>
  <c r="DE172" i="1"/>
  <c r="DE175" i="1" s="1"/>
  <c r="DE177" i="1" s="1"/>
  <c r="DE180" i="1" s="1"/>
  <c r="BV172" i="1"/>
  <c r="BV175" i="1" s="1"/>
  <c r="BV177" i="1" s="1"/>
  <c r="BV180" i="1" s="1"/>
  <c r="CQ172" i="1"/>
  <c r="CQ175" i="1" s="1"/>
  <c r="CQ177" i="1" s="1"/>
  <c r="CN172" i="1"/>
  <c r="CN175" i="1" s="1"/>
  <c r="CN177" i="1" s="1"/>
  <c r="K172" i="1"/>
  <c r="K175" i="1" s="1"/>
  <c r="K177" i="1" s="1"/>
  <c r="K180" i="1" s="1"/>
  <c r="EU172" i="1"/>
  <c r="EU175" i="1" s="1"/>
  <c r="EU177" i="1" s="1"/>
  <c r="EU180" i="1" s="1"/>
  <c r="EF182" i="1"/>
  <c r="FW172" i="1"/>
  <c r="FW175" i="1" s="1"/>
  <c r="FW177" i="1" s="1"/>
  <c r="FW180" i="1" s="1"/>
  <c r="DB172" i="1"/>
  <c r="DB175" i="1" s="1"/>
  <c r="DB177" i="1" s="1"/>
  <c r="DB180" i="1" s="1"/>
  <c r="ER172" i="1"/>
  <c r="ER175" i="1" s="1"/>
  <c r="ER177" i="1" s="1"/>
  <c r="ER180" i="1" s="1"/>
  <c r="DJ182" i="1"/>
  <c r="BZ182" i="1"/>
  <c r="FW166" i="1"/>
  <c r="FW170" i="1" s="1"/>
  <c r="FW164" i="1"/>
  <c r="EU182" i="1"/>
  <c r="K182" i="1"/>
  <c r="AK151" i="1"/>
  <c r="R167" i="1"/>
  <c r="R182" i="1" s="1"/>
  <c r="DZ162" i="1"/>
  <c r="DZ164" i="1" s="1"/>
  <c r="FJ180" i="1"/>
  <c r="CT182" i="1"/>
  <c r="CE172" i="1"/>
  <c r="CE175" i="1" s="1"/>
  <c r="CE177" i="1" s="1"/>
  <c r="CM180" i="1"/>
  <c r="DY166" i="1"/>
  <c r="DY170" i="1" s="1"/>
  <c r="EF172" i="1"/>
  <c r="EF175" i="1" s="1"/>
  <c r="EF177" i="1" s="1"/>
  <c r="V180" i="1"/>
  <c r="DT164" i="1"/>
  <c r="D151" i="1"/>
  <c r="DY178" i="1"/>
  <c r="BO180" i="1"/>
  <c r="DQ164" i="1"/>
  <c r="DQ166" i="1"/>
  <c r="DQ170" i="1" s="1"/>
  <c r="FD168" i="1"/>
  <c r="DS175" i="1"/>
  <c r="DS177" i="1" s="1"/>
  <c r="DS180" i="1" s="1"/>
  <c r="J180" i="1"/>
  <c r="BJ175" i="1"/>
  <c r="BJ177" i="1" s="1"/>
  <c r="CY180" i="1"/>
  <c r="FF180" i="1"/>
  <c r="CL180" i="1"/>
  <c r="CR180" i="1"/>
  <c r="DJ175" i="1"/>
  <c r="DJ177" i="1" s="1"/>
  <c r="DJ180" i="1" s="1"/>
  <c r="BG175" i="1"/>
  <c r="BG177" i="1" s="1"/>
  <c r="DU175" i="1"/>
  <c r="DU177" i="1" s="1"/>
  <c r="FS175" i="1"/>
  <c r="FS177" i="1" s="1"/>
  <c r="AN172" i="1"/>
  <c r="Y180" i="1"/>
  <c r="Q180" i="1"/>
  <c r="AC175" i="1"/>
  <c r="AC177" i="1" s="1"/>
  <c r="AC180" i="1" s="1"/>
  <c r="DO175" i="1"/>
  <c r="DO177" i="1" s="1"/>
  <c r="EA180" i="1"/>
  <c r="BM180" i="1"/>
  <c r="DY175" i="1"/>
  <c r="DY177" i="1" s="1"/>
  <c r="BX175" i="1"/>
  <c r="BX177" i="1" s="1"/>
  <c r="BH175" i="1"/>
  <c r="BH177" i="1" s="1"/>
  <c r="DA175" i="1"/>
  <c r="DA177" i="1" s="1"/>
  <c r="EJ175" i="1"/>
  <c r="EJ177" i="1" s="1"/>
  <c r="EJ180" i="1" s="1"/>
  <c r="CG180" i="1"/>
  <c r="DD151" i="1"/>
  <c r="BZ151" i="1"/>
  <c r="DE182" i="1"/>
  <c r="DD182" i="1"/>
  <c r="BA182" i="1"/>
  <c r="BC166" i="1"/>
  <c r="BC170" i="1" s="1"/>
  <c r="BC164" i="1"/>
  <c r="FP178" i="1"/>
  <c r="FP164" i="1"/>
  <c r="CV166" i="1"/>
  <c r="CV170" i="1" s="1"/>
  <c r="CV164" i="1"/>
  <c r="AJ166" i="1"/>
  <c r="AJ170" i="1" s="1"/>
  <c r="AJ164" i="1"/>
  <c r="O166" i="1"/>
  <c r="O170" i="1" s="1"/>
  <c r="O164" i="1"/>
  <c r="AU178" i="1"/>
  <c r="AU164" i="1"/>
  <c r="CT178" i="1"/>
  <c r="CT164" i="1"/>
  <c r="L166" i="1"/>
  <c r="L170" i="1" s="1"/>
  <c r="L164" i="1"/>
  <c r="AO166" i="1"/>
  <c r="AO170" i="1" s="1"/>
  <c r="AO164" i="1"/>
  <c r="DV166" i="1"/>
  <c r="DV170" i="1" s="1"/>
  <c r="DV164" i="1"/>
  <c r="FT166" i="1"/>
  <c r="FT170" i="1" s="1"/>
  <c r="FT164" i="1"/>
  <c r="S166" i="1"/>
  <c r="S170" i="1" s="1"/>
  <c r="S164" i="1"/>
  <c r="BC156" i="1"/>
  <c r="BC167" i="1" s="1"/>
  <c r="F166" i="1"/>
  <c r="F170" i="1" s="1"/>
  <c r="F164" i="1"/>
  <c r="AH151" i="1"/>
  <c r="AM166" i="1"/>
  <c r="AM170" i="1" s="1"/>
  <c r="AM164" i="1"/>
  <c r="FL166" i="1"/>
  <c r="FL170" i="1" s="1"/>
  <c r="FL164" i="1"/>
  <c r="EM166" i="1"/>
  <c r="EM170" i="1" s="1"/>
  <c r="EM164" i="1"/>
  <c r="AH182" i="1"/>
  <c r="DR182" i="1"/>
  <c r="FO166" i="1"/>
  <c r="FO170" i="1" s="1"/>
  <c r="FO164" i="1"/>
  <c r="CZ178" i="1"/>
  <c r="CZ164" i="1"/>
  <c r="AA166" i="1"/>
  <c r="AA170" i="1" s="1"/>
  <c r="AA164" i="1"/>
  <c r="BT166" i="1"/>
  <c r="BT170" i="1" s="1"/>
  <c r="BT164" i="1"/>
  <c r="CB166" i="1"/>
  <c r="CB170" i="1" s="1"/>
  <c r="CB164" i="1"/>
  <c r="CQ178" i="1"/>
  <c r="CQ164" i="1"/>
  <c r="CN166" i="1"/>
  <c r="CN170" i="1" s="1"/>
  <c r="CN164" i="1"/>
  <c r="BY178" i="1"/>
  <c r="BY164" i="1"/>
  <c r="CX178" i="1"/>
  <c r="CX164" i="1"/>
  <c r="E178" i="1"/>
  <c r="E164" i="1"/>
  <c r="BE151" i="1"/>
  <c r="Y166" i="1"/>
  <c r="Y170" i="1" s="1"/>
  <c r="Y164" i="1"/>
  <c r="T166" i="1"/>
  <c r="T170" i="1" s="1"/>
  <c r="T164" i="1"/>
  <c r="FI166" i="1"/>
  <c r="FI170" i="1" s="1"/>
  <c r="FI164" i="1"/>
  <c r="DH166" i="1"/>
  <c r="DH170" i="1" s="1"/>
  <c r="DH164" i="1"/>
  <c r="AR178" i="1"/>
  <c r="AR164" i="1"/>
  <c r="BS166" i="1"/>
  <c r="BS170" i="1" s="1"/>
  <c r="BS164" i="1"/>
  <c r="EH166" i="1"/>
  <c r="EH170" i="1" s="1"/>
  <c r="EH164" i="1"/>
  <c r="AF166" i="1"/>
  <c r="AF170" i="1" s="1"/>
  <c r="AF164" i="1"/>
  <c r="AP166" i="1"/>
  <c r="AP170" i="1" s="1"/>
  <c r="AP164" i="1"/>
  <c r="BQ178" i="1"/>
  <c r="BQ164" i="1"/>
  <c r="EP166" i="1"/>
  <c r="EP170" i="1" s="1"/>
  <c r="EP164" i="1"/>
  <c r="AN166" i="1"/>
  <c r="AN170" i="1" s="1"/>
  <c r="AN164" i="1"/>
  <c r="DO166" i="1"/>
  <c r="DO170" i="1" s="1"/>
  <c r="DO164" i="1"/>
  <c r="BA166" i="1"/>
  <c r="BA170" i="1" s="1"/>
  <c r="BA164" i="1"/>
  <c r="CS166" i="1"/>
  <c r="CS170" i="1" s="1"/>
  <c r="CS164" i="1"/>
  <c r="O178" i="1"/>
  <c r="BD166" i="1"/>
  <c r="BD170" i="1" s="1"/>
  <c r="BD164" i="1"/>
  <c r="M178" i="1"/>
  <c r="M164" i="1"/>
  <c r="DG166" i="1"/>
  <c r="DG170" i="1" s="1"/>
  <c r="DG164" i="1"/>
  <c r="DR166" i="1"/>
  <c r="DR170" i="1" s="1"/>
  <c r="DR164" i="1"/>
  <c r="P166" i="1"/>
  <c r="P170" i="1" s="1"/>
  <c r="P164" i="1"/>
  <c r="CE178" i="1"/>
  <c r="CE164" i="1"/>
  <c r="BX178" i="1"/>
  <c r="BX164" i="1"/>
  <c r="FH166" i="1"/>
  <c r="FH170" i="1" s="1"/>
  <c r="FH164" i="1"/>
  <c r="CK166" i="1"/>
  <c r="CK170" i="1" s="1"/>
  <c r="CK164" i="1"/>
  <c r="AE166" i="1"/>
  <c r="AE170" i="1" s="1"/>
  <c r="AE164" i="1"/>
  <c r="FA178" i="1"/>
  <c r="FA164" i="1"/>
  <c r="AZ178" i="1"/>
  <c r="AZ164" i="1"/>
  <c r="FS178" i="1"/>
  <c r="FS164" i="1"/>
  <c r="DE166" i="1"/>
  <c r="DE170" i="1" s="1"/>
  <c r="DE164" i="1"/>
  <c r="DU166" i="1"/>
  <c r="DU170" i="1" s="1"/>
  <c r="DU164" i="1"/>
  <c r="AN151" i="1"/>
  <c r="BW182" i="1"/>
  <c r="CB178" i="1"/>
  <c r="BZ178" i="1"/>
  <c r="BZ164" i="1"/>
  <c r="DP166" i="1"/>
  <c r="DP170" i="1" s="1"/>
  <c r="DP164" i="1"/>
  <c r="D166" i="1"/>
  <c r="D170" i="1" s="1"/>
  <c r="D164" i="1"/>
  <c r="DD178" i="1"/>
  <c r="DD164" i="1"/>
  <c r="EY178" i="1"/>
  <c r="EY164" i="1"/>
  <c r="BJ166" i="1"/>
  <c r="BJ170" i="1" s="1"/>
  <c r="BJ164" i="1"/>
  <c r="DS166" i="1"/>
  <c r="DS170" i="1" s="1"/>
  <c r="DS164" i="1"/>
  <c r="BG178" i="1"/>
  <c r="BG164" i="1"/>
  <c r="BW166" i="1"/>
  <c r="BW170" i="1" s="1"/>
  <c r="BW164" i="1"/>
  <c r="EK178" i="1"/>
  <c r="EK164" i="1"/>
  <c r="C178" i="1"/>
  <c r="C164" i="1"/>
  <c r="AQ166" i="1"/>
  <c r="AQ170" i="1" s="1"/>
  <c r="AQ164" i="1"/>
  <c r="EX182" i="1"/>
  <c r="CF166" i="1"/>
  <c r="CF170" i="1" s="1"/>
  <c r="CF164" i="1"/>
  <c r="DL166" i="1"/>
  <c r="DL170" i="1" s="1"/>
  <c r="DL164" i="1"/>
  <c r="U178" i="1"/>
  <c r="U164" i="1"/>
  <c r="EX166" i="1"/>
  <c r="EX170" i="1" s="1"/>
  <c r="EX164" i="1"/>
  <c r="BH166" i="1"/>
  <c r="BH170" i="1" s="1"/>
  <c r="BH164" i="1"/>
  <c r="AC166" i="1"/>
  <c r="AC170" i="1" s="1"/>
  <c r="AC164" i="1"/>
  <c r="ES172" i="1"/>
  <c r="AM178" i="1"/>
  <c r="DQ182" i="1"/>
  <c r="EW151" i="1"/>
  <c r="ES162" i="1"/>
  <c r="ES178" i="1" s="1"/>
  <c r="F156" i="1"/>
  <c r="F167" i="1" s="1"/>
  <c r="EN172" i="1"/>
  <c r="S151" i="1"/>
  <c r="H162" i="1"/>
  <c r="H178" i="1" s="1"/>
  <c r="CN182" i="1"/>
  <c r="S182" i="1"/>
  <c r="AB151" i="1"/>
  <c r="BH178" i="1"/>
  <c r="Z49" i="1"/>
  <c r="Z168" i="1"/>
  <c r="DZ168" i="1"/>
  <c r="DZ49" i="1"/>
  <c r="EW178" i="1"/>
  <c r="EW166" i="1"/>
  <c r="EW170" i="1" s="1"/>
  <c r="BL156" i="1"/>
  <c r="BL167" i="1" s="1"/>
  <c r="BL162" i="1"/>
  <c r="BL164" i="1" s="1"/>
  <c r="H49" i="1"/>
  <c r="H168" i="1"/>
  <c r="CJ156" i="1"/>
  <c r="CJ162" i="1"/>
  <c r="CJ166" i="1" s="1"/>
  <c r="CJ170" i="1" s="1"/>
  <c r="AI162" i="1"/>
  <c r="AI156" i="1"/>
  <c r="CI162" i="1"/>
  <c r="CI164" i="1" s="1"/>
  <c r="CI156" i="1"/>
  <c r="EW172" i="1"/>
  <c r="EW182" i="1"/>
  <c r="BC49" i="1"/>
  <c r="BC168" i="1"/>
  <c r="BL168" i="1"/>
  <c r="BL49" i="1"/>
  <c r="CJ49" i="1"/>
  <c r="CJ168" i="1"/>
  <c r="AI168" i="1"/>
  <c r="AI49" i="1"/>
  <c r="CI168" i="1"/>
  <c r="CI49" i="1"/>
  <c r="ES168" i="1"/>
  <c r="ES49" i="1"/>
  <c r="FX162" i="1"/>
  <c r="FX164" i="1" s="1"/>
  <c r="FX156" i="1"/>
  <c r="EN168" i="1"/>
  <c r="EN49" i="1"/>
  <c r="CS151" i="1"/>
  <c r="DP182" i="1"/>
  <c r="CS182" i="1"/>
  <c r="DO178" i="1"/>
  <c r="FA166" i="1"/>
  <c r="FA170" i="1" s="1"/>
  <c r="BE182" i="1"/>
  <c r="BE172" i="1"/>
  <c r="F49" i="1"/>
  <c r="F168" i="1"/>
  <c r="EK166" i="1"/>
  <c r="EK170" i="1" s="1"/>
  <c r="FX168" i="1"/>
  <c r="FX49" i="1"/>
  <c r="BB151" i="1"/>
  <c r="DU178" i="1"/>
  <c r="AV182" i="1"/>
  <c r="DX151" i="1"/>
  <c r="FD156" i="1"/>
  <c r="FD167" i="1" s="1"/>
  <c r="FD162" i="1"/>
  <c r="FD164" i="1" s="1"/>
  <c r="BE178" i="1"/>
  <c r="BE166" i="1"/>
  <c r="BE170" i="1" s="1"/>
  <c r="BP156" i="1"/>
  <c r="BP162" i="1"/>
  <c r="BP166" i="1" s="1"/>
  <c r="BP170" i="1" s="1"/>
  <c r="W49" i="1"/>
  <c r="W168" i="1"/>
  <c r="EK167" i="1"/>
  <c r="EK151" i="1"/>
  <c r="AB182" i="1"/>
  <c r="Z167" i="1"/>
  <c r="F178" i="1"/>
  <c r="AY162" i="1"/>
  <c r="AY164" i="1" s="1"/>
  <c r="AY156" i="1"/>
  <c r="BP49" i="1"/>
  <c r="BP168" i="1"/>
  <c r="W156" i="1"/>
  <c r="W162" i="1"/>
  <c r="AV49" i="1"/>
  <c r="AV168" i="1"/>
  <c r="DF162" i="1"/>
  <c r="DF164" i="1" s="1"/>
  <c r="DF156" i="1"/>
  <c r="BQ167" i="1"/>
  <c r="BQ151" i="1"/>
  <c r="DX182" i="1"/>
  <c r="FT172" i="1"/>
  <c r="FT151" i="1"/>
  <c r="Z162" i="1"/>
  <c r="AY168" i="1"/>
  <c r="AY49" i="1"/>
  <c r="P49" i="1"/>
  <c r="P168" i="1"/>
  <c r="AP168" i="1"/>
  <c r="AP49" i="1"/>
  <c r="FM162" i="1"/>
  <c r="FM156" i="1"/>
  <c r="BK49" i="1"/>
  <c r="BK168" i="1"/>
  <c r="CH162" i="1"/>
  <c r="CH156" i="1"/>
  <c r="FM49" i="1"/>
  <c r="FM168" i="1"/>
  <c r="FL178" i="1"/>
  <c r="CH168" i="1"/>
  <c r="CH49" i="1"/>
  <c r="AZ49" i="1"/>
  <c r="AZ168" i="1"/>
  <c r="FK162" i="1"/>
  <c r="FK164" i="1" s="1"/>
  <c r="FK156" i="1"/>
  <c r="FK167" i="1" s="1"/>
  <c r="FH151" i="1"/>
  <c r="FH167" i="1"/>
  <c r="DH178" i="1"/>
  <c r="CF151" i="1"/>
  <c r="DG178" i="1"/>
  <c r="K151" i="1"/>
  <c r="BA178" i="1"/>
  <c r="EQ167" i="1"/>
  <c r="BS178" i="1"/>
  <c r="CF182" i="1"/>
  <c r="X182" i="1"/>
  <c r="L178" i="1"/>
  <c r="U166" i="1"/>
  <c r="U170" i="1" s="1"/>
  <c r="BJ178" i="1"/>
  <c r="AO178" i="1"/>
  <c r="BW178" i="1"/>
  <c r="D182" i="1"/>
  <c r="DR178" i="1"/>
  <c r="O182" i="1"/>
  <c r="D178" i="1"/>
  <c r="AF182" i="1"/>
  <c r="CB182" i="1"/>
  <c r="EY166" i="1"/>
  <c r="EY170" i="1" s="1"/>
  <c r="EM178" i="1"/>
  <c r="AR166" i="1"/>
  <c r="AR170" i="1" s="1"/>
  <c r="BW151" i="1"/>
  <c r="ER182" i="1"/>
  <c r="FQ172" i="1"/>
  <c r="AE178" i="1"/>
  <c r="BD172" i="1"/>
  <c r="M166" i="1"/>
  <c r="M170" i="1" s="1"/>
  <c r="AF151" i="1"/>
  <c r="AA178" i="1"/>
  <c r="CV178" i="1"/>
  <c r="DL178" i="1"/>
  <c r="EX151" i="1"/>
  <c r="AQ178" i="1"/>
  <c r="ES151" i="1"/>
  <c r="DP151" i="1"/>
  <c r="CN151" i="1"/>
  <c r="P151" i="1"/>
  <c r="BY167" i="1"/>
  <c r="AM151" i="1"/>
  <c r="BN167" i="1"/>
  <c r="AU166" i="1"/>
  <c r="AU170" i="1" s="1"/>
  <c r="AM182" i="1"/>
  <c r="EH178" i="1"/>
  <c r="EN182" i="1"/>
  <c r="FO178" i="1"/>
  <c r="EN151" i="1"/>
  <c r="DE151" i="1"/>
  <c r="T178" i="1"/>
  <c r="FS166" i="1"/>
  <c r="FS170" i="1" s="1"/>
  <c r="BC178" i="1"/>
  <c r="C172" i="1"/>
  <c r="AJ178" i="1"/>
  <c r="CZ166" i="1"/>
  <c r="CZ170" i="1" s="1"/>
  <c r="C151" i="1"/>
  <c r="FI151" i="1"/>
  <c r="FI182" i="1"/>
  <c r="EM151" i="1"/>
  <c r="EM167" i="1"/>
  <c r="BT172" i="1"/>
  <c r="AV151" i="1"/>
  <c r="DK172" i="1"/>
  <c r="DK182" i="1"/>
  <c r="FO167" i="1"/>
  <c r="FO151" i="1"/>
  <c r="T151" i="1"/>
  <c r="T167" i="1"/>
  <c r="DH167" i="1"/>
  <c r="DH151" i="1"/>
  <c r="AR151" i="1"/>
  <c r="AR167" i="1"/>
  <c r="BS151" i="1"/>
  <c r="BS167" i="1"/>
  <c r="DN182" i="1"/>
  <c r="DN172" i="1"/>
  <c r="CX167" i="1"/>
  <c r="CX151" i="1"/>
  <c r="FL151" i="1"/>
  <c r="FL167" i="1"/>
  <c r="CK167" i="1"/>
  <c r="CK151" i="1"/>
  <c r="AW172" i="1"/>
  <c r="AW182" i="1"/>
  <c r="H167" i="1"/>
  <c r="H151" i="1"/>
  <c r="DV167" i="1"/>
  <c r="DV151" i="1"/>
  <c r="AZ166" i="1"/>
  <c r="AZ170" i="1" s="1"/>
  <c r="I172" i="1"/>
  <c r="I182" i="1"/>
  <c r="CC172" i="1"/>
  <c r="CC182" i="1"/>
  <c r="AE151" i="1"/>
  <c r="AE167" i="1"/>
  <c r="EH167" i="1"/>
  <c r="EH151" i="1"/>
  <c r="G172" i="1"/>
  <c r="G182" i="1"/>
  <c r="CA172" i="1"/>
  <c r="CA182" i="1"/>
  <c r="DZ151" i="1"/>
  <c r="DZ167" i="1"/>
  <c r="CT151" i="1"/>
  <c r="DL167" i="1"/>
  <c r="DL151" i="1"/>
  <c r="EI172" i="1"/>
  <c r="EI182" i="1"/>
  <c r="FR172" i="1"/>
  <c r="FR182" i="1"/>
  <c r="CK178" i="1"/>
  <c r="BD151" i="1"/>
  <c r="BT151" i="1"/>
  <c r="AK172" i="1"/>
  <c r="AK182" i="1"/>
  <c r="CQ151" i="1"/>
  <c r="L151" i="1"/>
  <c r="L167" i="1"/>
  <c r="AO151" i="1"/>
  <c r="AO167" i="1"/>
  <c r="DG167" i="1"/>
  <c r="DG151" i="1"/>
  <c r="FP151" i="1"/>
  <c r="FP167" i="1"/>
  <c r="DV178" i="1"/>
  <c r="AU167" i="1"/>
  <c r="AU151" i="1"/>
  <c r="DI172" i="1"/>
  <c r="DI182" i="1"/>
  <c r="AA167" i="1"/>
  <c r="AA151" i="1"/>
  <c r="AJ167" i="1"/>
  <c r="AJ151" i="1"/>
  <c r="CN178" i="1"/>
  <c r="EX178" i="1"/>
  <c r="DB182" i="1"/>
  <c r="FE182" i="1"/>
  <c r="CF178" i="1"/>
  <c r="BK167" i="1"/>
  <c r="FG156" i="1"/>
  <c r="FG167" i="1" s="1"/>
  <c r="FG49" i="1"/>
  <c r="FG168" i="1"/>
  <c r="EV156" i="1"/>
  <c r="EV167" i="1" s="1"/>
  <c r="EV49" i="1"/>
  <c r="EV168" i="1"/>
  <c r="C166" i="1"/>
  <c r="C170" i="1" s="1"/>
  <c r="EY182" i="1"/>
  <c r="AF178" i="1"/>
  <c r="S178" i="1"/>
  <c r="AQ167" i="1"/>
  <c r="CT166" i="1"/>
  <c r="CT170" i="1" s="1"/>
  <c r="CQ166" i="1"/>
  <c r="CQ170" i="1" s="1"/>
  <c r="GB144" i="1"/>
  <c r="M182" i="1"/>
  <c r="FA167" i="1"/>
  <c r="M151" i="1"/>
  <c r="E151" i="1"/>
  <c r="EY151" i="1"/>
  <c r="CZ151" i="1"/>
  <c r="CZ182" i="1"/>
  <c r="BD178" i="1"/>
  <c r="DP178" i="1"/>
  <c r="BT178" i="1"/>
  <c r="U167" i="1"/>
  <c r="BZ166" i="1"/>
  <c r="BZ170" i="1" s="1"/>
  <c r="AN178" i="1"/>
  <c r="FT178" i="1"/>
  <c r="FT183" i="1" s="1"/>
  <c r="CS178" i="1"/>
  <c r="DD166" i="1"/>
  <c r="DD170" i="1" s="1"/>
  <c r="CV167" i="1"/>
  <c r="CD172" i="1"/>
  <c r="CD182" i="1"/>
  <c r="CW167" i="1"/>
  <c r="AS172" i="1"/>
  <c r="AS182" i="1"/>
  <c r="FZ149" i="1"/>
  <c r="FW182" i="1"/>
  <c r="DC182" i="1"/>
  <c r="C49" i="1"/>
  <c r="FZ160" i="1"/>
  <c r="FZ150" i="1"/>
  <c r="BB172" i="1"/>
  <c r="BB182" i="1"/>
  <c r="E182" i="1"/>
  <c r="E172" i="1"/>
  <c r="FZ93" i="1"/>
  <c r="EF180" i="1" l="1"/>
  <c r="EO172" i="1"/>
  <c r="EO175" i="1" s="1"/>
  <c r="EO177" i="1" s="1"/>
  <c r="EO180" i="1" s="1"/>
  <c r="DA180" i="1"/>
  <c r="FN180" i="1"/>
  <c r="EN166" i="1"/>
  <c r="EN170" i="1" s="1"/>
  <c r="EN164" i="1"/>
  <c r="AV178" i="1"/>
  <c r="AV180" i="1" s="1"/>
  <c r="AP167" i="1"/>
  <c r="AP172" i="1" s="1"/>
  <c r="BC151" i="1"/>
  <c r="X180" i="1"/>
  <c r="FV172" i="1"/>
  <c r="FV175" i="1" s="1"/>
  <c r="FV177" i="1" s="1"/>
  <c r="FV180" i="1" s="1"/>
  <c r="EB182" i="1"/>
  <c r="AV164" i="1"/>
  <c r="AL180" i="1"/>
  <c r="BK164" i="1"/>
  <c r="BK178" i="1"/>
  <c r="AZ172" i="1"/>
  <c r="AZ175" i="1" s="1"/>
  <c r="AZ177" i="1" s="1"/>
  <c r="AZ180" i="1" s="1"/>
  <c r="AZ151" i="1"/>
  <c r="DZ178" i="1"/>
  <c r="DZ166" i="1"/>
  <c r="DZ170" i="1" s="1"/>
  <c r="U172" i="1"/>
  <c r="U175" i="1" s="1"/>
  <c r="U177" i="1" s="1"/>
  <c r="U180" i="1" s="1"/>
  <c r="EQ172" i="1"/>
  <c r="EQ175" i="1" s="1"/>
  <c r="EQ177" i="1" s="1"/>
  <c r="EQ180" i="1" s="1"/>
  <c r="BK172" i="1"/>
  <c r="BK175" i="1" s="1"/>
  <c r="BK177" i="1" s="1"/>
  <c r="BY172" i="1"/>
  <c r="BY175" i="1" s="1"/>
  <c r="BY177" i="1" s="1"/>
  <c r="BY180" i="1" s="1"/>
  <c r="CV172" i="1"/>
  <c r="CV175" i="1" s="1"/>
  <c r="CV177" i="1" s="1"/>
  <c r="CV180" i="1" s="1"/>
  <c r="R172" i="1"/>
  <c r="R175" i="1" s="1"/>
  <c r="R177" i="1" s="1"/>
  <c r="R180" i="1" s="1"/>
  <c r="AQ172" i="1"/>
  <c r="AQ175" i="1" s="1"/>
  <c r="AQ177" i="1" s="1"/>
  <c r="AQ180" i="1" s="1"/>
  <c r="FA172" i="1"/>
  <c r="FA175" i="1" s="1"/>
  <c r="FA177" i="1" s="1"/>
  <c r="FA180" i="1" s="1"/>
  <c r="CW172" i="1"/>
  <c r="CW175" i="1" s="1"/>
  <c r="CW177" i="1" s="1"/>
  <c r="CW180" i="1" s="1"/>
  <c r="F182" i="1"/>
  <c r="DY180" i="1"/>
  <c r="BY182" i="1"/>
  <c r="M180" i="1"/>
  <c r="DD180" i="1"/>
  <c r="AM180" i="1"/>
  <c r="CQ180" i="1"/>
  <c r="BH180" i="1"/>
  <c r="EY180" i="1"/>
  <c r="CS180" i="1"/>
  <c r="FD151" i="1"/>
  <c r="BW180" i="1"/>
  <c r="BZ180" i="1"/>
  <c r="CZ180" i="1"/>
  <c r="CT180" i="1"/>
  <c r="CN180" i="1"/>
  <c r="D180" i="1"/>
  <c r="AN175" i="1"/>
  <c r="AN177" i="1" s="1"/>
  <c r="AN180" i="1" s="1"/>
  <c r="BD175" i="1"/>
  <c r="BD177" i="1" s="1"/>
  <c r="BD180" i="1" s="1"/>
  <c r="DR180" i="1"/>
  <c r="FT175" i="1"/>
  <c r="FT177" i="1" s="1"/>
  <c r="FT180" i="1" s="1"/>
  <c r="FS180" i="1"/>
  <c r="BX180" i="1"/>
  <c r="BG180" i="1"/>
  <c r="O180" i="1"/>
  <c r="CA175" i="1"/>
  <c r="CA177" i="1" s="1"/>
  <c r="CA180" i="1" s="1"/>
  <c r="I175" i="1"/>
  <c r="I177" i="1" s="1"/>
  <c r="I180" i="1" s="1"/>
  <c r="FQ175" i="1"/>
  <c r="FQ177" i="1" s="1"/>
  <c r="FQ180" i="1" s="1"/>
  <c r="BE175" i="1"/>
  <c r="BE177" i="1" s="1"/>
  <c r="BE180" i="1" s="1"/>
  <c r="ES175" i="1"/>
  <c r="ES177" i="1" s="1"/>
  <c r="ES180" i="1" s="1"/>
  <c r="CE180" i="1"/>
  <c r="AK175" i="1"/>
  <c r="AK177" i="1" s="1"/>
  <c r="AK180" i="1" s="1"/>
  <c r="C175" i="1"/>
  <c r="C177" i="1" s="1"/>
  <c r="C180" i="1" s="1"/>
  <c r="EW175" i="1"/>
  <c r="EW177" i="1" s="1"/>
  <c r="EW180" i="1" s="1"/>
  <c r="CC175" i="1"/>
  <c r="CC177" i="1" s="1"/>
  <c r="CC180" i="1" s="1"/>
  <c r="DI175" i="1"/>
  <c r="DI177" i="1" s="1"/>
  <c r="DI180" i="1" s="1"/>
  <c r="DN175" i="1"/>
  <c r="DN177" i="1" s="1"/>
  <c r="DN180" i="1" s="1"/>
  <c r="BA180" i="1"/>
  <c r="CB180" i="1"/>
  <c r="E175" i="1"/>
  <c r="E177" i="1" s="1"/>
  <c r="E180" i="1" s="1"/>
  <c r="BB175" i="1"/>
  <c r="BB177" i="1" s="1"/>
  <c r="BB180" i="1" s="1"/>
  <c r="CF180" i="1"/>
  <c r="FR175" i="1"/>
  <c r="FR177" i="1" s="1"/>
  <c r="FR180" i="1" s="1"/>
  <c r="G175" i="1"/>
  <c r="G177" i="1" s="1"/>
  <c r="G180" i="1" s="1"/>
  <c r="DK175" i="1"/>
  <c r="DK177" i="1" s="1"/>
  <c r="DK180" i="1" s="1"/>
  <c r="BJ180" i="1"/>
  <c r="DO180" i="1"/>
  <c r="S180" i="1"/>
  <c r="AS175" i="1"/>
  <c r="AS177" i="1" s="1"/>
  <c r="AS180" i="1" s="1"/>
  <c r="AF180" i="1"/>
  <c r="DP180" i="1"/>
  <c r="EI175" i="1"/>
  <c r="EI177" i="1" s="1"/>
  <c r="EI180" i="1" s="1"/>
  <c r="BT175" i="1"/>
  <c r="BT177" i="1" s="1"/>
  <c r="BT180" i="1" s="1"/>
  <c r="DU180" i="1"/>
  <c r="EN175" i="1"/>
  <c r="EN177" i="1" s="1"/>
  <c r="EN180" i="1" s="1"/>
  <c r="CD175" i="1"/>
  <c r="CD177" i="1" s="1"/>
  <c r="CD180" i="1" s="1"/>
  <c r="EX180" i="1"/>
  <c r="AW175" i="1"/>
  <c r="AW177" i="1" s="1"/>
  <c r="AW180" i="1" s="1"/>
  <c r="F172" i="1"/>
  <c r="AI178" i="1"/>
  <c r="AI164" i="1"/>
  <c r="CJ178" i="1"/>
  <c r="CJ164" i="1"/>
  <c r="ES166" i="1"/>
  <c r="ES170" i="1" s="1"/>
  <c r="ES164" i="1"/>
  <c r="BP178" i="1"/>
  <c r="BP164" i="1"/>
  <c r="FM178" i="1"/>
  <c r="FM164" i="1"/>
  <c r="CH178" i="1"/>
  <c r="CH164" i="1"/>
  <c r="H166" i="1"/>
  <c r="H170" i="1" s="1"/>
  <c r="H164" i="1"/>
  <c r="Z166" i="1"/>
  <c r="Z170" i="1" s="1"/>
  <c r="Z164" i="1"/>
  <c r="W178" i="1"/>
  <c r="W164" i="1"/>
  <c r="AI166" i="1"/>
  <c r="AI170" i="1" s="1"/>
  <c r="F151" i="1"/>
  <c r="EK172" i="1"/>
  <c r="EK182" i="1"/>
  <c r="W151" i="1"/>
  <c r="W167" i="1"/>
  <c r="W166" i="1"/>
  <c r="W170" i="1" s="1"/>
  <c r="BL182" i="1"/>
  <c r="BL172" i="1"/>
  <c r="CI151" i="1"/>
  <c r="CI167" i="1"/>
  <c r="CH166" i="1"/>
  <c r="CH170" i="1" s="1"/>
  <c r="CI166" i="1"/>
  <c r="CI170" i="1" s="1"/>
  <c r="CI178" i="1"/>
  <c r="FM167" i="1"/>
  <c r="FM151" i="1"/>
  <c r="AY167" i="1"/>
  <c r="AY151" i="1"/>
  <c r="BP151" i="1"/>
  <c r="BP167" i="1"/>
  <c r="AI167" i="1"/>
  <c r="AI151" i="1"/>
  <c r="AY178" i="1"/>
  <c r="AY166" i="1"/>
  <c r="AY170" i="1" s="1"/>
  <c r="BL178" i="1"/>
  <c r="BL166" i="1"/>
  <c r="BL170" i="1" s="1"/>
  <c r="Z178" i="1"/>
  <c r="FH172" i="1"/>
  <c r="FH182" i="1"/>
  <c r="BQ172" i="1"/>
  <c r="BQ182" i="1"/>
  <c r="DF167" i="1"/>
  <c r="DF151" i="1"/>
  <c r="Z172" i="1"/>
  <c r="Z182" i="1"/>
  <c r="FX167" i="1"/>
  <c r="FX151" i="1"/>
  <c r="CJ167" i="1"/>
  <c r="CJ151" i="1"/>
  <c r="FK172" i="1"/>
  <c r="FK182" i="1"/>
  <c r="DF178" i="1"/>
  <c r="DF166" i="1"/>
  <c r="DF170" i="1" s="1"/>
  <c r="FD178" i="1"/>
  <c r="FD166" i="1"/>
  <c r="FD170" i="1" s="1"/>
  <c r="FX178" i="1"/>
  <c r="FX166" i="1"/>
  <c r="FX170" i="1" s="1"/>
  <c r="FK151" i="1"/>
  <c r="FM166" i="1"/>
  <c r="FM170" i="1" s="1"/>
  <c r="FD172" i="1"/>
  <c r="FD182" i="1"/>
  <c r="FK166" i="1"/>
  <c r="FK170" i="1" s="1"/>
  <c r="FK178" i="1"/>
  <c r="CH167" i="1"/>
  <c r="CH151" i="1"/>
  <c r="BL151" i="1"/>
  <c r="EQ182" i="1"/>
  <c r="P172" i="1"/>
  <c r="P182" i="1"/>
  <c r="BN172" i="1"/>
  <c r="BN182" i="1"/>
  <c r="BK182" i="1"/>
  <c r="EH172" i="1"/>
  <c r="EH182" i="1"/>
  <c r="T172" i="1"/>
  <c r="T182" i="1"/>
  <c r="DG172" i="1"/>
  <c r="DG182" i="1"/>
  <c r="AE172" i="1"/>
  <c r="AE182" i="1"/>
  <c r="DV172" i="1"/>
  <c r="DV182" i="1"/>
  <c r="DZ172" i="1"/>
  <c r="DZ182" i="1"/>
  <c r="CX172" i="1"/>
  <c r="CX182" i="1"/>
  <c r="L172" i="1"/>
  <c r="L182" i="1"/>
  <c r="AU172" i="1"/>
  <c r="AU182" i="1"/>
  <c r="BS172" i="1"/>
  <c r="BS182" i="1"/>
  <c r="FO182" i="1"/>
  <c r="FO172" i="1"/>
  <c r="AJ172" i="1"/>
  <c r="AJ182" i="1"/>
  <c r="AR182" i="1"/>
  <c r="AR172" i="1"/>
  <c r="FP182" i="1"/>
  <c r="FP172" i="1"/>
  <c r="CK172" i="1"/>
  <c r="CK182" i="1"/>
  <c r="AO172" i="1"/>
  <c r="AO182" i="1"/>
  <c r="AA172" i="1"/>
  <c r="AA182" i="1"/>
  <c r="H172" i="1"/>
  <c r="H182" i="1"/>
  <c r="DL172" i="1"/>
  <c r="DL182" i="1"/>
  <c r="EM172" i="1"/>
  <c r="EM182" i="1"/>
  <c r="BC182" i="1"/>
  <c r="BC172" i="1"/>
  <c r="FL172" i="1"/>
  <c r="FL182" i="1"/>
  <c r="DH172" i="1"/>
  <c r="DH182" i="1"/>
  <c r="AQ182" i="1"/>
  <c r="FZ49" i="1"/>
  <c r="FG151" i="1"/>
  <c r="EV178" i="1"/>
  <c r="EV166" i="1"/>
  <c r="EV170" i="1" s="1"/>
  <c r="EV151" i="1"/>
  <c r="EV182" i="1"/>
  <c r="EV172" i="1"/>
  <c r="FG166" i="1"/>
  <c r="FG170" i="1" s="1"/>
  <c r="FG178" i="1"/>
  <c r="FG172" i="1"/>
  <c r="FG182" i="1"/>
  <c r="FA182" i="1"/>
  <c r="U182" i="1"/>
  <c r="CW182" i="1"/>
  <c r="CV182" i="1"/>
  <c r="FX19" i="1"/>
  <c r="FZ19" i="1" s="1"/>
  <c r="FL19" i="1"/>
  <c r="EZ19" i="1"/>
  <c r="EN19" i="1"/>
  <c r="EB19" i="1"/>
  <c r="DP19" i="1"/>
  <c r="DD19" i="1"/>
  <c r="CR19" i="1"/>
  <c r="CF19" i="1"/>
  <c r="BT19" i="1"/>
  <c r="BH19" i="1"/>
  <c r="AV19" i="1"/>
  <c r="AJ19" i="1"/>
  <c r="X19" i="1"/>
  <c r="L19" i="1"/>
  <c r="BV19" i="1"/>
  <c r="CG19" i="1"/>
  <c r="AW19" i="1"/>
  <c r="M19" i="1"/>
  <c r="FW19" i="1"/>
  <c r="FK19" i="1"/>
  <c r="EY19" i="1"/>
  <c r="EM19" i="1"/>
  <c r="EA19" i="1"/>
  <c r="DO19" i="1"/>
  <c r="DC19" i="1"/>
  <c r="CQ19" i="1"/>
  <c r="CE19" i="1"/>
  <c r="BS19" i="1"/>
  <c r="BG19" i="1"/>
  <c r="AU19" i="1"/>
  <c r="AI19" i="1"/>
  <c r="W19" i="1"/>
  <c r="K19" i="1"/>
  <c r="CT19" i="1"/>
  <c r="EC19" i="1"/>
  <c r="FV19" i="1"/>
  <c r="FJ19" i="1"/>
  <c r="EX19" i="1"/>
  <c r="EL19" i="1"/>
  <c r="DZ19" i="1"/>
  <c r="DN19" i="1"/>
  <c r="DB19" i="1"/>
  <c r="CP19" i="1"/>
  <c r="CD19" i="1"/>
  <c r="BR19" i="1"/>
  <c r="BF19" i="1"/>
  <c r="AT19" i="1"/>
  <c r="AH19" i="1"/>
  <c r="V19" i="1"/>
  <c r="J19" i="1"/>
  <c r="CH19" i="1"/>
  <c r="DQ19" i="1"/>
  <c r="FU19" i="1"/>
  <c r="FI19" i="1"/>
  <c r="EW19" i="1"/>
  <c r="EK19" i="1"/>
  <c r="DY19" i="1"/>
  <c r="DM19" i="1"/>
  <c r="DA19" i="1"/>
  <c r="CO19" i="1"/>
  <c r="CC19" i="1"/>
  <c r="BQ19" i="1"/>
  <c r="BE19" i="1"/>
  <c r="AS19" i="1"/>
  <c r="AG19" i="1"/>
  <c r="U19" i="1"/>
  <c r="I19" i="1"/>
  <c r="DR19" i="1"/>
  <c r="FA19" i="1"/>
  <c r="FT19" i="1"/>
  <c r="FH19" i="1"/>
  <c r="EV19" i="1"/>
  <c r="EJ19" i="1"/>
  <c r="DX19" i="1"/>
  <c r="DL19" i="1"/>
  <c r="CZ19" i="1"/>
  <c r="CN19" i="1"/>
  <c r="CB19" i="1"/>
  <c r="BP19" i="1"/>
  <c r="BD19" i="1"/>
  <c r="AR19" i="1"/>
  <c r="AF19" i="1"/>
  <c r="T19" i="1"/>
  <c r="H19" i="1"/>
  <c r="BJ19" i="1"/>
  <c r="BI19" i="1"/>
  <c r="FS19" i="1"/>
  <c r="FG19" i="1"/>
  <c r="EU19" i="1"/>
  <c r="EI19" i="1"/>
  <c r="DW19" i="1"/>
  <c r="DK19" i="1"/>
  <c r="CY19" i="1"/>
  <c r="CM19" i="1"/>
  <c r="CA19" i="1"/>
  <c r="BO19" i="1"/>
  <c r="BC19" i="1"/>
  <c r="AQ19" i="1"/>
  <c r="AE19" i="1"/>
  <c r="S19" i="1"/>
  <c r="G19" i="1"/>
  <c r="DF19" i="1"/>
  <c r="DE19" i="1"/>
  <c r="Y19" i="1"/>
  <c r="FR19" i="1"/>
  <c r="FF19" i="1"/>
  <c r="ET19" i="1"/>
  <c r="EH19" i="1"/>
  <c r="DV19" i="1"/>
  <c r="DJ19" i="1"/>
  <c r="CX19" i="1"/>
  <c r="CL19" i="1"/>
  <c r="BZ19" i="1"/>
  <c r="BN19" i="1"/>
  <c r="BB19" i="1"/>
  <c r="AP19" i="1"/>
  <c r="AD19" i="1"/>
  <c r="R19" i="1"/>
  <c r="F19" i="1"/>
  <c r="FB19" i="1"/>
  <c r="AX19" i="1"/>
  <c r="CS19" i="1"/>
  <c r="AK19" i="1"/>
  <c r="FQ19" i="1"/>
  <c r="FE19" i="1"/>
  <c r="ES19" i="1"/>
  <c r="EG19" i="1"/>
  <c r="DU19" i="1"/>
  <c r="DI19" i="1"/>
  <c r="CW19" i="1"/>
  <c r="CK19" i="1"/>
  <c r="BY19" i="1"/>
  <c r="BM19" i="1"/>
  <c r="BA19" i="1"/>
  <c r="AO19" i="1"/>
  <c r="AC19" i="1"/>
  <c r="Q19" i="1"/>
  <c r="E19" i="1"/>
  <c r="ED19" i="1"/>
  <c r="BU19" i="1"/>
  <c r="FP19" i="1"/>
  <c r="FD19" i="1"/>
  <c r="ER19" i="1"/>
  <c r="EF19" i="1"/>
  <c r="DT19" i="1"/>
  <c r="DH19" i="1"/>
  <c r="CV19" i="1"/>
  <c r="CJ19" i="1"/>
  <c r="BX19" i="1"/>
  <c r="BL19" i="1"/>
  <c r="AZ19" i="1"/>
  <c r="AN19" i="1"/>
  <c r="AB19" i="1"/>
  <c r="P19" i="1"/>
  <c r="D19" i="1"/>
  <c r="EP19" i="1"/>
  <c r="AL19" i="1"/>
  <c r="N19" i="1"/>
  <c r="FM19" i="1"/>
  <c r="FO19" i="1"/>
  <c r="FC19" i="1"/>
  <c r="EQ19" i="1"/>
  <c r="EE19" i="1"/>
  <c r="DS19" i="1"/>
  <c r="DG19" i="1"/>
  <c r="CU19" i="1"/>
  <c r="CI19" i="1"/>
  <c r="BW19" i="1"/>
  <c r="BK19" i="1"/>
  <c r="AY19" i="1"/>
  <c r="AM19" i="1"/>
  <c r="AA19" i="1"/>
  <c r="O19" i="1"/>
  <c r="C19" i="1"/>
  <c r="FN19" i="1"/>
  <c r="Z19" i="1"/>
  <c r="EO19" i="1"/>
  <c r="FZ168" i="1"/>
  <c r="GB160" i="1"/>
  <c r="FZ156" i="1"/>
  <c r="FZ162" i="1"/>
  <c r="GB162" i="1" s="1"/>
  <c r="GB93" i="1"/>
  <c r="AP182" i="1" l="1"/>
  <c r="BK180" i="1"/>
  <c r="H175" i="1"/>
  <c r="H177" i="1" s="1"/>
  <c r="H180" i="1" s="1"/>
  <c r="AJ175" i="1"/>
  <c r="AJ177" i="1" s="1"/>
  <c r="AJ180" i="1" s="1"/>
  <c r="FO175" i="1"/>
  <c r="FO177" i="1" s="1"/>
  <c r="FO180" i="1" s="1"/>
  <c r="DZ175" i="1"/>
  <c r="DZ177" i="1" s="1"/>
  <c r="DZ180" i="1" s="1"/>
  <c r="BQ175" i="1"/>
  <c r="BQ177" i="1" s="1"/>
  <c r="BQ180" i="1" s="1"/>
  <c r="FG175" i="1"/>
  <c r="FG177" i="1" s="1"/>
  <c r="FG180" i="1" s="1"/>
  <c r="DH175" i="1"/>
  <c r="DH177" i="1" s="1"/>
  <c r="DH180" i="1" s="1"/>
  <c r="AA175" i="1"/>
  <c r="AA177" i="1" s="1"/>
  <c r="AA180" i="1" s="1"/>
  <c r="AP175" i="1"/>
  <c r="AP177" i="1" s="1"/>
  <c r="AP180" i="1" s="1"/>
  <c r="DV175" i="1"/>
  <c r="DV177" i="1" s="1"/>
  <c r="DV180" i="1" s="1"/>
  <c r="FK175" i="1"/>
  <c r="FK177" i="1" s="1"/>
  <c r="FK180" i="1" s="1"/>
  <c r="FH175" i="1"/>
  <c r="FH177" i="1" s="1"/>
  <c r="FH180" i="1" s="1"/>
  <c r="FL175" i="1"/>
  <c r="FL177" i="1" s="1"/>
  <c r="FL180" i="1" s="1"/>
  <c r="AO175" i="1"/>
  <c r="AO177" i="1" s="1"/>
  <c r="AO180" i="1" s="1"/>
  <c r="BN175" i="1"/>
  <c r="BN177" i="1" s="1"/>
  <c r="BN180" i="1" s="1"/>
  <c r="EV175" i="1"/>
  <c r="EV177" i="1" s="1"/>
  <c r="EV180" i="1" s="1"/>
  <c r="BC175" i="1"/>
  <c r="BC177" i="1" s="1"/>
  <c r="BC180" i="1" s="1"/>
  <c r="BS175" i="1"/>
  <c r="BS177" i="1" s="1"/>
  <c r="BS180" i="1" s="1"/>
  <c r="AE175" i="1"/>
  <c r="AE177" i="1" s="1"/>
  <c r="AE180" i="1" s="1"/>
  <c r="FD175" i="1"/>
  <c r="FD177" i="1" s="1"/>
  <c r="FD180" i="1" s="1"/>
  <c r="EK175" i="1"/>
  <c r="EK177" i="1" s="1"/>
  <c r="EK180" i="1" s="1"/>
  <c r="F175" i="1"/>
  <c r="F177" i="1" s="1"/>
  <c r="F180" i="1" s="1"/>
  <c r="CK175" i="1"/>
  <c r="CK177" i="1" s="1"/>
  <c r="CK180" i="1" s="1"/>
  <c r="P175" i="1"/>
  <c r="P177" i="1" s="1"/>
  <c r="P180" i="1" s="1"/>
  <c r="FP175" i="1"/>
  <c r="FP177" i="1" s="1"/>
  <c r="FP180" i="1" s="1"/>
  <c r="AU175" i="1"/>
  <c r="AU177" i="1" s="1"/>
  <c r="AU180" i="1" s="1"/>
  <c r="DG175" i="1"/>
  <c r="DG177" i="1" s="1"/>
  <c r="DG180" i="1" s="1"/>
  <c r="EM175" i="1"/>
  <c r="EM177" i="1" s="1"/>
  <c r="EM180" i="1" s="1"/>
  <c r="AR175" i="1"/>
  <c r="AR177" i="1" s="1"/>
  <c r="AR180" i="1" s="1"/>
  <c r="L175" i="1"/>
  <c r="L177" i="1" s="1"/>
  <c r="L180" i="1" s="1"/>
  <c r="T175" i="1"/>
  <c r="T177" i="1" s="1"/>
  <c r="T180" i="1" s="1"/>
  <c r="Z175" i="1"/>
  <c r="Z177" i="1" s="1"/>
  <c r="Z180" i="1" s="1"/>
  <c r="DL175" i="1"/>
  <c r="DL177" i="1" s="1"/>
  <c r="DL180" i="1" s="1"/>
  <c r="BL175" i="1"/>
  <c r="BL177" i="1" s="1"/>
  <c r="BL180" i="1" s="1"/>
  <c r="CX175" i="1"/>
  <c r="CX177" i="1" s="1"/>
  <c r="CX180" i="1" s="1"/>
  <c r="EH175" i="1"/>
  <c r="EH177" i="1" s="1"/>
  <c r="EH180" i="1" s="1"/>
  <c r="BP172" i="1"/>
  <c r="BP182" i="1"/>
  <c r="CI172" i="1"/>
  <c r="CI182" i="1"/>
  <c r="AY172" i="1"/>
  <c r="AY182" i="1"/>
  <c r="W172" i="1"/>
  <c r="W182" i="1"/>
  <c r="CJ172" i="1"/>
  <c r="CJ182" i="1"/>
  <c r="CH172" i="1"/>
  <c r="CH182" i="1"/>
  <c r="FM172" i="1"/>
  <c r="FM182" i="1"/>
  <c r="AI172" i="1"/>
  <c r="AI182" i="1"/>
  <c r="FX172" i="1"/>
  <c r="FX182" i="1"/>
  <c r="DF172" i="1"/>
  <c r="DF182" i="1"/>
  <c r="FZ151" i="1"/>
  <c r="FZ178" i="1"/>
  <c r="FZ166" i="1"/>
  <c r="GB166" i="1" s="1"/>
  <c r="FZ167" i="1"/>
  <c r="GB167" i="1" s="1"/>
  <c r="DF175" i="1" l="1"/>
  <c r="DF177" i="1" s="1"/>
  <c r="DF180" i="1" s="1"/>
  <c r="W175" i="1"/>
  <c r="W177" i="1" s="1"/>
  <c r="W180" i="1" s="1"/>
  <c r="CJ175" i="1"/>
  <c r="CJ177" i="1" s="1"/>
  <c r="CJ180" i="1" s="1"/>
  <c r="AY175" i="1"/>
  <c r="AY177" i="1" s="1"/>
  <c r="AY180" i="1" s="1"/>
  <c r="FM175" i="1"/>
  <c r="FM177" i="1" s="1"/>
  <c r="FM180" i="1" s="1"/>
  <c r="CI175" i="1"/>
  <c r="CI177" i="1" s="1"/>
  <c r="CI180" i="1" s="1"/>
  <c r="FX175" i="1"/>
  <c r="FX177" i="1" s="1"/>
  <c r="FX180" i="1" s="1"/>
  <c r="AI175" i="1"/>
  <c r="AI177" i="1" s="1"/>
  <c r="AI180" i="1" s="1"/>
  <c r="CH175" i="1"/>
  <c r="CH177" i="1" s="1"/>
  <c r="CH180" i="1" s="1"/>
  <c r="BP175" i="1"/>
  <c r="BP177" i="1" s="1"/>
  <c r="BP180" i="1" s="1"/>
  <c r="FZ182" i="1"/>
  <c r="FY175" i="1" l="1"/>
  <c r="FY177" i="1" s="1"/>
  <c r="FY180" i="1" s="1"/>
  <c r="FZ180" i="1" s="1"/>
  <c r="FZ17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Christel, Mary Lynn</author>
  </authors>
  <commentList>
    <comment ref="AD47" authorId="0" shapeId="0" xr:uid="{2EA2C5B8-6855-4045-8D28-0FAAFDC4307F}">
      <text>
        <r>
          <rPr>
            <b/>
            <sz val="9"/>
            <color indexed="81"/>
            <rFont val="Tahoma"/>
            <family val="2"/>
          </rPr>
          <t>Christel, Mary Lynn: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Tim Kahle</author>
    <author>Christel, Mary Lynn</author>
  </authors>
  <commentList>
    <comment ref="C39" authorId="0" shapeId="0" xr:uid="{1E401D2C-7BCE-40A4-B832-020DA4236BBA}">
      <text>
        <r>
          <rPr>
            <b/>
            <sz val="9"/>
            <color indexed="81"/>
            <rFont val="Tahoma"/>
            <family val="2"/>
          </rPr>
          <t>Enter calculated number from cell C37.</t>
        </r>
      </text>
    </comment>
    <comment ref="AD79" authorId="1" shapeId="0" xr:uid="{BF53981F-C6A8-4B3D-B3BC-5FEC1B8C30BD}">
      <text>
        <r>
          <rPr>
            <b/>
            <sz val="9"/>
            <color indexed="81"/>
            <rFont val="Tahoma"/>
            <family val="2"/>
          </rPr>
          <t>Christel, Mary Lynn: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<sst xmlns="http://schemas.openxmlformats.org/spreadsheetml/2006/main" count="2968" uniqueCount="1273">
  <si>
    <t>Inflation Rate</t>
  </si>
  <si>
    <t>0010</t>
  </si>
  <si>
    <t>0020</t>
  </si>
  <si>
    <t>0030</t>
  </si>
  <si>
    <t>0040</t>
  </si>
  <si>
    <t>0050</t>
  </si>
  <si>
    <t>0060</t>
  </si>
  <si>
    <t>0070</t>
  </si>
  <si>
    <t>0100</t>
  </si>
  <si>
    <t>0110</t>
  </si>
  <si>
    <t>0120</t>
  </si>
  <si>
    <t>0123</t>
  </si>
  <si>
    <t>0130</t>
  </si>
  <si>
    <t>0140</t>
  </si>
  <si>
    <t>0170</t>
  </si>
  <si>
    <t>0180</t>
  </si>
  <si>
    <t>0190</t>
  </si>
  <si>
    <t>0220</t>
  </si>
  <si>
    <t>0230</t>
  </si>
  <si>
    <t>0240</t>
  </si>
  <si>
    <t>0250</t>
  </si>
  <si>
    <t>0260</t>
  </si>
  <si>
    <t>0270</t>
  </si>
  <si>
    <t>0290</t>
  </si>
  <si>
    <t>0310</t>
  </si>
  <si>
    <t>0470</t>
  </si>
  <si>
    <t>0480</t>
  </si>
  <si>
    <t>0490</t>
  </si>
  <si>
    <t>0500</t>
  </si>
  <si>
    <t>0510</t>
  </si>
  <si>
    <t>0520</t>
  </si>
  <si>
    <t>0540</t>
  </si>
  <si>
    <t>0550</t>
  </si>
  <si>
    <t>0560</t>
  </si>
  <si>
    <t>0580</t>
  </si>
  <si>
    <t>0640</t>
  </si>
  <si>
    <t>0740</t>
  </si>
  <si>
    <t>0770</t>
  </si>
  <si>
    <t>0860</t>
  </si>
  <si>
    <t>0870</t>
  </si>
  <si>
    <t>0880</t>
  </si>
  <si>
    <t>0890</t>
  </si>
  <si>
    <t>0900</t>
  </si>
  <si>
    <t>0910</t>
  </si>
  <si>
    <t>0920</t>
  </si>
  <si>
    <t>0930</t>
  </si>
  <si>
    <t>0940</t>
  </si>
  <si>
    <t>0950</t>
  </si>
  <si>
    <t>0960</t>
  </si>
  <si>
    <t>0970</t>
  </si>
  <si>
    <t>0980</t>
  </si>
  <si>
    <t>0990</t>
  </si>
  <si>
    <t>1000</t>
  </si>
  <si>
    <t>1010</t>
  </si>
  <si>
    <t>1020</t>
  </si>
  <si>
    <t>1030</t>
  </si>
  <si>
    <t>1040</t>
  </si>
  <si>
    <t>1050</t>
  </si>
  <si>
    <t>1060</t>
  </si>
  <si>
    <t>1070</t>
  </si>
  <si>
    <t>1080</t>
  </si>
  <si>
    <t>1110</t>
  </si>
  <si>
    <t>1120</t>
  </si>
  <si>
    <t>1130</t>
  </si>
  <si>
    <t>1140</t>
  </si>
  <si>
    <t>1150</t>
  </si>
  <si>
    <t>1160</t>
  </si>
  <si>
    <t>1180</t>
  </si>
  <si>
    <t>1195</t>
  </si>
  <si>
    <t>1220</t>
  </si>
  <si>
    <t>1330</t>
  </si>
  <si>
    <t>1340</t>
  </si>
  <si>
    <t>1350</t>
  </si>
  <si>
    <t>1360</t>
  </si>
  <si>
    <t>1380</t>
  </si>
  <si>
    <t>1390</t>
  </si>
  <si>
    <t>1400</t>
  </si>
  <si>
    <t>1410</t>
  </si>
  <si>
    <t>1420</t>
  </si>
  <si>
    <t>1430</t>
  </si>
  <si>
    <t>1440</t>
  </si>
  <si>
    <t>1450</t>
  </si>
  <si>
    <t>1460</t>
  </si>
  <si>
    <t>1480</t>
  </si>
  <si>
    <t>1490</t>
  </si>
  <si>
    <t>1500</t>
  </si>
  <si>
    <t>1510</t>
  </si>
  <si>
    <t>1520</t>
  </si>
  <si>
    <t>1530</t>
  </si>
  <si>
    <t>1540</t>
  </si>
  <si>
    <t>1550</t>
  </si>
  <si>
    <t>1560</t>
  </si>
  <si>
    <t>1570</t>
  </si>
  <si>
    <t>1580</t>
  </si>
  <si>
    <t>1590</t>
  </si>
  <si>
    <t>1600</t>
  </si>
  <si>
    <t>1620</t>
  </si>
  <si>
    <t>1750</t>
  </si>
  <si>
    <t>1760</t>
  </si>
  <si>
    <t>1780</t>
  </si>
  <si>
    <t>1790</t>
  </si>
  <si>
    <t>1810</t>
  </si>
  <si>
    <t>1828</t>
  </si>
  <si>
    <t>1850</t>
  </si>
  <si>
    <t>1860</t>
  </si>
  <si>
    <t>1870</t>
  </si>
  <si>
    <t>1980</t>
  </si>
  <si>
    <t>1990</t>
  </si>
  <si>
    <t>2000</t>
  </si>
  <si>
    <t>2010</t>
  </si>
  <si>
    <t>2020</t>
  </si>
  <si>
    <t>2035</t>
  </si>
  <si>
    <t>2055</t>
  </si>
  <si>
    <t>2070</t>
  </si>
  <si>
    <t>2180</t>
  </si>
  <si>
    <t>2190</t>
  </si>
  <si>
    <t>2395</t>
  </si>
  <si>
    <t>2405</t>
  </si>
  <si>
    <t>2505</t>
  </si>
  <si>
    <t>2515</t>
  </si>
  <si>
    <t>2520</t>
  </si>
  <si>
    <t>2530</t>
  </si>
  <si>
    <t>2535</t>
  </si>
  <si>
    <t>2540</t>
  </si>
  <si>
    <t>2560</t>
  </si>
  <si>
    <t>2570</t>
  </si>
  <si>
    <t>2580</t>
  </si>
  <si>
    <t>2590</t>
  </si>
  <si>
    <t>2600</t>
  </si>
  <si>
    <t>2610</t>
  </si>
  <si>
    <t>2620</t>
  </si>
  <si>
    <t>2630</t>
  </si>
  <si>
    <t>2640</t>
  </si>
  <si>
    <t>2650</t>
  </si>
  <si>
    <t>2660</t>
  </si>
  <si>
    <t>2670</t>
  </si>
  <si>
    <t>2680</t>
  </si>
  <si>
    <t>2690</t>
  </si>
  <si>
    <t>2700</t>
  </si>
  <si>
    <t>2710</t>
  </si>
  <si>
    <t>2720</t>
  </si>
  <si>
    <t>2730</t>
  </si>
  <si>
    <t>2740</t>
  </si>
  <si>
    <t>2750</t>
  </si>
  <si>
    <t>2760</t>
  </si>
  <si>
    <t>2770</t>
  </si>
  <si>
    <t>2780</t>
  </si>
  <si>
    <t>2790</t>
  </si>
  <si>
    <t>2800</t>
  </si>
  <si>
    <t>2810</t>
  </si>
  <si>
    <t>2820</t>
  </si>
  <si>
    <t>2830</t>
  </si>
  <si>
    <t>2840</t>
  </si>
  <si>
    <t>2862</t>
  </si>
  <si>
    <t>2865</t>
  </si>
  <si>
    <t>3000</t>
  </si>
  <si>
    <t>3010</t>
  </si>
  <si>
    <t>3020</t>
  </si>
  <si>
    <t>3030</t>
  </si>
  <si>
    <t>3040</t>
  </si>
  <si>
    <t>3050</t>
  </si>
  <si>
    <t>3060</t>
  </si>
  <si>
    <t>3070</t>
  </si>
  <si>
    <t>3080</t>
  </si>
  <si>
    <t>3085</t>
  </si>
  <si>
    <t>3090</t>
  </si>
  <si>
    <t>3100</t>
  </si>
  <si>
    <t>3110</t>
  </si>
  <si>
    <t>3120</t>
  </si>
  <si>
    <t>3130</t>
  </si>
  <si>
    <t>3140</t>
  </si>
  <si>
    <t>3145</t>
  </si>
  <si>
    <t>3146</t>
  </si>
  <si>
    <t>3147</t>
  </si>
  <si>
    <t>3148</t>
  </si>
  <si>
    <t>3200</t>
  </si>
  <si>
    <t>3210</t>
  </si>
  <si>
    <t>3220</t>
  </si>
  <si>
    <t>3230</t>
  </si>
  <si>
    <t>8001</t>
  </si>
  <si>
    <t>ADAMS</t>
  </si>
  <si>
    <t>ALAMOSA</t>
  </si>
  <si>
    <t>ARAPAHOE</t>
  </si>
  <si>
    <t>ARCHULETA</t>
  </si>
  <si>
    <t>BACA</t>
  </si>
  <si>
    <t>BENT</t>
  </si>
  <si>
    <t>BOULDER</t>
  </si>
  <si>
    <t>CHAFFEE</t>
  </si>
  <si>
    <t>CHEYENNE</t>
  </si>
  <si>
    <t>CLEAR CREEK</t>
  </si>
  <si>
    <t>CONEJOS</t>
  </si>
  <si>
    <t>COSTILLA</t>
  </si>
  <si>
    <t>CROWLEY</t>
  </si>
  <si>
    <t>CUSTER</t>
  </si>
  <si>
    <t>DELTA</t>
  </si>
  <si>
    <t>DENVER</t>
  </si>
  <si>
    <t>DOLORES</t>
  </si>
  <si>
    <t>DOUGLAS</t>
  </si>
  <si>
    <t>EAGLE</t>
  </si>
  <si>
    <t>ELBERT</t>
  </si>
  <si>
    <t>EL PASO</t>
  </si>
  <si>
    <t>FREMONT</t>
  </si>
  <si>
    <t>GARFIELD</t>
  </si>
  <si>
    <t>GILPIN</t>
  </si>
  <si>
    <t>GRAND</t>
  </si>
  <si>
    <t>GUNNISON</t>
  </si>
  <si>
    <t>HINSDALE</t>
  </si>
  <si>
    <t>HUERFANO</t>
  </si>
  <si>
    <t>JACKSON</t>
  </si>
  <si>
    <t>JEFFERSON</t>
  </si>
  <si>
    <t>KIOWA</t>
  </si>
  <si>
    <t>KIT CARSON</t>
  </si>
  <si>
    <t>LAKE</t>
  </si>
  <si>
    <t>LA PLATA</t>
  </si>
  <si>
    <t>LARIMER</t>
  </si>
  <si>
    <t>LAS ANIMAS</t>
  </si>
  <si>
    <t>LINCOLN</t>
  </si>
  <si>
    <t>LOGAN</t>
  </si>
  <si>
    <t>MESA</t>
  </si>
  <si>
    <t>MINERAL</t>
  </si>
  <si>
    <t>MOFFAT</t>
  </si>
  <si>
    <t>MONTEZUMA</t>
  </si>
  <si>
    <t>MONTROSE</t>
  </si>
  <si>
    <t>MORGAN</t>
  </si>
  <si>
    <t>OTERO</t>
  </si>
  <si>
    <t>OURAY</t>
  </si>
  <si>
    <t>PARK</t>
  </si>
  <si>
    <t>PHILLIPS</t>
  </si>
  <si>
    <t>PITKIN</t>
  </si>
  <si>
    <t>PROWERS</t>
  </si>
  <si>
    <t>PUEBLO</t>
  </si>
  <si>
    <t>RIO BLANCO</t>
  </si>
  <si>
    <t>RIO GRANDE</t>
  </si>
  <si>
    <t>ROUTT</t>
  </si>
  <si>
    <t>SAGUACHE</t>
  </si>
  <si>
    <t>SAN JUAN</t>
  </si>
  <si>
    <t>SAN MIGUEL</t>
  </si>
  <si>
    <t>SEDGWICK</t>
  </si>
  <si>
    <t>SUMMIT</t>
  </si>
  <si>
    <t>TELLER</t>
  </si>
  <si>
    <t>WASHINGTON</t>
  </si>
  <si>
    <t>WELD</t>
  </si>
  <si>
    <t>YUMA</t>
  </si>
  <si>
    <t>MAPLETON 1</t>
  </si>
  <si>
    <t>ADAMS 12 FIVE STAR SCHOOLS</t>
  </si>
  <si>
    <t>ADAMS COUNTY 14</t>
  </si>
  <si>
    <t>SCHOOL DISTRICT 27J</t>
  </si>
  <si>
    <t>BENNETT 29J</t>
  </si>
  <si>
    <t>STRASBURG 31J</t>
  </si>
  <si>
    <t>WESTMINSTER 50</t>
  </si>
  <si>
    <t>ALAMOSA RE-11J</t>
  </si>
  <si>
    <t>SANGRE DE CRISTO RE-22J</t>
  </si>
  <si>
    <t>ENGLEWOOD 1</t>
  </si>
  <si>
    <t>SHERIDAN 2</t>
  </si>
  <si>
    <t>CHERRY CREEK 5</t>
  </si>
  <si>
    <t>LITTLETON 6</t>
  </si>
  <si>
    <t>DEER TRAIL 26J</t>
  </si>
  <si>
    <t>ADAMS-ARAPAHOE 28J</t>
  </si>
  <si>
    <t>BYERS 32J</t>
  </si>
  <si>
    <t>ARCHULETA COUNTY 50 JT</t>
  </si>
  <si>
    <t>WALSH RE-1</t>
  </si>
  <si>
    <t>PRITCHETT RE-3</t>
  </si>
  <si>
    <t>SPRINGFIELD RE-4</t>
  </si>
  <si>
    <t>VILAS RE-5</t>
  </si>
  <si>
    <t>CAMPO RE-6</t>
  </si>
  <si>
    <t>LAS ANIMAS RE-1</t>
  </si>
  <si>
    <t>MC CLAVE RE-2</t>
  </si>
  <si>
    <t>ST VRAIN VALLEY RE 1J</t>
  </si>
  <si>
    <t>BOULDER VALLEY RE 2</t>
  </si>
  <si>
    <t>BUENA VISTA R-31</t>
  </si>
  <si>
    <t>SALIDA R-32</t>
  </si>
  <si>
    <t>KIT CARSON R-1</t>
  </si>
  <si>
    <t>CHEYENNE COUNTY RE-5</t>
  </si>
  <si>
    <t>CLEAR CREEK RE-1</t>
  </si>
  <si>
    <t>NORTH CONEJOS RE-1J</t>
  </si>
  <si>
    <t>SANFORD 6J</t>
  </si>
  <si>
    <t>SOUTH CONEJOS RE-10</t>
  </si>
  <si>
    <t>CENTENNIAL R-1</t>
  </si>
  <si>
    <t>SIERRA GRANDE R-30</t>
  </si>
  <si>
    <t>CROWLEY COUNTY RE-1-J</t>
  </si>
  <si>
    <t>CUSTER COUNTY SCHOOL DISTRICT C-1</t>
  </si>
  <si>
    <t>DELTA COUNTY 50(J)</t>
  </si>
  <si>
    <t>DENVER COUNTY 1</t>
  </si>
  <si>
    <t>DOLORES COUNTY RE NO.2</t>
  </si>
  <si>
    <t>DOUGLAS COUNTY RE 1</t>
  </si>
  <si>
    <t>EAGLE COUNTY RE 50</t>
  </si>
  <si>
    <t>ELIZABETH SCHOOL DISTRICT</t>
  </si>
  <si>
    <t>KIOWA C-2</t>
  </si>
  <si>
    <t>BIG SANDY 100J</t>
  </si>
  <si>
    <t>ELBERT 200</t>
  </si>
  <si>
    <t>AGATE 300</t>
  </si>
  <si>
    <t>CALHAN RJ-1</t>
  </si>
  <si>
    <t>HARRISON 2</t>
  </si>
  <si>
    <t>WIDEFIELD 3</t>
  </si>
  <si>
    <t>FOUNTAIN 8</t>
  </si>
  <si>
    <t>COLORADO SPRINGS 11</t>
  </si>
  <si>
    <t>CHEYENNE MOUNTAIN 12</t>
  </si>
  <si>
    <t>MANITOU SPRINGS 14</t>
  </si>
  <si>
    <t>ACADEMY 20</t>
  </si>
  <si>
    <t>ELLICOTT 22</t>
  </si>
  <si>
    <t>PEYTON 23 JT</t>
  </si>
  <si>
    <t>HANOVER 28</t>
  </si>
  <si>
    <t>LEWIS-PALMER 38</t>
  </si>
  <si>
    <t>FALCON 49</t>
  </si>
  <si>
    <t>EDISON 54 JT</t>
  </si>
  <si>
    <t>MIAMI/YODER 60 JT</t>
  </si>
  <si>
    <t>CANON CITY RE-1</t>
  </si>
  <si>
    <t>FREMONT RE-2</t>
  </si>
  <si>
    <t>COTOPAXI RE-3</t>
  </si>
  <si>
    <t>ROARING FORK RE-1</t>
  </si>
  <si>
    <t>GARFIELD RE-2</t>
  </si>
  <si>
    <t>GARFIELD 16</t>
  </si>
  <si>
    <t>GILPIN COUNTY RE-1</t>
  </si>
  <si>
    <t>WEST GRAND 1-JT</t>
  </si>
  <si>
    <t>EAST GRAND 2</t>
  </si>
  <si>
    <t>GUNNISON WATERSHED RE1J</t>
  </si>
  <si>
    <t>HINSDALE COUNTY RE 1</t>
  </si>
  <si>
    <t>HUERFANO RE-1</t>
  </si>
  <si>
    <t>LA VETA RE-2</t>
  </si>
  <si>
    <t xml:space="preserve">NORTH PARK R-1 </t>
  </si>
  <si>
    <t>JEFFERSON COUNTY R-1</t>
  </si>
  <si>
    <t>EADS RE-1</t>
  </si>
  <si>
    <t>PLAINVIEW RE-2</t>
  </si>
  <si>
    <t>ARRIBA-FLAGLER C-20</t>
  </si>
  <si>
    <t>HI-PLAINS R-23</t>
  </si>
  <si>
    <t>STRATTON R-4</t>
  </si>
  <si>
    <t>BETHUNE R-5</t>
  </si>
  <si>
    <t>BURLINGTON RE-6J</t>
  </si>
  <si>
    <t>LAKE COUNTY R-1</t>
  </si>
  <si>
    <t>DURANGO 9-R</t>
  </si>
  <si>
    <t>BAYFIELD 10 JT-R</t>
  </si>
  <si>
    <t>IGNACIO 11 JT</t>
  </si>
  <si>
    <t>POUDRE R-1</t>
  </si>
  <si>
    <t>THOMPSON R2-J</t>
  </si>
  <si>
    <t>ESTES PARK R-3</t>
  </si>
  <si>
    <t>TRINIDAD 1</t>
  </si>
  <si>
    <t>PRIMERO REORGANIZED 2</t>
  </si>
  <si>
    <t>HOEHNE REORGANIZED 3</t>
  </si>
  <si>
    <t>AGUILAR REORGANIZED 6</t>
  </si>
  <si>
    <t>BRANSON REORGANIZED 82</t>
  </si>
  <si>
    <t>KIM REORGANIZED 88</t>
  </si>
  <si>
    <t>GENOA-HUGO C113</t>
  </si>
  <si>
    <t>LIMON RE-4J</t>
  </si>
  <si>
    <t>KARVAL RE-23</t>
  </si>
  <si>
    <t>VALLEY RE-1</t>
  </si>
  <si>
    <t>FRENCHMAN RE-3</t>
  </si>
  <si>
    <t>BUFFALO RE-4J</t>
  </si>
  <si>
    <t>PLATEAU RE-5</t>
  </si>
  <si>
    <t>DE BEQUE 49JT</t>
  </si>
  <si>
    <t>PLATEAU VALLEY 50</t>
  </si>
  <si>
    <t>MESA COUNTY VALLEY 51</t>
  </si>
  <si>
    <t>CREEDE SCHOOL DISTRICT</t>
  </si>
  <si>
    <t>MOFFAT COUNTY RE:NO 1</t>
  </si>
  <si>
    <t>MONTEZUMA-CORTEZ RE-1</t>
  </si>
  <si>
    <t>DOLORES RE-4A</t>
  </si>
  <si>
    <t>MANCOS RE-6</t>
  </si>
  <si>
    <t>MONTROSE COUNTY RE-1J</t>
  </si>
  <si>
    <t>WEST END RE-2</t>
  </si>
  <si>
    <t>BRUSH RE-2(J)</t>
  </si>
  <si>
    <t>FORT MORGAN RE-3</t>
  </si>
  <si>
    <t>WELDON VALLEY RE-20(J)</t>
  </si>
  <si>
    <t>WIGGINS RE-50(J)</t>
  </si>
  <si>
    <t>EAST OTERO R-1</t>
  </si>
  <si>
    <t>ROCKY FORD R-2</t>
  </si>
  <si>
    <t>MANZANOLA 3J</t>
  </si>
  <si>
    <t>FOWLER R-4J</t>
  </si>
  <si>
    <t>CHERAW 31</t>
  </si>
  <si>
    <t>SWINK 33</t>
  </si>
  <si>
    <t>OURAY R-1</t>
  </si>
  <si>
    <t>RIDGWAY R-2</t>
  </si>
  <si>
    <t>PLATTE CANYON 1</t>
  </si>
  <si>
    <t>PARK COUNTY RE-2</t>
  </si>
  <si>
    <t>HOLYOKE RE-1J</t>
  </si>
  <si>
    <t>HAXTUN RE-2J</t>
  </si>
  <si>
    <t>ASPEN 1</t>
  </si>
  <si>
    <t>GRANADA RE-1</t>
  </si>
  <si>
    <t>LAMAR RE-2</t>
  </si>
  <si>
    <t>HOLLY RE-3</t>
  </si>
  <si>
    <t>WILEY RE-13 JT</t>
  </si>
  <si>
    <t>PUEBLO CITY 60</t>
  </si>
  <si>
    <t>PUEBLO COUNTY 70</t>
  </si>
  <si>
    <t>MEEKER RE1</t>
  </si>
  <si>
    <t>RANGELY RE-4</t>
  </si>
  <si>
    <t>DEL NORTE C-7</t>
  </si>
  <si>
    <t>MONTE VISTA C-8</t>
  </si>
  <si>
    <t>SARGENT RE-33J</t>
  </si>
  <si>
    <t>HAYDEN RE-1</t>
  </si>
  <si>
    <t>STEAMBOAT SPRINGS RE-2</t>
  </si>
  <si>
    <t>SOUTH ROUTT RE 3</t>
  </si>
  <si>
    <t>MOUNTAIN VALLEY RE 1</t>
  </si>
  <si>
    <t>MOFFAT 2</t>
  </si>
  <si>
    <t>CENTER 26 JT</t>
  </si>
  <si>
    <t>SILVERTON 1</t>
  </si>
  <si>
    <t>TELLURIDE R-1</t>
  </si>
  <si>
    <t>NORWOOD R-2J</t>
  </si>
  <si>
    <t>JULESBURG RE-1</t>
  </si>
  <si>
    <t>REVERE SCHOOL DISTRICT</t>
  </si>
  <si>
    <t>SUMMIT RE-1</t>
  </si>
  <si>
    <t>CRIPPLE CREEK-VICTOR RE-1</t>
  </si>
  <si>
    <t>WOODLAND PARK RE-2</t>
  </si>
  <si>
    <t>AKRON R-1</t>
  </si>
  <si>
    <t>ARICKAREE R-2</t>
  </si>
  <si>
    <t>OTIS R-3</t>
  </si>
  <si>
    <t>LONE STAR 101</t>
  </si>
  <si>
    <t>WOODLIN R-104</t>
  </si>
  <si>
    <t>WELD COUNTY RE-1</t>
  </si>
  <si>
    <t>EATON RE-2</t>
  </si>
  <si>
    <t>WELD COUNTY SCHOOL DISTRICT RE-3J</t>
  </si>
  <si>
    <t>WINDSOR RE-4</t>
  </si>
  <si>
    <t>JOHNSTOWN-MILLIKEN RE-5J</t>
  </si>
  <si>
    <t>GREELEY 6</t>
  </si>
  <si>
    <t>PLATTE VALLEY RE-7</t>
  </si>
  <si>
    <t>WELD COUNTY S/D RE-8</t>
  </si>
  <si>
    <t>AULT-HIGHLAND RE-9</t>
  </si>
  <si>
    <t>BRIGGSDALE RE-10</t>
  </si>
  <si>
    <t>PRAIRIE RE-11</t>
  </si>
  <si>
    <t>PAWNEE RE-12</t>
  </si>
  <si>
    <t>YUMA 1</t>
  </si>
  <si>
    <t>WRAY RD-2</t>
  </si>
  <si>
    <t>IDALIA RJ-3</t>
  </si>
  <si>
    <t>LIBERTY J-4</t>
  </si>
  <si>
    <t>CHARTER SCHOOL INSTITUTE</t>
  </si>
  <si>
    <t>TOTALS</t>
  </si>
  <si>
    <t>V1</t>
  </si>
  <si>
    <t>V1.1</t>
  </si>
  <si>
    <t>V1.2</t>
  </si>
  <si>
    <t>V3</t>
  </si>
  <si>
    <t>V4</t>
  </si>
  <si>
    <t>V4.1</t>
  </si>
  <si>
    <t>V4.2</t>
  </si>
  <si>
    <t>V5</t>
  </si>
  <si>
    <t>V6</t>
  </si>
  <si>
    <t>V7</t>
  </si>
  <si>
    <t>V8</t>
  </si>
  <si>
    <t>V9</t>
  </si>
  <si>
    <t>V10</t>
  </si>
  <si>
    <t>V11</t>
  </si>
  <si>
    <t>V12</t>
  </si>
  <si>
    <t>V13</t>
  </si>
  <si>
    <t>FY24 October FTE Count (minus OODS, Online)</t>
  </si>
  <si>
    <t>V14</t>
  </si>
  <si>
    <t>FY23 October FTE Count (minus OODS, Online)</t>
  </si>
  <si>
    <t>V15</t>
  </si>
  <si>
    <t>V16</t>
  </si>
  <si>
    <t>V18</t>
  </si>
  <si>
    <t>V19</t>
  </si>
  <si>
    <t>V19.1</t>
  </si>
  <si>
    <t>V19.2</t>
  </si>
  <si>
    <t>V20</t>
  </si>
  <si>
    <t>V20.6</t>
  </si>
  <si>
    <t>V21</t>
  </si>
  <si>
    <t>TAXES</t>
  </si>
  <si>
    <t>V30</t>
  </si>
  <si>
    <t>V31</t>
  </si>
  <si>
    <t>V32</t>
  </si>
  <si>
    <t>V33</t>
  </si>
  <si>
    <t xml:space="preserve"> </t>
  </si>
  <si>
    <t>V50</t>
  </si>
  <si>
    <t>V51</t>
  </si>
  <si>
    <t>V52</t>
  </si>
  <si>
    <t>V53</t>
  </si>
  <si>
    <t>V54</t>
  </si>
  <si>
    <t>V55</t>
  </si>
  <si>
    <t>V56</t>
  </si>
  <si>
    <t>OTHER</t>
  </si>
  <si>
    <t>V64</t>
  </si>
  <si>
    <t>FY 95 Hold Harmless Amount (FY 95 year stays constant)</t>
  </si>
  <si>
    <t>V65</t>
  </si>
  <si>
    <t>FY 95 Excess Hold Harmless Revenue (FY 95 year stays constant)</t>
  </si>
  <si>
    <t>V66</t>
  </si>
  <si>
    <t>Voter Approved Override Amount</t>
  </si>
  <si>
    <t>FY 02 Cost of Living Amount (FY 02 year stays constant)</t>
  </si>
  <si>
    <t>Maximum Override (Sum of 25% Total program &amp; COL, minus SOT)</t>
  </si>
  <si>
    <t>FUNDED PUPIL COUNT</t>
  </si>
  <si>
    <t>FC1</t>
  </si>
  <si>
    <t>FC2</t>
  </si>
  <si>
    <t>FC3</t>
  </si>
  <si>
    <t>FC4</t>
  </si>
  <si>
    <t>FC5</t>
  </si>
  <si>
    <t>FC5.1</t>
  </si>
  <si>
    <t>FC6.5</t>
  </si>
  <si>
    <t>FY6.6</t>
  </si>
  <si>
    <t>FC7</t>
  </si>
  <si>
    <t>FC7.5</t>
  </si>
  <si>
    <t>FC7.6</t>
  </si>
  <si>
    <t>FC8</t>
  </si>
  <si>
    <t>FC8.5</t>
  </si>
  <si>
    <t>FC9</t>
  </si>
  <si>
    <t>FC10</t>
  </si>
  <si>
    <t>FC11</t>
  </si>
  <si>
    <t/>
  </si>
  <si>
    <t>AR1</t>
  </si>
  <si>
    <t>AR2</t>
  </si>
  <si>
    <t>AR3</t>
  </si>
  <si>
    <t>AR4</t>
  </si>
  <si>
    <t>AR5</t>
  </si>
  <si>
    <t>AR6</t>
  </si>
  <si>
    <t>AR7</t>
  </si>
  <si>
    <t>AR8</t>
  </si>
  <si>
    <t>EL1</t>
  </si>
  <si>
    <t>EL2</t>
  </si>
  <si>
    <t>EL3</t>
  </si>
  <si>
    <t>SPED2</t>
  </si>
  <si>
    <t>Suburb: Large</t>
  </si>
  <si>
    <t>City: Small</t>
  </si>
  <si>
    <t>Rural: Distant</t>
  </si>
  <si>
    <t>Town: Remote</t>
  </si>
  <si>
    <t>Rural: Remote</t>
  </si>
  <si>
    <t>City: Large</t>
  </si>
  <si>
    <t>City: Mid-size</t>
  </si>
  <si>
    <t>Rural: Fringe</t>
  </si>
  <si>
    <t>Suburb: Small</t>
  </si>
  <si>
    <t>Town: Distant</t>
  </si>
  <si>
    <t>Suburb: Mid-size</t>
  </si>
  <si>
    <t>Town: Fringe</t>
  </si>
  <si>
    <t>TABOR FORMULA FUNDING</t>
  </si>
  <si>
    <t>TB1</t>
  </si>
  <si>
    <t>TB2</t>
  </si>
  <si>
    <t>TB3</t>
  </si>
  <si>
    <t>(line FC9 minus line V12) divided by line V12</t>
  </si>
  <si>
    <t>TB4</t>
  </si>
  <si>
    <t>TOTAL FORMULA FUNDING</t>
  </si>
  <si>
    <t>TF1</t>
  </si>
  <si>
    <t>TF2</t>
  </si>
  <si>
    <t>TF3</t>
  </si>
  <si>
    <t>TF4</t>
  </si>
  <si>
    <t>TF5</t>
  </si>
  <si>
    <t>TF6</t>
  </si>
  <si>
    <t>TF7</t>
  </si>
  <si>
    <t>TF8</t>
  </si>
  <si>
    <t>Formula Funding using 459 Size Factor</t>
  </si>
  <si>
    <t>else enter 999,999,999.00</t>
  </si>
  <si>
    <t>TF9</t>
  </si>
  <si>
    <t>Subtotal Formula Funding</t>
  </si>
  <si>
    <t>TF10</t>
  </si>
  <si>
    <t>Maximum Total Formula Funding</t>
  </si>
  <si>
    <t>TF11</t>
  </si>
  <si>
    <t>TF12</t>
  </si>
  <si>
    <t xml:space="preserve">enter the lesser of lines TF8, TF9 or TF10 </t>
  </si>
  <si>
    <t>TF13</t>
  </si>
  <si>
    <t>TOTAL PER-PUPIL FORMULA FUNDING</t>
  </si>
  <si>
    <t>AMOUNT OF FUNDING BEYOND TABOR FORMULA (FOR DISTRICTS WHO HAVE NOT PASSED A TABOR ELECTION)</t>
  </si>
  <si>
    <t>AF1</t>
  </si>
  <si>
    <t>If line TB4 equals line TF11 and line V63 is not equal to</t>
  </si>
  <si>
    <t>888,888,888.88 - go to line AF2, else go to line TP1</t>
  </si>
  <si>
    <t>AF2</t>
  </si>
  <si>
    <t>Formula Funding</t>
  </si>
  <si>
    <t>enter the lesser of lines TF8 or TF9</t>
  </si>
  <si>
    <t>AF3</t>
  </si>
  <si>
    <t>AF4</t>
  </si>
  <si>
    <t>AF5</t>
  </si>
  <si>
    <t>Funding Beyond TABOR Formula (CALC)</t>
  </si>
  <si>
    <t>enter the lesser of</t>
  </si>
  <si>
    <t>(line AF2 minus line AF3) or</t>
  </si>
  <si>
    <t>(line AF4 minus line AF3) - if negative enter zero</t>
  </si>
  <si>
    <t>AF6</t>
  </si>
  <si>
    <t>Funding Beyond TABOR Formula (FINAL)</t>
  </si>
  <si>
    <t>enter the lesser of lines V63 or AF5</t>
  </si>
  <si>
    <t>TOTAL PROGRAM FUNDING</t>
  </si>
  <si>
    <t>TP1</t>
  </si>
  <si>
    <t>TP2</t>
  </si>
  <si>
    <t>TP3</t>
  </si>
  <si>
    <t>MILL LEVY</t>
  </si>
  <si>
    <t>ML1</t>
  </si>
  <si>
    <t>Mill Levy from prior year plus tax credit</t>
  </si>
  <si>
    <t>ML2</t>
  </si>
  <si>
    <t>Mill Levy to buyout Total Program Funding</t>
  </si>
  <si>
    <t>(line TP3 minus (line FC9 times line V26) minus</t>
  </si>
  <si>
    <t>line V30) divided by line V31</t>
  </si>
  <si>
    <t>ML3</t>
  </si>
  <si>
    <t>Mill Levy at TABOR maximum</t>
  </si>
  <si>
    <t>(line V33 times (1 plus line TB2 plus line TB3))</t>
  </si>
  <si>
    <t>divided by line V31</t>
  </si>
  <si>
    <t>ML4</t>
  </si>
  <si>
    <t>Equalized Mill Levy  (CALC)</t>
  </si>
  <si>
    <t>enter the lesser of lines ML1, ML2, ML3</t>
  </si>
  <si>
    <t>ML5</t>
  </si>
  <si>
    <t>Equalized Mill Levy (ADJUST)</t>
  </si>
  <si>
    <t>ML6</t>
  </si>
  <si>
    <t>EQUALIZED MILL LEVY (FINAL)</t>
  </si>
  <si>
    <t>ML7</t>
  </si>
  <si>
    <t>Total Program Reserve Mills Calculated</t>
  </si>
  <si>
    <t>CATEGORICAL BUYOUT MILL LEVY</t>
  </si>
  <si>
    <t>CB1</t>
  </si>
  <si>
    <t>CB2</t>
  </si>
  <si>
    <t>Mill levy to buyout categorical programs</t>
  </si>
  <si>
    <t>CB3</t>
  </si>
  <si>
    <t>Categorical Buyout Mill Levy (CALC)</t>
  </si>
  <si>
    <t>enter the lesser of line CB2 or (line ML1 minus line ML6)</t>
  </si>
  <si>
    <t>or (line ML3 minus line ML6)</t>
  </si>
  <si>
    <t>CB4</t>
  </si>
  <si>
    <t xml:space="preserve">Categorical Buyout Mill Levy (ADJUST) </t>
  </si>
  <si>
    <t>CB5</t>
  </si>
  <si>
    <t>CATEGORICAL BUYOUT MILL LEVY (FINAL)</t>
  </si>
  <si>
    <t>GRAND TOTAL PROGRAM FUNDING</t>
  </si>
  <si>
    <t>GT1</t>
  </si>
  <si>
    <t>GT2</t>
  </si>
  <si>
    <t>GT3</t>
  </si>
  <si>
    <t>GT4</t>
  </si>
  <si>
    <t>STATE SHARE</t>
  </si>
  <si>
    <t>GT5</t>
  </si>
  <si>
    <t>CATEGORICAL BUYOUT MILL LEVY REVENUE</t>
  </si>
  <si>
    <t>GT6</t>
  </si>
  <si>
    <t>TOTAL PROGRAM PER-PUPIL FUNDING</t>
  </si>
  <si>
    <t>GT7</t>
  </si>
  <si>
    <t>BUDGET STABILIZATION FACTOR</t>
  </si>
  <si>
    <t>BUDGET STABILIZATION FACTOR TOTAL PROGRAM FUNDING</t>
  </si>
  <si>
    <t>GT7.1</t>
  </si>
  <si>
    <t>TOTAL PROGRAM</t>
  </si>
  <si>
    <t>GT7.2</t>
  </si>
  <si>
    <t>PROPERTY TAXES</t>
  </si>
  <si>
    <t>GT7.3</t>
  </si>
  <si>
    <t>SPECIFIC OWNERSHIP TAXES</t>
  </si>
  <si>
    <t>GT7.4</t>
  </si>
  <si>
    <t>GT7.5</t>
  </si>
  <si>
    <t>REQUIRED CATEGORICAL BUYOUT FROM TOTAL PROGRAM</t>
  </si>
  <si>
    <t>GT7.6</t>
  </si>
  <si>
    <t>PER PUPIL FUNDING AFTER BUDGET STABILIZATION FACTOR</t>
  </si>
  <si>
    <t>With Categorical Buyout</t>
  </si>
  <si>
    <t>Without Categorical Buyout</t>
  </si>
  <si>
    <t>TOTAL PROGRAM FUNDING CHARTER INSTITUTE</t>
  </si>
  <si>
    <t>GT8</t>
  </si>
  <si>
    <t>Adjusted district In-school per pupil funding</t>
  </si>
  <si>
    <t>GT9</t>
  </si>
  <si>
    <t>District On-line per pupil funding</t>
  </si>
  <si>
    <t>GT10</t>
  </si>
  <si>
    <t>Charter School Institute Total Program Funding</t>
  </si>
  <si>
    <t>GT11</t>
  </si>
  <si>
    <t>DISTRICT'S ADJUSTED TOTAL PROGRAM FUNDING (GT1 plus GT10)</t>
  </si>
  <si>
    <t>GT12</t>
  </si>
  <si>
    <t>GT13</t>
  </si>
  <si>
    <t>GT14</t>
  </si>
  <si>
    <t xml:space="preserve">DISTRICT'S ADJUSTED STATE SHARE </t>
  </si>
  <si>
    <t>RQUIRED CATEGORICAL BUYOUT FROM TOTAL PROGRAM</t>
  </si>
  <si>
    <t>TOTAL PROPERTY TAX MILL LEVIES</t>
  </si>
  <si>
    <t>TM1</t>
  </si>
  <si>
    <t>TM2</t>
  </si>
  <si>
    <t>TM3</t>
  </si>
  <si>
    <t>Hold Harmless Override</t>
  </si>
  <si>
    <t>line V64 divided by line V31</t>
  </si>
  <si>
    <t>TM4</t>
  </si>
  <si>
    <t xml:space="preserve">Excess Harm Harmless Override </t>
  </si>
  <si>
    <t>line V65 divided by line V31</t>
  </si>
  <si>
    <t>TM5</t>
  </si>
  <si>
    <t>Voter Approved Override</t>
  </si>
  <si>
    <t>line V66 divided by Line V31</t>
  </si>
  <si>
    <t>TM6</t>
  </si>
  <si>
    <t>Mill Levy to Certify December 15, 2015</t>
  </si>
  <si>
    <t>FD1</t>
  </si>
  <si>
    <t>Floor District Calculation</t>
  </si>
  <si>
    <t>FY26 Grades 1-12 FTE</t>
  </si>
  <si>
    <t>FY26 Kindergarten FTE</t>
  </si>
  <si>
    <t>FY26 Half-day Kindergarten FTE</t>
  </si>
  <si>
    <t>FY26 October FTE Count (sum of line V1, V1.1 and line V2)</t>
  </si>
  <si>
    <t>FY26 Additional TREP Allocated Slots (not included in V4.1)</t>
  </si>
  <si>
    <t>FY26 Free and Reduced Lunch (grades 1 - 8) Count</t>
  </si>
  <si>
    <t>FY26 Free and Reduced Lunch (grades K - 12) Count</t>
  </si>
  <si>
    <t xml:space="preserve">FY26 Percent At-risk  - State Average </t>
  </si>
  <si>
    <t>FY26 October Membership (grades 1 - 8)</t>
  </si>
  <si>
    <t xml:space="preserve">FY26 October Membership (grades K-12) </t>
  </si>
  <si>
    <t xml:space="preserve">FY26 Charter School FTE Count </t>
  </si>
  <si>
    <t>FY26 ELL Count per SB21-268</t>
  </si>
  <si>
    <t>FY26 Charter School Institute Grades K - 12 FTE</t>
  </si>
  <si>
    <t>FY26 Charter School Institute Kindergarten FTE</t>
  </si>
  <si>
    <t>FY26 Charter School Institute Half-day Kindergarten FTE</t>
  </si>
  <si>
    <t xml:space="preserve">FY26 Specific Ownership Tax </t>
  </si>
  <si>
    <t xml:space="preserve">FY26 Assessed Valuation </t>
  </si>
  <si>
    <t>Transportation payments paid in FY26</t>
  </si>
  <si>
    <t>Vocational Education payments paid in FY26</t>
  </si>
  <si>
    <t>English Language Proficiency Act payments paid in FY26</t>
  </si>
  <si>
    <t>Special Education - Gifted/Talented payments paid in FY26</t>
  </si>
  <si>
    <t>FY26 Full Day Kindergarten Factor</t>
  </si>
  <si>
    <t xml:space="preserve">FY26 Charter Institute Full Day Kindergarten Factor </t>
  </si>
  <si>
    <t>FY26 At-Risk Pupil Count (greater of AR4 or AR5)</t>
  </si>
  <si>
    <t>FY26 Enrollment Growth - enter</t>
  </si>
  <si>
    <t>FY26 TABOR FORMULA FUNDING</t>
  </si>
  <si>
    <t>FY25 Funded Pupil Count</t>
  </si>
  <si>
    <t>FY25 October FTE Count (minus OODS, Online)</t>
  </si>
  <si>
    <t>Small Attendance Center payments paid in FY26</t>
  </si>
  <si>
    <t>FOUNDATION FUNDING</t>
  </si>
  <si>
    <t>AT RISK FUNDING</t>
  </si>
  <si>
    <t>ELL FUNDING</t>
  </si>
  <si>
    <t>FY26 ELL Count - (enter V18)</t>
  </si>
  <si>
    <t>FY26 Base Funding Per Pupil (enter V22)</t>
  </si>
  <si>
    <t>FY26 Mill Levy (FINAL)</t>
  </si>
  <si>
    <t>FY25 General Fund Property Tax (incl. Categorical Buyout)</t>
  </si>
  <si>
    <t>Special Education - Children with Disabilities paid in FY26</t>
  </si>
  <si>
    <t>Total Categorical Funding - (enter sum of lines V50, V51, V52, V53,  V54 and V55)</t>
  </si>
  <si>
    <t>FY26 Free and Reduced Lunch (grades 1-8) Count  (enter V6)</t>
  </si>
  <si>
    <t>FY26 October Membership (grades 1-8) - (enter V9)</t>
  </si>
  <si>
    <t>FY26 Projected K-12 Free and Reduced Lunch Count Using 1-8 Percent</t>
  </si>
  <si>
    <t>FY26 Free and Reduced Lunch (grades K-12) Count (enter V7)</t>
  </si>
  <si>
    <t>FY26 Total ELL Funding (EL1 times EL2)</t>
  </si>
  <si>
    <t>FY26 Percent 1-8 Free and Reduced Lunch Count - (AR1 divided by AR2)</t>
  </si>
  <si>
    <t>EXTENDED HIGH SCHOOL FUNDING</t>
  </si>
  <si>
    <t>FY26 Institute Funded Pupil Count (FC6.1 plus FC6.5 plus FC6.6 plus FC8.5)</t>
  </si>
  <si>
    <t>FY26 Charter Institute Averaged Pupil Count - (enter V21)</t>
  </si>
  <si>
    <t>Categorical Program Funding - enter V56</t>
  </si>
  <si>
    <t>PROPERTY TAX REVENUES  -  enter GT2</t>
  </si>
  <si>
    <t>SPECIFIC OWNERSHIP TAX -  enter GT3</t>
  </si>
  <si>
    <t>(enter GT11 minus line GT12 minus line GT13)</t>
  </si>
  <si>
    <t>FY26 October FTE Count less online and extended HS - (enter V5)</t>
  </si>
  <si>
    <t>FY25 October FTE Count - (enter V13)</t>
  </si>
  <si>
    <t>FY24 October FTE Count - (enter V14)</t>
  </si>
  <si>
    <t>FY23 October FTE Count - (enter V15)</t>
  </si>
  <si>
    <t>FY26 Averaged Funded Pupil Count - (enter the greater of FC1, or average of FC1 plus FC2, or</t>
  </si>
  <si>
    <t>average of FC1 plus FC2 plus FC3, or average of FC1 plus FC2 plus FC3 plus FC4</t>
  </si>
  <si>
    <t>FY26 Funded Pupil Count - enter FC5, plus FC5.1, plus Line FC6, plus FC6.5, plus FC6.6</t>
  </si>
  <si>
    <t>FY26 Extended HS Pupil Count - enter FC4.1</t>
  </si>
  <si>
    <t xml:space="preserve">FY26 Multi-District Online (MDOL) Pupil Count - enter V4 </t>
  </si>
  <si>
    <t>FY26 Charter Institute MDOL Pupil Count - enter V20</t>
  </si>
  <si>
    <t>FY26 Total Funded Pupil Count - (enter FC7 plus FC7.5 plus FC8)</t>
  </si>
  <si>
    <t>FY26 District Funded Pupil Count (FC5 plus FC5.1 plus FC6 plus FC8)</t>
  </si>
  <si>
    <t>MD Online PPR</t>
  </si>
  <si>
    <t>FY26 Total Extended High School Funding (EH1 times EH2)</t>
  </si>
  <si>
    <t>EH1</t>
  </si>
  <si>
    <t>EH2</t>
  </si>
  <si>
    <t>EH3</t>
  </si>
  <si>
    <t>FY26 Extended High School Per Pupil - (same as Multi-District Online rate)</t>
  </si>
  <si>
    <t>MD1</t>
  </si>
  <si>
    <t>MD2</t>
  </si>
  <si>
    <t>MD3</t>
  </si>
  <si>
    <t>FY26 Multi-District Online Count (V4 plus V20)</t>
  </si>
  <si>
    <t>FY26 Multi-District Online</t>
  </si>
  <si>
    <t>FY26 Total Multi-District Online Funding (MD1 times MD2)</t>
  </si>
  <si>
    <t>MULTI-DISTRICT ONLINE FUNDING</t>
  </si>
  <si>
    <t>FF1</t>
  </si>
  <si>
    <t>FF2</t>
  </si>
  <si>
    <t>FF3</t>
  </si>
  <si>
    <t>FY26 Total Foundation Funding (FF1 times BF2)</t>
  </si>
  <si>
    <t>FY26 At Risk Per Pupil (FF1 times 25%)</t>
  </si>
  <si>
    <t>FY26 ELL Per Pupil (FF1 times 25%)</t>
  </si>
  <si>
    <t>SPECIAL EDUCATION FUNDING</t>
  </si>
  <si>
    <t>FY26 Special Education Per Pupil (FF1 times 25%)</t>
  </si>
  <si>
    <t>SPED1</t>
  </si>
  <si>
    <t>SPED3</t>
  </si>
  <si>
    <t>FY26 Total Special Education Funding (SPED1 times SPED2)</t>
  </si>
  <si>
    <t>COL Cap</t>
  </si>
  <si>
    <t>COL1</t>
  </si>
  <si>
    <t>COL2</t>
  </si>
  <si>
    <t>COL3</t>
  </si>
  <si>
    <t>FY26 Funded Pupil Count less MDOL and Extended HS - (enter FC7)</t>
  </si>
  <si>
    <t>COL4</t>
  </si>
  <si>
    <t>FY26 Rebased Cost of Living</t>
  </si>
  <si>
    <t>LOCALE FACTOR FUNDING</t>
  </si>
  <si>
    <t>COST OF LIVING FACTOR FUNDING</t>
  </si>
  <si>
    <t>LOC1</t>
  </si>
  <si>
    <t>FY26 Cost of Living with 23% Cap (minimum of COL2 minus 1 or cap)</t>
  </si>
  <si>
    <t>LOC2</t>
  </si>
  <si>
    <t>LOC3</t>
  </si>
  <si>
    <t>FY26 NCES Designation of District</t>
  </si>
  <si>
    <t>LOC4</t>
  </si>
  <si>
    <t>FY26 Total Cost of Living Factor Funding (COL1 times FF1 times COL3)</t>
  </si>
  <si>
    <t>SIZE FACTOR FUNDING</t>
  </si>
  <si>
    <t>FY26 Size Factor Calculated</t>
  </si>
  <si>
    <t>FY26 Size Factor with 6,500 FPC Cap - (FC9 fewer than 6,500)</t>
  </si>
  <si>
    <t>FY26 Total Size Factor Funding (SIZ1 times FF1 times SIZ3)</t>
  </si>
  <si>
    <t>Base PPR (FF1)</t>
  </si>
  <si>
    <t>CAT1</t>
  </si>
  <si>
    <t>CAT2</t>
  </si>
  <si>
    <t>CAT3</t>
  </si>
  <si>
    <t>CAT4</t>
  </si>
  <si>
    <t>CAT5</t>
  </si>
  <si>
    <t>CAT6</t>
  </si>
  <si>
    <t>CAT7</t>
  </si>
  <si>
    <t>SIZE1</t>
  </si>
  <si>
    <t>SIZE2</t>
  </si>
  <si>
    <t>SIZE3</t>
  </si>
  <si>
    <t>SIZE4</t>
  </si>
  <si>
    <t>TOTAL PROGRAM FUNDING PPR by TYPE</t>
  </si>
  <si>
    <t>District Online / Extended Per Pupil Funding</t>
  </si>
  <si>
    <t>Inflation</t>
  </si>
  <si>
    <t>STATE</t>
  </si>
  <si>
    <t>Prior Yr Base</t>
  </si>
  <si>
    <t>Prior Yr Online</t>
  </si>
  <si>
    <t>Current Base</t>
  </si>
  <si>
    <t>Current Online</t>
  </si>
  <si>
    <t xml:space="preserve">FY26 Multi District On-line Pupil Count </t>
  </si>
  <si>
    <t>FY26 Extended HS Pupil Count</t>
  </si>
  <si>
    <t>FY26 October FTE Count (minus on-line and Extended HS pupil count)</t>
  </si>
  <si>
    <t>FY22 October FTE Count (minus OODS, Online)</t>
  </si>
  <si>
    <t>V16.1</t>
  </si>
  <si>
    <t xml:space="preserve">FY26 Single District On-line Pupil Count </t>
  </si>
  <si>
    <t>FY26 Charter School Institute On-line Student FTE</t>
  </si>
  <si>
    <t>FY26 Charter School Institute Grades K - 12 FTE Averaging</t>
  </si>
  <si>
    <t>FUNDING ELEMENTS</t>
  </si>
  <si>
    <t xml:space="preserve">FY26 Base Funding </t>
  </si>
  <si>
    <t>V22</t>
  </si>
  <si>
    <t>FY26 Minimum Funding</t>
  </si>
  <si>
    <t>V22.5</t>
  </si>
  <si>
    <t>FY26 On-Line Funding</t>
  </si>
  <si>
    <t>V23</t>
  </si>
  <si>
    <t>FY26 Cost of Living Factor</t>
  </si>
  <si>
    <t>V24</t>
  </si>
  <si>
    <t>FY26 At-risk 'Base' Factor</t>
  </si>
  <si>
    <t>V26</t>
  </si>
  <si>
    <t>FY26 Minimum State Aid</t>
  </si>
  <si>
    <t>FY24 Mill Levy (FINAL)</t>
  </si>
  <si>
    <t>FY2 General Fund Property Tax (incl. Categorical Buyout)</t>
  </si>
  <si>
    <t>PRIOR YEAR FUNDING</t>
  </si>
  <si>
    <t>V40</t>
  </si>
  <si>
    <t>V41</t>
  </si>
  <si>
    <t>CATEGORICAL FUNDING</t>
  </si>
  <si>
    <t>Special Education - Children with Disabilities</t>
  </si>
  <si>
    <t>Small Attendance Center payments paid in FY23</t>
  </si>
  <si>
    <t>Total Categorical Funding</t>
  </si>
  <si>
    <t>sum of lines V50, V51, V52, V53,  V54 and V55</t>
  </si>
  <si>
    <t>V60</t>
  </si>
  <si>
    <t>CY24 Inflation</t>
  </si>
  <si>
    <t>V62</t>
  </si>
  <si>
    <t xml:space="preserve">FY26 Allowable Spending </t>
  </si>
  <si>
    <t xml:space="preserve">     for this line, enter 999,999,999.00 if ever passed a TABOR</t>
  </si>
  <si>
    <t xml:space="preserve">     election; else enter Total Program amount at December</t>
  </si>
  <si>
    <t xml:space="preserve">     closeout calculation plus any amount (including $0 if not</t>
  </si>
  <si>
    <t xml:space="preserve">     required to certify) included on the actual 12/1/18 certification</t>
  </si>
  <si>
    <t>V63</t>
  </si>
  <si>
    <t>FY26 Actual Funding Beyond TABOR Formula Paid</t>
  </si>
  <si>
    <t xml:space="preserve">     election; enter 888,888,888.88 if never passed a TABOR</t>
  </si>
  <si>
    <t xml:space="preserve">     election and NOT required to certify at 12/1/18; else enter</t>
  </si>
  <si>
    <t xml:space="preserve">     Funding Beyond TABOR Formula (incremental) amount certified at 12/1/18</t>
  </si>
  <si>
    <t xml:space="preserve">   Voter Approved Override Amount</t>
  </si>
  <si>
    <t>FY26 October FTE Count (minus on-line)- enter line V5</t>
  </si>
  <si>
    <t>FY25 October FTE Count - enter line V13</t>
  </si>
  <si>
    <t>FY24 October FTE Count - enter line V14</t>
  </si>
  <si>
    <t>FY23 October FTE Count - enter line V15</t>
  </si>
  <si>
    <t>FC4.1</t>
  </si>
  <si>
    <t>FY22 October FTE Count - enter line V15.1</t>
  </si>
  <si>
    <t>FY26 CHARTER INSTITUTE PUPIL AVERAGING COUNT - enter line V19 + V21</t>
  </si>
  <si>
    <t>FY26 Extended HS Pupil Count - enter line FC4.1</t>
  </si>
  <si>
    <t xml:space="preserve">FY26 On-line Multi-District Pupil Count - enter line V4 </t>
  </si>
  <si>
    <t>FY26 CHARTER INSTITUTE ONLINE PUPIL COUNT - enter line V20</t>
  </si>
  <si>
    <t>TOTAL FUNDED PUPIL COUNT - enter line FC7 plus line FC8 plus line FC7.5</t>
  </si>
  <si>
    <t>DISTRICT FUNDED PUPIL COUNT (FC5 plus FC5.1 plus FC6 plus FC8)</t>
  </si>
  <si>
    <t>INSTITUTE FUNDED PUPIL COUNT (FC6.1 plus FC6.5 plus FC6.6 plus FC8.5)</t>
  </si>
  <si>
    <t>SIZE FACTOR</t>
  </si>
  <si>
    <t>SZ1</t>
  </si>
  <si>
    <t>Alternative Funded Pupil Count for Eligible District with Charter</t>
  </si>
  <si>
    <t xml:space="preserve">    School - enter line FC9 minus (line V11 times .65)</t>
  </si>
  <si>
    <t>SZ2</t>
  </si>
  <si>
    <t>Size Factor for Eligible District with Charter School</t>
  </si>
  <si>
    <t>SZ3</t>
  </si>
  <si>
    <t>Size Factor for All Districts</t>
  </si>
  <si>
    <t>SZ13</t>
  </si>
  <si>
    <t xml:space="preserve">SIZE FACTOR - enter the greater of lines SZ2 or SZ3 </t>
  </si>
  <si>
    <t>PL6</t>
  </si>
  <si>
    <t>PERSONNEL COSTS FACTOR</t>
  </si>
  <si>
    <t>PER-PUPIL FUNDING</t>
  </si>
  <si>
    <t>PP1</t>
  </si>
  <si>
    <t>Base Funding - enter line V21</t>
  </si>
  <si>
    <t>PP2</t>
  </si>
  <si>
    <t>Personnel Costs Factor - enter line PL6</t>
  </si>
  <si>
    <t>PP3</t>
  </si>
  <si>
    <t>Cost of Living Factor  - enter line V23</t>
  </si>
  <si>
    <t>PP4</t>
  </si>
  <si>
    <t>Base Funding - enter line  V21</t>
  </si>
  <si>
    <t>PP5</t>
  </si>
  <si>
    <t xml:space="preserve">Non-personnel Costs Factor - enter (1 minus line PL6) </t>
  </si>
  <si>
    <t>PP6</t>
  </si>
  <si>
    <t>Size Factor - enter line SZ13</t>
  </si>
  <si>
    <t>PP7</t>
  </si>
  <si>
    <t>((line PP1 times line PP2 times line PP3) plus</t>
  </si>
  <si>
    <t xml:space="preserve">(line PP5 times line PP4)) times line PP6 </t>
  </si>
  <si>
    <t>PP8</t>
  </si>
  <si>
    <t>Funded Pupil Count - enter line FC7</t>
  </si>
  <si>
    <t>PP9</t>
  </si>
  <si>
    <t>FORMULA FUNDING WITHOUT AT-RISK - enter</t>
  </si>
  <si>
    <t xml:space="preserve">line PP7 times line PP8 </t>
  </si>
  <si>
    <t>AT RISK PUPILS</t>
  </si>
  <si>
    <t>Free and Reduced Lunch (grades 1-8) Count  - enter line V6</t>
  </si>
  <si>
    <t xml:space="preserve">October Membership (grades 1-8) - enter line V9 </t>
  </si>
  <si>
    <t>Percent 1-8 free and reduced lunch count - line AR1 divided by line AR2</t>
  </si>
  <si>
    <t>Projected K-12 free and reduced lunch count using 1-8 percent -</t>
  </si>
  <si>
    <t>Free and Reduced Lunch (grades K-12) Count - enter line V7</t>
  </si>
  <si>
    <t>FY26 At-Risk Pupil Count</t>
  </si>
  <si>
    <t xml:space="preserve">enter the greater of lines AR4 or AR5 </t>
  </si>
  <si>
    <t>District percent of at-risk pupils - enter</t>
  </si>
  <si>
    <t>line AR6 divided line V10</t>
  </si>
  <si>
    <t>At-risk 'Base' Factor - enter line V24</t>
  </si>
  <si>
    <t>AR9</t>
  </si>
  <si>
    <t>At-risk 'Concentration' Factor (Districts with FPC&lt;=50,000) - enter</t>
  </si>
  <si>
    <t>greater of zero or (line AR7 minus line V8) times 0.3</t>
  </si>
  <si>
    <t>AR10</t>
  </si>
  <si>
    <t>At-risk 'Concentration' Factor (Districts with FPC&gt;50,000) - enter</t>
  </si>
  <si>
    <t>greater of zero or (line AR7 minus line V8) times 0.36</t>
  </si>
  <si>
    <t>AR11</t>
  </si>
  <si>
    <t>At-risk 'Concentration' Factor - enter greater of line</t>
  </si>
  <si>
    <t>AR9 or line AR10</t>
  </si>
  <si>
    <t>AR12</t>
  </si>
  <si>
    <t>Total At-risk Factor - enter</t>
  </si>
  <si>
    <t>lesser of 0.3 or (line AR8 plus line AR11)</t>
  </si>
  <si>
    <t>AR13</t>
  </si>
  <si>
    <t>If FC9 is less/equal 459, enter line PP7 times</t>
  </si>
  <si>
    <t xml:space="preserve">line AR8 times line AR6  (go to line AR19) </t>
  </si>
  <si>
    <t>AR14</t>
  </si>
  <si>
    <t>If line AR7 less/equal line V8, enter line PP7</t>
  </si>
  <si>
    <t>times line AR8 times line AR6 (go to line AR19)</t>
  </si>
  <si>
    <t>AR15</t>
  </si>
  <si>
    <t>Number of At-risk funded pupils at state</t>
  </si>
  <si>
    <t>average - enter line V8 times line V10</t>
  </si>
  <si>
    <t>AR16</t>
  </si>
  <si>
    <t>At-risk 'Base' Funding - enter line PP7 times</t>
  </si>
  <si>
    <t>line AR9 times line AR15</t>
  </si>
  <si>
    <t>AR17</t>
  </si>
  <si>
    <t>At-risk 'Concentration' Factor - enter</t>
  </si>
  <si>
    <t xml:space="preserve">line PP7 times line AR12 times (line AR6 minus line AR15) </t>
  </si>
  <si>
    <t>AR18</t>
  </si>
  <si>
    <t>At-risk 'Combined' Funding</t>
  </si>
  <si>
    <t xml:space="preserve">enter line AR16 plus line AR17 </t>
  </si>
  <si>
    <t>AR19</t>
  </si>
  <si>
    <t>TOTAL FORMULA AT-RISK FUNDING</t>
  </si>
  <si>
    <t xml:space="preserve">enter the greater of lines AR13, AR14 or AR18 </t>
  </si>
  <si>
    <t>ELL FACTOR</t>
  </si>
  <si>
    <t>FY26 ELL Count - enter line V18</t>
  </si>
  <si>
    <t>FY26 Base Minimum Funding - enter line V22</t>
  </si>
  <si>
    <t>FY26 Per Pupil Funding without At-risk (line PP7) times 8%</t>
  </si>
  <si>
    <t>EL4</t>
  </si>
  <si>
    <t>TOTAL ELL FORMULA FUNDING (enter line OL2 times line OL3)</t>
  </si>
  <si>
    <t>ON-LINE &amp; Extended HS FORMULA FUNDING</t>
  </si>
  <si>
    <t>OL1</t>
  </si>
  <si>
    <t>FY26 On-Line Count - enter line V4 plus line V20</t>
  </si>
  <si>
    <t>OL2</t>
  </si>
  <si>
    <t>FY26 Base Minimum Online Funding - enter line V22</t>
  </si>
  <si>
    <t>OL3</t>
  </si>
  <si>
    <t>TOTAL ON-LINE FORMULA FUNDING (enter line OL2 times line OL3)</t>
  </si>
  <si>
    <t>OL4</t>
  </si>
  <si>
    <t>FY26 Extended HS Count - enter line V4.1 plus V20.6</t>
  </si>
  <si>
    <t>OL5</t>
  </si>
  <si>
    <t>TOTAL Extended HS FORMULA FUNDING (enter line OL4 times line OL2)</t>
  </si>
  <si>
    <t>OL6</t>
  </si>
  <si>
    <t>RF1</t>
  </si>
  <si>
    <t>Funded Pupil Count - enter line FC9</t>
  </si>
  <si>
    <t>RF2</t>
  </si>
  <si>
    <t>Rural Designation (Urban, Rural, Small Rural)</t>
  </si>
  <si>
    <t>Urban</t>
  </si>
  <si>
    <t>Rural</t>
  </si>
  <si>
    <t>Small Rural</t>
  </si>
  <si>
    <t>RF3</t>
  </si>
  <si>
    <t>Rural Funding Eligibility (1 = Eligible, 0 = Non-Elligible) = Designation + &lt;6500 FPC</t>
  </si>
  <si>
    <t>RF4</t>
  </si>
  <si>
    <t>RF5</t>
  </si>
  <si>
    <t>Total Rural Funding if Applicable (Greater of $100,000 or RF4 Calculated)</t>
  </si>
  <si>
    <t>459 SIZE FACTOR (SMOOTHING)</t>
  </si>
  <si>
    <t>SM1</t>
  </si>
  <si>
    <t xml:space="preserve">If line FC9 less/equal to 459, enter 1 (go to line TB1) </t>
  </si>
  <si>
    <t>SM2</t>
  </si>
  <si>
    <t>If line AR7 is less/equal line V8, enter 1 (go to line TB1)</t>
  </si>
  <si>
    <t>SM3</t>
  </si>
  <si>
    <t>Per-Pupil Funding without size factor - enter</t>
  </si>
  <si>
    <t>line PP7 divided by line SZ13</t>
  </si>
  <si>
    <t>SM4</t>
  </si>
  <si>
    <t>Size factor using 459 Funded Pupil Count</t>
  </si>
  <si>
    <t>enter - (1027 minus 459) times .00020599 plus 1.1215</t>
  </si>
  <si>
    <t>SM5</t>
  </si>
  <si>
    <t>Adjusted per-pupil funding -</t>
  </si>
  <si>
    <t>enter line SM4 times line SM3</t>
  </si>
  <si>
    <t>SM6</t>
  </si>
  <si>
    <t>Adjusted formula funding - enter (line SM5</t>
  </si>
  <si>
    <t>times 459) plus (.112 times line SM5 times line AR6)</t>
  </si>
  <si>
    <t>SM7</t>
  </si>
  <si>
    <t>Funded pupil count - enter line FC7</t>
  </si>
  <si>
    <t>SM8</t>
  </si>
  <si>
    <t>TOTAL FORMULA USING 459 SIZE FACTOR</t>
  </si>
  <si>
    <t>enter (line SM6 divided by 459 times line SM7) plus on line (OL3)</t>
  </si>
  <si>
    <t>FY24 Total Program  -   enter line V40</t>
  </si>
  <si>
    <t>CY21 Inflation  -   enter line V60</t>
  </si>
  <si>
    <t xml:space="preserve">enter line TB1 times (1 plus line TB2 plus line TB3) </t>
  </si>
  <si>
    <t>MINIMUM FORMULA FUNDING</t>
  </si>
  <si>
    <t>MF1</t>
  </si>
  <si>
    <t>FY26 'Base' Minimum Funding - enter line V22</t>
  </si>
  <si>
    <t>MF2</t>
  </si>
  <si>
    <t>Total Funded Pupil Count (minus on-line) - enter line FC7</t>
  </si>
  <si>
    <t>MF3</t>
  </si>
  <si>
    <t>FY26 On-line Funding - enter line V22.5</t>
  </si>
  <si>
    <t>MF4</t>
  </si>
  <si>
    <t>Total On-Line  and Extended HS Pupil Count - enter sum (line FC8 &amp; FC8.5)</t>
  </si>
  <si>
    <t>MF5</t>
  </si>
  <si>
    <t>Guaranteed Minimum Funding - enter line MF1 times line MF2</t>
  </si>
  <si>
    <t>Formula Funding without At-risk - enter line PP9</t>
  </si>
  <si>
    <t>Formula At-risk Funding - enter line AR19</t>
  </si>
  <si>
    <t>Formula Funding   - enter line TF1 plus line TF2</t>
  </si>
  <si>
    <t>ELL Formula Funding - enter line EL4</t>
  </si>
  <si>
    <t>Total Formula Funding  - enter line TF3 plus lines TF4 and TF5</t>
  </si>
  <si>
    <t>If line SM8 greater than zero, enter line SM8</t>
  </si>
  <si>
    <t>Enter the lesser of line TF7 or (greater of lines TF5 or TF6)</t>
  </si>
  <si>
    <t>Enter 1.25 times line FC9 times line V41</t>
  </si>
  <si>
    <t>TABOR Formula Funding        -  enter line TB4</t>
  </si>
  <si>
    <t>enter line TF11 divided by line FC9</t>
  </si>
  <si>
    <t>TABOR Formula Funding   -  enter line TB4</t>
  </si>
  <si>
    <t>Allowable Spending      - enter line V62</t>
  </si>
  <si>
    <t xml:space="preserve">Total Formula Funding - enter line TF11 </t>
  </si>
  <si>
    <t>Total Funding Beyond TABOR Formula - enter line AF6</t>
  </si>
  <si>
    <t xml:space="preserve">TOTAL PROGRAM FUNDING - enter line TP1 plus line TP2 </t>
  </si>
  <si>
    <t>enter line V32</t>
  </si>
  <si>
    <t>enter line ML5 if greater than zero, else enter line ML4</t>
  </si>
  <si>
    <t>Categorical Program Funding - enter line V56</t>
  </si>
  <si>
    <t>enter line CB1 divided by line V31</t>
  </si>
  <si>
    <t>enter line CB4 if line ML5 is greater than zero else enter line CB3</t>
  </si>
  <si>
    <t>TOTAL PROGRAM FUNDING  -  enter line TP3</t>
  </si>
  <si>
    <t>PROPERTY TAX REVENUES  -  enter line ML6 times line V31</t>
  </si>
  <si>
    <t>SPECIFIC OWNERSHIP TAX -  enter line V30</t>
  </si>
  <si>
    <t>enter line GT1 minus line GT2 minus line GT3</t>
  </si>
  <si>
    <t>enter line CB5 times line V31</t>
  </si>
  <si>
    <t>Property Tax Over Collection (reset all to zero before recalculating in next row)</t>
  </si>
  <si>
    <t>PROPERTY TAX REVENUES  -  enter line GT2</t>
  </si>
  <si>
    <t>SPECIFIC OWNERSHIP TAX -  enter line GT3</t>
  </si>
  <si>
    <t>(enter line GT11 minus line GT12 minus line GT13)</t>
  </si>
  <si>
    <t>Total Program          -  enter line ML6</t>
  </si>
  <si>
    <t>Categorical Buyout     -  enter line CB5</t>
  </si>
  <si>
    <t>enter lines TM1 plus TM2 plus TM3 plus TM 4 plus TM5</t>
  </si>
  <si>
    <t>FY2025-26 Difference for Phase-In</t>
  </si>
  <si>
    <t>TP4</t>
  </si>
  <si>
    <t>TOTAL PROGRAM FUNDING per NEW FORMULA PRE PHASE-IN</t>
  </si>
  <si>
    <t>NET TOTAL PROGRAM MILL LEVY (FINAL)</t>
  </si>
  <si>
    <t>Total Program Property Tax Over Collection due to Rounding</t>
  </si>
  <si>
    <t>V2</t>
  </si>
  <si>
    <t>FY26 Charter Institute Extended High School Pupil Count - enter V20.6</t>
  </si>
  <si>
    <t>FY26 Special Education Student Count</t>
  </si>
  <si>
    <t>FY26 Part-time Kindergarten Factor</t>
  </si>
  <si>
    <t xml:space="preserve">FY26 Charter Institute Part-time Kindergarten Factor </t>
  </si>
  <si>
    <t>V4.3</t>
  </si>
  <si>
    <t>FY25 Charter School Institute ASCENT</t>
  </si>
  <si>
    <t>AVERAGED FUNDED PUPIL COUNT - (enter the greater of FC1, or average of</t>
  </si>
  <si>
    <t>FC1 plus FC2, or average of FC1 plus FC2 plus FC3, or average of FC1 plus FC2</t>
  </si>
  <si>
    <t>plus FC3 plus FC4, or average of FC1 plus FC2 plus FC3 plus FC4 plus FC4.1)</t>
  </si>
  <si>
    <t>FY25 ASCENT Pupil Count - enter line V4.3</t>
  </si>
  <si>
    <t>FC7.7</t>
  </si>
  <si>
    <t>FY25 CHARTER INSTITUTE ASCENT Count - enter line V20.6</t>
  </si>
  <si>
    <t>FY25 ASCENT COUNT - enter line V4.3 plus V20.6</t>
  </si>
  <si>
    <t>OL7</t>
  </si>
  <si>
    <t>TOTAL ASCENT FORMULA FUNDING (enter line OL6 times $9,588 per HB24-1393)</t>
  </si>
  <si>
    <t>OL8</t>
  </si>
  <si>
    <t>TOTAL ON-LINE, ASCENT &amp; Ext HS FUNDING (enter line OL3 plus OL5 plus OL7)</t>
  </si>
  <si>
    <t>MF3.1</t>
  </si>
  <si>
    <t>FY25 ASCENT Funding ($9,588 PPR per HB24-1393)</t>
  </si>
  <si>
    <t>MF4.1</t>
  </si>
  <si>
    <t>Total ASCENT Pupil Count</t>
  </si>
  <si>
    <t>On-Line Formula Funding - enter line OL8</t>
  </si>
  <si>
    <t>Minimum Formula Funding   -  enter line MF5</t>
  </si>
  <si>
    <t>Over Collection Calculation (copy and paste values into row above)</t>
  </si>
  <si>
    <t>Total Program per SFA 1994 as Amended (Hold Harmless Amount)</t>
  </si>
  <si>
    <t>Excess Mills Calculated (ML1 mills in excess of funding Total Progam and Categoricals)</t>
  </si>
  <si>
    <t>Mill Levy from prior year plus tax credit (enter V32)</t>
  </si>
  <si>
    <t>FY26 FUNDED PUPIL COUNT - enter line FC5 + FC5.1 + FC6 + FC6.5 + FC6.6</t>
  </si>
  <si>
    <t>FY26 ASCENT Pupil Count</t>
  </si>
  <si>
    <t>FY26 CATEGORICAL FUNDING (Informational, not calculated as part of formula)</t>
  </si>
  <si>
    <t>Phase In %</t>
  </si>
  <si>
    <t>YRS Avg (1=None)</t>
  </si>
  <si>
    <t>FC7.8</t>
  </si>
  <si>
    <t>FY26 ASCENT</t>
  </si>
  <si>
    <t>FY26 Charter School Institute ASCENT</t>
  </si>
  <si>
    <t>FY26 Total At Risk Funding (AR6 times AR7, plus AR8)</t>
  </si>
  <si>
    <t>FY26 District Percentage At-Risk (AR6 divided by V10)</t>
  </si>
  <si>
    <t>FY26 Concentration Factor Funding (7% times Base PPR times AR6, if FC9&lt;7000 and AR8&gt;70%)</t>
  </si>
  <si>
    <t>FY26 Extended HS Pupil Count (excludes ASCENT)</t>
  </si>
  <si>
    <t>EH4</t>
  </si>
  <si>
    <t>EH5</t>
  </si>
  <si>
    <t>FY26 ASCENT COUNT - enter line V4.3 plus V20.6</t>
  </si>
  <si>
    <t>TOTAL ASCENT FORMULA FUNDING (enter line EH3 times $9,588 per HB24-1393)</t>
  </si>
  <si>
    <t>EH6</t>
  </si>
  <si>
    <t>FY26 Extended High School Funding Less ASCENT</t>
  </si>
  <si>
    <t>FY26 Extended High School Count (V4.1 plus V4.2)</t>
  </si>
  <si>
    <t>FY26 Locale Factor per Designation (Either 0, 0.025, 0.05, 0.1, 0.15, 0.2, or 0.25 per statute)</t>
  </si>
  <si>
    <t>FY26 Total Locale Funding (LOC1 times Base PPR times LOC3, plus $100K if Town or Rural:Remote)</t>
  </si>
  <si>
    <t>FY25 Total Program</t>
  </si>
  <si>
    <t>FY25 Total Program Per-Pupil Funding</t>
  </si>
  <si>
    <t>FY2025-26 Total Program with Phase In % and Hold Harmless (enter % in cell B6)</t>
  </si>
  <si>
    <t>FY2025-26 Total Program with Floor Minimum (greater of TP4 or TP2 plus 0.500%)</t>
  </si>
  <si>
    <t>TP5</t>
  </si>
  <si>
    <t>V17</t>
  </si>
  <si>
    <t>V25</t>
  </si>
  <si>
    <t>V27</t>
  </si>
  <si>
    <t>V28</t>
  </si>
  <si>
    <t>V29</t>
  </si>
  <si>
    <t>V34</t>
  </si>
  <si>
    <t>TOTAL PROGRAM FUNDING  -  enter TP5</t>
  </si>
  <si>
    <t>Mill Levy to buyout Total Program Funding -(line TP5 minus V28) divided by V29</t>
  </si>
  <si>
    <t>SPECIFIC OWNERSHIP TAX -  enter V28</t>
  </si>
  <si>
    <t>Mill levy to buyout categorical programs (enter CB1 divided by line V29)</t>
  </si>
  <si>
    <t>enter the lesser of line CB2 or (line ML1 minus line ML3)</t>
  </si>
  <si>
    <t>GRAND TOTAL PROGRAM FUNDING by STATE SHARE and LOCAL SHARE</t>
  </si>
  <si>
    <t>TOTAL LOCAL SHARE (GT2 plus GT3)</t>
  </si>
  <si>
    <t>TOTAL STATE SHARE (GT1 minus GT4)</t>
  </si>
  <si>
    <t>CATEGORICAL BUYOUT MILL LEVY REVENUE (enter CB3 times line V29)</t>
  </si>
  <si>
    <t>PROPERTY TAX REVENUES  -  enter ML3 times line V29</t>
  </si>
  <si>
    <t>FY26 SPED Count</t>
  </si>
  <si>
    <t>Calculated Rural Funding (Small Rural = $482.52 PPR, Rural = $182.25 PPR)</t>
  </si>
  <si>
    <t>Historic Counts</t>
  </si>
  <si>
    <t>Code</t>
  </si>
  <si>
    <t>County</t>
  </si>
  <si>
    <t>District</t>
  </si>
  <si>
    <t>FY25 October FTE Count</t>
  </si>
  <si>
    <t>FY24 October FTE Count</t>
  </si>
  <si>
    <t>FY23 October FTE Count</t>
  </si>
  <si>
    <t>FY22 October FTE Count</t>
  </si>
  <si>
    <t>Percent Change 2022 to 2025</t>
  </si>
  <si>
    <t>Mapleton 1</t>
  </si>
  <si>
    <t>Adams 12 Five Star Schools</t>
  </si>
  <si>
    <t>Adams County 14</t>
  </si>
  <si>
    <t>School District 27J</t>
  </si>
  <si>
    <t>Bennett 29J</t>
  </si>
  <si>
    <t>Strasburg 31J</t>
  </si>
  <si>
    <t>Westminster 50</t>
  </si>
  <si>
    <t>Alamosa Re-11J</t>
  </si>
  <si>
    <t>Sangre De Cristo Re-22J</t>
  </si>
  <si>
    <t>Englewood 1</t>
  </si>
  <si>
    <t>Sheridan 2</t>
  </si>
  <si>
    <t>Cherry Creek 5</t>
  </si>
  <si>
    <t>Littleton 6</t>
  </si>
  <si>
    <t>Deer Trail 26J</t>
  </si>
  <si>
    <t>Adams-Arapahoe 28J</t>
  </si>
  <si>
    <t>Byers 32J</t>
  </si>
  <si>
    <t>Archuleta County 50 Jt</t>
  </si>
  <si>
    <t>Walsh Re-1</t>
  </si>
  <si>
    <t>Pritchett Re-3</t>
  </si>
  <si>
    <t>Springfield Re-4</t>
  </si>
  <si>
    <t>Vilas Re-5</t>
  </si>
  <si>
    <t>Campo Re-6</t>
  </si>
  <si>
    <t>Las Animas Re-1</t>
  </si>
  <si>
    <t>Mc Clave Re-2</t>
  </si>
  <si>
    <t>St Vrain Valley Re 1J</t>
  </si>
  <si>
    <t>Boulder Valley Re 2</t>
  </si>
  <si>
    <t>Buena Vista R-31</t>
  </si>
  <si>
    <t>Salida R-32</t>
  </si>
  <si>
    <t>Kit Carson R-1</t>
  </si>
  <si>
    <t>Cheyenne County Re-5</t>
  </si>
  <si>
    <t>Clear Creek Re-1</t>
  </si>
  <si>
    <t>North Conejos Re-1J</t>
  </si>
  <si>
    <t>Sanford 6J</t>
  </si>
  <si>
    <t>South Conejos Re-10</t>
  </si>
  <si>
    <t>Centennial R-1</t>
  </si>
  <si>
    <t>Sierra Grande R-30</t>
  </si>
  <si>
    <t>Crowley County Re-1-J</t>
  </si>
  <si>
    <t>Custer County School District C-1</t>
  </si>
  <si>
    <t>Delta County 50(J)</t>
  </si>
  <si>
    <t>Denver County 1</t>
  </si>
  <si>
    <t>Dolores County Re No.2</t>
  </si>
  <si>
    <t>Douglas County Re 1</t>
  </si>
  <si>
    <t>Eagle County Re 50</t>
  </si>
  <si>
    <t>Elizabeth School District</t>
  </si>
  <si>
    <t>Kiowa C-2</t>
  </si>
  <si>
    <t>Big Sandy 100J</t>
  </si>
  <si>
    <t>Elbert 200</t>
  </si>
  <si>
    <t>Agate 300</t>
  </si>
  <si>
    <t>Calhan Rj-1</t>
  </si>
  <si>
    <t>Harrison 2</t>
  </si>
  <si>
    <t>Widefield 3</t>
  </si>
  <si>
    <t>Fountain 8</t>
  </si>
  <si>
    <t>Colorado Springs 11</t>
  </si>
  <si>
    <t>Cheyenne Mountain 12</t>
  </si>
  <si>
    <t>Manitou Springs 14</t>
  </si>
  <si>
    <t>Academy 20</t>
  </si>
  <si>
    <t>Ellicott 22</t>
  </si>
  <si>
    <t>Peyton 23 Jt</t>
  </si>
  <si>
    <t>Hanover 28</t>
  </si>
  <si>
    <t>Lewis-Palmer 38</t>
  </si>
  <si>
    <t>Falcon 49</t>
  </si>
  <si>
    <t>Edison 54 Jt</t>
  </si>
  <si>
    <t>Miami/Yoder 60 Jt</t>
  </si>
  <si>
    <t>Canon City Re-1</t>
  </si>
  <si>
    <t>Fremont Re-2</t>
  </si>
  <si>
    <t>Cotopaxi Re-3</t>
  </si>
  <si>
    <t>Roaring Fork Re-1</t>
  </si>
  <si>
    <t>Garfield Re-2</t>
  </si>
  <si>
    <t>Garfield 16</t>
  </si>
  <si>
    <t>Gilpin County Re-1</t>
  </si>
  <si>
    <t>West Grand 1-Jt</t>
  </si>
  <si>
    <t>East Grand 2</t>
  </si>
  <si>
    <t>Gunnison Watershed Re1J</t>
  </si>
  <si>
    <t>Hinsdale County Re 1</t>
  </si>
  <si>
    <t>Huerfano Re-1</t>
  </si>
  <si>
    <t>La Veta Re-2</t>
  </si>
  <si>
    <t>North Park R-1</t>
  </si>
  <si>
    <t>Jefferson County R-1</t>
  </si>
  <si>
    <t>Eads Re-1</t>
  </si>
  <si>
    <t>Plainview Re-2</t>
  </si>
  <si>
    <t>Arriba-Flagler C-20</t>
  </si>
  <si>
    <t>Hi-Plains R-23</t>
  </si>
  <si>
    <t>Stratton R-4</t>
  </si>
  <si>
    <t>Bethune R-5</t>
  </si>
  <si>
    <t>Burlington Re-6J</t>
  </si>
  <si>
    <t>Lake County R-1</t>
  </si>
  <si>
    <t>Durango 9-R</t>
  </si>
  <si>
    <t>Bayfield 10 Jt-R</t>
  </si>
  <si>
    <t>Ignacio 11 Jt</t>
  </si>
  <si>
    <t>Poudre R-1</t>
  </si>
  <si>
    <t>Thompson R2-J</t>
  </si>
  <si>
    <t>Estes Park R-3</t>
  </si>
  <si>
    <t>Trinidad 1</t>
  </si>
  <si>
    <t>Primero Reorganized 2</t>
  </si>
  <si>
    <t>Hoehne Reorganized 3</t>
  </si>
  <si>
    <t>Aguilar Reorganized 6</t>
  </si>
  <si>
    <t>Branson Reorganized 82</t>
  </si>
  <si>
    <t>Kim Reorganized 88</t>
  </si>
  <si>
    <t>Genoa-Hugo C113</t>
  </si>
  <si>
    <t>Limon Re-4J</t>
  </si>
  <si>
    <t>Karval Re-23</t>
  </si>
  <si>
    <t>Valley Re-1</t>
  </si>
  <si>
    <t>Frenchman Re-3</t>
  </si>
  <si>
    <t>Buffalo Re-4J</t>
  </si>
  <si>
    <t>Plateau Re-5</t>
  </si>
  <si>
    <t>De Beque 49Jt</t>
  </si>
  <si>
    <t>Plateau Valley 50</t>
  </si>
  <si>
    <t>Mesa County Valley 51</t>
  </si>
  <si>
    <t>Creede School District</t>
  </si>
  <si>
    <t>Moffat County Re:No 1</t>
  </si>
  <si>
    <t>Montezuma-Cortez Re-1</t>
  </si>
  <si>
    <t>Dolores Re-4A</t>
  </si>
  <si>
    <t>Mancos Re-6</t>
  </si>
  <si>
    <t>Montrose County Re-1J</t>
  </si>
  <si>
    <t>West End Re-2</t>
  </si>
  <si>
    <t>Brush Re-2(J)</t>
  </si>
  <si>
    <t>Fort Morgan Re-3</t>
  </si>
  <si>
    <t>Weldon Valley Re-20(J)</t>
  </si>
  <si>
    <t>Wiggins Re-50(J)</t>
  </si>
  <si>
    <t>East Otero R-1</t>
  </si>
  <si>
    <t>Rocky Ford R-2</t>
  </si>
  <si>
    <t>Manzanola 3J</t>
  </si>
  <si>
    <t>Fowler R-4J</t>
  </si>
  <si>
    <t>Cheraw 31</t>
  </si>
  <si>
    <t>Swink 33</t>
  </si>
  <si>
    <t>Ouray R-1</t>
  </si>
  <si>
    <t>Ridgway R-2</t>
  </si>
  <si>
    <t>Platte Canyon 1</t>
  </si>
  <si>
    <t>Park County Re-2</t>
  </si>
  <si>
    <t>Holyoke Re-1J</t>
  </si>
  <si>
    <t>Haxtun Re-2J</t>
  </si>
  <si>
    <t>Aspen 1</t>
  </si>
  <si>
    <t>Granada Re-1</t>
  </si>
  <si>
    <t>Lamar Re-2</t>
  </si>
  <si>
    <t>Holly Re-3</t>
  </si>
  <si>
    <t>Wiley Re-13 Jt</t>
  </si>
  <si>
    <t>Pueblo City 60</t>
  </si>
  <si>
    <t>Pueblo County 70</t>
  </si>
  <si>
    <t>Meeker Re1</t>
  </si>
  <si>
    <t>Rangely Re-4</t>
  </si>
  <si>
    <t>Del Norte C-7</t>
  </si>
  <si>
    <t>Monte Vista C-8</t>
  </si>
  <si>
    <t>Sargent Re-33J</t>
  </si>
  <si>
    <t>Hayden Re-1</t>
  </si>
  <si>
    <t>Steamboat Springs Re-2</t>
  </si>
  <si>
    <t>South Routt Re 3</t>
  </si>
  <si>
    <t>Mountain Valley Re 1</t>
  </si>
  <si>
    <t>Moffat 2</t>
  </si>
  <si>
    <t>Center 26 Jt</t>
  </si>
  <si>
    <t>Silverton 1</t>
  </si>
  <si>
    <t>Telluride R-1</t>
  </si>
  <si>
    <t>Norwood R-2J</t>
  </si>
  <si>
    <t>Julesburg Re-1</t>
  </si>
  <si>
    <t>Revere School District</t>
  </si>
  <si>
    <t>Summit Re-1</t>
  </si>
  <si>
    <t>Cripple Creek-Victor Re-1</t>
  </si>
  <si>
    <t>Woodland Park Re-2</t>
  </si>
  <si>
    <t>Akron R-1</t>
  </si>
  <si>
    <t>Arickaree R-2</t>
  </si>
  <si>
    <t>Otis R-3</t>
  </si>
  <si>
    <t>Lone Star 101</t>
  </si>
  <si>
    <t>Woodlin R-104</t>
  </si>
  <si>
    <t>Weld County Re-1</t>
  </si>
  <si>
    <t>Eaton Re-2</t>
  </si>
  <si>
    <t>Weld County School District Re-3J</t>
  </si>
  <si>
    <t>Windsor Re-4</t>
  </si>
  <si>
    <t>Johnstown-Milliken Re-5J</t>
  </si>
  <si>
    <t>Greeley 6</t>
  </si>
  <si>
    <t>Platte Valley Re-7</t>
  </si>
  <si>
    <t>Weld County S/D Re-8</t>
  </si>
  <si>
    <t>Ault-Highland Re-9</t>
  </si>
  <si>
    <t>Briggsdale Re-10</t>
  </si>
  <si>
    <t>Prairie Re-11</t>
  </si>
  <si>
    <t>Pawnee Re-12</t>
  </si>
  <si>
    <t>Yuma 1</t>
  </si>
  <si>
    <t>Wray Rd-2</t>
  </si>
  <si>
    <t>Idalia Rj-3</t>
  </si>
  <si>
    <t>Liberty J-4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</si>
</sst>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#,##0.0000_);[Red]\(#,##0.0000\)"/>
    <numFmt numFmtId="166" formatCode="#,##0.0_);\(#,##0.0\)"/>
    <numFmt numFmtId="167" formatCode="#,##0.0_);[Red]\(#,##0.0\)"/>
    <numFmt numFmtId="168" formatCode="#,##0.0"/>
    <numFmt numFmtId="169" formatCode="0.0"/>
    <numFmt numFmtId="170" formatCode="#,##0.0000_);\(#,##0.0000\)"/>
    <numFmt numFmtId="171" formatCode="_(* #,##0.0_);_(* \(#,##0.0\);_(* &quot;-&quot;??_);_(@_)"/>
    <numFmt numFmtId="172" formatCode="#,##0.000000_);[Red]\(#,##0.000000\)"/>
    <numFmt numFmtId="173" formatCode="#,##0.000_);\(#,##0.000\)"/>
    <numFmt numFmtId="174" formatCode="#,##0.000_);[Red]\(#,##0.000\)"/>
    <numFmt numFmtId="175" formatCode="_(* #,##0_);_(* \(#,##0\);_(* &quot;-&quot;??_);_(@_)"/>
    <numFmt numFmtId="176" formatCode="#,##0.00000000"/>
    <numFmt numFmtId="177" formatCode="#,##0.00000_);[Red]\(#,##0.00000\)"/>
    <numFmt numFmtId="178" formatCode="#,##0.0000"/>
    <numFmt numFmtId="179" formatCode="#,##0.0000000_);[Red]\(#,##0.0000000\)"/>
    <numFmt numFmtId="180" formatCode="0.00_)"/>
    <numFmt numFmtId="181" formatCode="#,##0.00000_);\(#,##0.00000\)"/>
    <numFmt numFmtId="182" formatCode="0.0000_)"/>
    <numFmt numFmtId="183" formatCode="#,##0.00000000_);[Red]\(#,##0.00000000\)"/>
    <numFmt numFmtId="184" formatCode="#,##0.000000_);\(#,##0.000000\)"/>
    <numFmt numFmtId="185" formatCode="0.000000_)"/>
    <numFmt numFmtId="186" formatCode="0_)"/>
    <numFmt numFmtId="187" formatCode="#,##0.0000000000_);[Red]\(#,##0.0000000000\)"/>
    <numFmt numFmtId="188" formatCode="0.0000%"/>
    <numFmt numFmtId="189" formatCode="0.000%"/>
    <numFmt numFmtId="190" formatCode="0.000_);[Red]\-0.000_)"/>
    <numFmt numFmtId="191" formatCode="0.00_);[Red]\-0.00_)"/>
    <numFmt numFmtId="192" formatCode="#,##0.000"/>
    <numFmt numFmtId="193" formatCode="0.0000_);[Red]\-0.0000_)"/>
    <numFmt numFmtId="194" formatCode="0.00000000000%"/>
  </numFmts>
  <fonts count="10" x14ac:knownFonts="1">
    <font>
      <sz val="12"/>
      <name val="Arial"/>
    </font>
    <font>
      <sz val="11"/>
      <color theme="1"/>
      <name val="Aptos Narrow"/>
      <family val="2"/>
      <scheme val="minor"/>
    </font>
    <font>
      <sz val="12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FF99"/>
        <bgColor indexed="64"/>
      </patternFill>
    </fill>
  </fills>
  <borders count="9">
    <border>
      <left/>
      <right/>
      <top/>
      <bottom/>
      <diagonal/>
    </border>
    <border>
      <left style="thin">
        <color theme="0" tint="-0.14996795556505021"/>
      </left>
      <right/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</borders>
  <cellStyleXfs count="7">
    <xf numFmtId="40" fontId="0" fillId="0" borderId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40" fontId="2" fillId="0" borderId="0"/>
    <xf numFmtId="40" fontId="2" fillId="0" borderId="0"/>
    <xf numFmtId="3" fontId="4" fillId="0" borderId="0" applyFont="0" applyFill="0" applyBorder="0" applyAlignment="0" applyProtection="0"/>
  </cellStyleXfs>
  <cellXfs count="215">
    <xf numFmtId="40" fontId="0" fillId="0" borderId="0" xfId="0"/>
    <xf numFmtId="40" fontId="3" fillId="0" borderId="0" xfId="0" applyFont="1"/>
    <xf numFmtId="40" fontId="2" fillId="0" borderId="0" xfId="4"/>
    <xf numFmtId="40" fontId="2" fillId="0" borderId="0" xfId="4" applyAlignment="1">
      <alignment horizontal="center"/>
    </xf>
    <xf numFmtId="40" fontId="2" fillId="0" borderId="0" xfId="0" applyFont="1"/>
    <xf numFmtId="40" fontId="2" fillId="0" borderId="2" xfId="4" applyBorder="1" applyAlignment="1">
      <alignment horizontal="center"/>
    </xf>
    <xf numFmtId="40" fontId="0" fillId="0" borderId="0" xfId="0" applyAlignment="1">
      <alignment wrapText="1"/>
    </xf>
    <xf numFmtId="40" fontId="2" fillId="0" borderId="0" xfId="4" applyAlignment="1">
      <alignment horizontal="center" wrapText="1"/>
    </xf>
    <xf numFmtId="40" fontId="2" fillId="0" borderId="0" xfId="4" quotePrefix="1" applyAlignment="1">
      <alignment horizontal="center" wrapText="1"/>
    </xf>
    <xf numFmtId="40" fontId="2" fillId="0" borderId="0" xfId="4" applyAlignment="1">
      <alignment wrapText="1"/>
    </xf>
    <xf numFmtId="166" fontId="2" fillId="0" borderId="0" xfId="0" applyNumberFormat="1" applyFont="1" applyAlignment="1">
      <alignment wrapText="1"/>
    </xf>
    <xf numFmtId="167" fontId="2" fillId="0" borderId="0" xfId="4" applyNumberFormat="1" applyAlignment="1">
      <alignment horizontal="right"/>
    </xf>
    <xf numFmtId="166" fontId="2" fillId="0" borderId="0" xfId="4" applyNumberFormat="1"/>
    <xf numFmtId="167" fontId="2" fillId="3" borderId="0" xfId="4" applyNumberFormat="1" applyFill="1"/>
    <xf numFmtId="167" fontId="2" fillId="0" borderId="0" xfId="4" applyNumberFormat="1"/>
    <xf numFmtId="168" fontId="2" fillId="0" borderId="0" xfId="4" applyNumberFormat="1"/>
    <xf numFmtId="168" fontId="2" fillId="3" borderId="0" xfId="4" applyNumberFormat="1" applyFill="1"/>
    <xf numFmtId="166" fontId="0" fillId="0" borderId="0" xfId="0" applyNumberFormat="1"/>
    <xf numFmtId="169" fontId="2" fillId="0" borderId="0" xfId="4" applyNumberFormat="1"/>
    <xf numFmtId="166" fontId="2" fillId="4" borderId="0" xfId="4" applyNumberFormat="1" applyFill="1"/>
    <xf numFmtId="170" fontId="0" fillId="0" borderId="0" xfId="0" applyNumberFormat="1"/>
    <xf numFmtId="37" fontId="2" fillId="0" borderId="0" xfId="4" applyNumberFormat="1"/>
    <xf numFmtId="166" fontId="2" fillId="0" borderId="0" xfId="4" applyNumberFormat="1" applyAlignment="1">
      <alignment horizontal="center"/>
    </xf>
    <xf numFmtId="171" fontId="2" fillId="0" borderId="0" xfId="4" applyNumberFormat="1"/>
    <xf numFmtId="166" fontId="0" fillId="0" borderId="0" xfId="0" applyNumberFormat="1" applyAlignment="1">
      <alignment horizontal="right"/>
    </xf>
    <xf numFmtId="170" fontId="2" fillId="5" borderId="0" xfId="4" applyNumberFormat="1" applyFill="1"/>
    <xf numFmtId="170" fontId="2" fillId="0" borderId="0" xfId="4" applyNumberFormat="1"/>
    <xf numFmtId="166" fontId="2" fillId="0" borderId="0" xfId="4" applyNumberFormat="1" applyAlignment="1">
      <alignment horizontal="right"/>
    </xf>
    <xf numFmtId="0" fontId="2" fillId="0" borderId="0" xfId="4" applyNumberFormat="1"/>
    <xf numFmtId="168" fontId="2" fillId="0" borderId="0" xfId="5" applyNumberFormat="1"/>
    <xf numFmtId="171" fontId="0" fillId="0" borderId="0" xfId="0" applyNumberFormat="1"/>
    <xf numFmtId="166" fontId="2" fillId="0" borderId="0" xfId="5" applyNumberFormat="1"/>
    <xf numFmtId="172" fontId="2" fillId="0" borderId="0" xfId="4" applyNumberFormat="1"/>
    <xf numFmtId="40" fontId="5" fillId="0" borderId="0" xfId="4" applyFont="1"/>
    <xf numFmtId="39" fontId="2" fillId="0" borderId="0" xfId="4" applyNumberFormat="1"/>
    <xf numFmtId="173" fontId="2" fillId="0" borderId="0" xfId="4" applyNumberFormat="1"/>
    <xf numFmtId="4" fontId="2" fillId="0" borderId="0" xfId="4" applyNumberFormat="1"/>
    <xf numFmtId="174" fontId="2" fillId="0" borderId="0" xfId="4" applyNumberFormat="1"/>
    <xf numFmtId="3" fontId="2" fillId="0" borderId="0" xfId="4" applyNumberFormat="1"/>
    <xf numFmtId="37" fontId="0" fillId="0" borderId="0" xfId="0" applyNumberFormat="1"/>
    <xf numFmtId="3" fontId="0" fillId="0" borderId="0" xfId="0" applyNumberFormat="1"/>
    <xf numFmtId="3" fontId="2" fillId="0" borderId="0" xfId="4" applyNumberFormat="1" applyAlignment="1">
      <alignment horizontal="center"/>
    </xf>
    <xf numFmtId="175" fontId="2" fillId="3" borderId="0" xfId="4" applyNumberFormat="1" applyFill="1"/>
    <xf numFmtId="175" fontId="2" fillId="0" borderId="0" xfId="4" applyNumberFormat="1"/>
    <xf numFmtId="175" fontId="2" fillId="0" borderId="0" xfId="5" applyNumberFormat="1"/>
    <xf numFmtId="172" fontId="2" fillId="3" borderId="0" xfId="4" applyNumberFormat="1" applyFill="1"/>
    <xf numFmtId="176" fontId="2" fillId="0" borderId="0" xfId="4" applyNumberFormat="1"/>
    <xf numFmtId="165" fontId="2" fillId="0" borderId="0" xfId="4" applyNumberFormat="1"/>
    <xf numFmtId="40" fontId="2" fillId="3" borderId="0" xfId="4" applyFill="1"/>
    <xf numFmtId="40" fontId="2" fillId="0" borderId="0" xfId="4" applyAlignment="1">
      <alignment horizontal="right"/>
    </xf>
    <xf numFmtId="40" fontId="6" fillId="0" borderId="0" xfId="0" applyFont="1"/>
    <xf numFmtId="40" fontId="6" fillId="0" borderId="0" xfId="4" applyFont="1"/>
    <xf numFmtId="4" fontId="0" fillId="0" borderId="0" xfId="0" applyNumberFormat="1"/>
    <xf numFmtId="43" fontId="0" fillId="0" borderId="0" xfId="1" applyFont="1"/>
    <xf numFmtId="40" fontId="2" fillId="6" borderId="0" xfId="4" applyFill="1" applyAlignment="1">
      <alignment horizontal="center"/>
    </xf>
    <xf numFmtId="40" fontId="2" fillId="6" borderId="0" xfId="4" applyFill="1"/>
    <xf numFmtId="40" fontId="0" fillId="6" borderId="0" xfId="0" applyFill="1"/>
    <xf numFmtId="4" fontId="0" fillId="6" borderId="0" xfId="0" applyNumberFormat="1" applyFill="1"/>
    <xf numFmtId="177" fontId="2" fillId="7" borderId="0" xfId="4" applyNumberFormat="1" applyFill="1"/>
    <xf numFmtId="168" fontId="2" fillId="4" borderId="0" xfId="4" applyNumberFormat="1" applyFill="1"/>
    <xf numFmtId="177" fontId="0" fillId="0" borderId="0" xfId="0" applyNumberFormat="1"/>
    <xf numFmtId="167" fontId="2" fillId="2" borderId="0" xfId="4" applyNumberFormat="1" applyFill="1"/>
    <xf numFmtId="167" fontId="2" fillId="4" borderId="0" xfId="4" applyNumberFormat="1" applyFill="1"/>
    <xf numFmtId="177" fontId="2" fillId="0" borderId="0" xfId="4" applyNumberFormat="1"/>
    <xf numFmtId="38" fontId="2" fillId="0" borderId="0" xfId="4" applyNumberFormat="1"/>
    <xf numFmtId="40" fontId="2" fillId="4" borderId="0" xfId="4" applyFill="1"/>
    <xf numFmtId="179" fontId="2" fillId="0" borderId="0" xfId="4" applyNumberFormat="1"/>
    <xf numFmtId="180" fontId="2" fillId="0" borderId="0" xfId="4" applyNumberFormat="1"/>
    <xf numFmtId="184" fontId="2" fillId="0" borderId="0" xfId="4" applyNumberFormat="1"/>
    <xf numFmtId="40" fontId="2" fillId="8" borderId="0" xfId="4" applyFill="1" applyAlignment="1">
      <alignment horizontal="center"/>
    </xf>
    <xf numFmtId="40" fontId="2" fillId="8" borderId="0" xfId="4" applyFill="1"/>
    <xf numFmtId="40" fontId="5" fillId="0" borderId="0" xfId="4" applyFont="1" applyAlignment="1">
      <alignment wrapText="1"/>
    </xf>
    <xf numFmtId="37" fontId="4" fillId="0" borderId="0" xfId="4" applyNumberFormat="1" applyFont="1"/>
    <xf numFmtId="185" fontId="2" fillId="0" borderId="0" xfId="4" applyNumberFormat="1"/>
    <xf numFmtId="186" fontId="2" fillId="0" borderId="0" xfId="4" applyNumberFormat="1"/>
    <xf numFmtId="40" fontId="2" fillId="0" borderId="0" xfId="5"/>
    <xf numFmtId="40" fontId="2" fillId="9" borderId="0" xfId="4" applyFill="1"/>
    <xf numFmtId="189" fontId="2" fillId="0" borderId="0" xfId="3" applyNumberFormat="1"/>
    <xf numFmtId="40" fontId="2" fillId="0" borderId="0" xfId="4" quotePrefix="1"/>
    <xf numFmtId="40" fontId="2" fillId="2" borderId="0" xfId="4" applyFill="1" applyAlignment="1">
      <alignment horizontal="center"/>
    </xf>
    <xf numFmtId="9" fontId="2" fillId="0" borderId="0" xfId="3" applyFont="1" applyProtection="1"/>
    <xf numFmtId="190" fontId="2" fillId="0" borderId="0" xfId="4" applyNumberFormat="1"/>
    <xf numFmtId="191" fontId="2" fillId="0" borderId="0" xfId="4" applyNumberFormat="1"/>
    <xf numFmtId="40" fontId="2" fillId="0" borderId="1" xfId="4" applyBorder="1" applyAlignment="1">
      <alignment horizontal="center"/>
    </xf>
    <xf numFmtId="10" fontId="2" fillId="0" borderId="0" xfId="3" applyNumberFormat="1"/>
    <xf numFmtId="177" fontId="5" fillId="0" borderId="0" xfId="4" applyNumberFormat="1" applyFont="1"/>
    <xf numFmtId="170" fontId="2" fillId="0" borderId="0" xfId="4" applyNumberFormat="1" applyAlignment="1">
      <alignment horizontal="right"/>
    </xf>
    <xf numFmtId="178" fontId="2" fillId="0" borderId="0" xfId="4" applyNumberFormat="1"/>
    <xf numFmtId="181" fontId="2" fillId="0" borderId="0" xfId="4" applyNumberFormat="1"/>
    <xf numFmtId="173" fontId="2" fillId="0" borderId="0" xfId="4" applyNumberFormat="1" applyAlignment="1">
      <alignment horizontal="center"/>
    </xf>
    <xf numFmtId="182" fontId="2" fillId="0" borderId="0" xfId="4" applyNumberFormat="1"/>
    <xf numFmtId="183" fontId="2" fillId="0" borderId="0" xfId="4" applyNumberFormat="1"/>
    <xf numFmtId="10" fontId="2" fillId="3" borderId="0" xfId="3" applyNumberFormat="1" applyFill="1"/>
    <xf numFmtId="40" fontId="4" fillId="11" borderId="0" xfId="4" applyFont="1" applyFill="1" applyAlignment="1">
      <alignment horizontal="left"/>
    </xf>
    <xf numFmtId="40" fontId="4" fillId="11" borderId="0" xfId="4" applyFont="1" applyFill="1" applyAlignment="1">
      <alignment horizontal="center"/>
    </xf>
    <xf numFmtId="168" fontId="2" fillId="3" borderId="0" xfId="5" applyNumberFormat="1" applyFill="1"/>
    <xf numFmtId="166" fontId="2" fillId="3" borderId="0" xfId="5" applyNumberFormat="1" applyFill="1"/>
    <xf numFmtId="40" fontId="2" fillId="5" borderId="0" xfId="4" applyFill="1"/>
    <xf numFmtId="173" fontId="2" fillId="0" borderId="0" xfId="6" applyNumberFormat="1" applyFont="1" applyBorder="1"/>
    <xf numFmtId="40" fontId="2" fillId="12" borderId="0" xfId="4" applyFill="1" applyAlignment="1">
      <alignment horizontal="center"/>
    </xf>
    <xf numFmtId="165" fontId="2" fillId="0" borderId="0" xfId="4" applyNumberFormat="1" applyAlignment="1">
      <alignment horizontal="right"/>
    </xf>
    <xf numFmtId="193" fontId="2" fillId="0" borderId="0" xfId="4" applyNumberFormat="1"/>
    <xf numFmtId="194" fontId="2" fillId="0" borderId="0" xfId="3" applyNumberFormat="1"/>
    <xf numFmtId="3" fontId="2" fillId="0" borderId="0" xfId="0" applyNumberFormat="1" applyFont="1"/>
    <xf numFmtId="39" fontId="2" fillId="0" borderId="0" xfId="0" applyNumberFormat="1" applyFont="1"/>
    <xf numFmtId="173" fontId="0" fillId="0" borderId="0" xfId="0" applyNumberFormat="1"/>
    <xf numFmtId="172" fontId="0" fillId="0" borderId="0" xfId="0" applyNumberFormat="1"/>
    <xf numFmtId="43" fontId="2" fillId="0" borderId="0" xfId="1" applyFont="1"/>
    <xf numFmtId="190" fontId="0" fillId="0" borderId="0" xfId="0" applyNumberFormat="1"/>
    <xf numFmtId="40" fontId="0" fillId="2" borderId="0" xfId="0" applyFill="1"/>
    <xf numFmtId="40" fontId="2" fillId="14" borderId="0" xfId="4" applyFill="1"/>
    <xf numFmtId="40" fontId="2" fillId="15" borderId="0" xfId="5" applyFill="1"/>
    <xf numFmtId="40" fontId="5" fillId="0" borderId="0" xfId="0" applyFont="1" applyProtection="1">
      <protection locked="0"/>
    </xf>
    <xf numFmtId="164" fontId="0" fillId="10" borderId="0" xfId="3" applyNumberFormat="1" applyFont="1" applyFill="1" applyAlignment="1" applyProtection="1">
      <alignment horizontal="left"/>
      <protection locked="0"/>
    </xf>
    <xf numFmtId="40" fontId="0" fillId="0" borderId="0" xfId="0" applyProtection="1">
      <protection locked="0"/>
    </xf>
    <xf numFmtId="40" fontId="3" fillId="0" borderId="0" xfId="0" applyFont="1" applyProtection="1">
      <protection locked="0"/>
    </xf>
    <xf numFmtId="8" fontId="2" fillId="10" borderId="0" xfId="4" applyNumberFormat="1" applyFill="1" applyAlignment="1" applyProtection="1">
      <alignment horizontal="left"/>
      <protection locked="0"/>
    </xf>
    <xf numFmtId="40" fontId="4" fillId="0" borderId="0" xfId="4" applyFont="1" applyAlignment="1" applyProtection="1">
      <alignment horizontal="center"/>
      <protection locked="0"/>
    </xf>
    <xf numFmtId="40" fontId="2" fillId="0" borderId="1" xfId="4" applyBorder="1" applyAlignment="1" applyProtection="1">
      <alignment horizontal="center"/>
      <protection locked="0"/>
    </xf>
    <xf numFmtId="40" fontId="2" fillId="0" borderId="0" xfId="4" applyAlignment="1" applyProtection="1">
      <alignment horizontal="center"/>
      <protection locked="0"/>
    </xf>
    <xf numFmtId="40" fontId="2" fillId="0" borderId="0" xfId="4" applyProtection="1">
      <protection locked="0"/>
    </xf>
    <xf numFmtId="40" fontId="2" fillId="0" borderId="0" xfId="0" applyFont="1" applyProtection="1">
      <protection locked="0"/>
    </xf>
    <xf numFmtId="40" fontId="2" fillId="0" borderId="2" xfId="4" applyBorder="1" applyAlignment="1" applyProtection="1">
      <alignment horizontal="center"/>
      <protection locked="0"/>
    </xf>
    <xf numFmtId="9" fontId="2" fillId="10" borderId="0" xfId="3" applyFill="1" applyAlignment="1" applyProtection="1">
      <alignment horizontal="left"/>
      <protection locked="0"/>
    </xf>
    <xf numFmtId="40" fontId="0" fillId="0" borderId="0" xfId="0" applyAlignment="1" applyProtection="1">
      <alignment wrapText="1"/>
      <protection locked="0"/>
    </xf>
    <xf numFmtId="40" fontId="2" fillId="0" borderId="0" xfId="4" applyAlignment="1" applyProtection="1">
      <alignment horizontal="center" wrapText="1"/>
      <protection locked="0"/>
    </xf>
    <xf numFmtId="40" fontId="2" fillId="0" borderId="0" xfId="4" quotePrefix="1" applyAlignment="1" applyProtection="1">
      <alignment horizontal="center" wrapText="1"/>
      <protection locked="0"/>
    </xf>
    <xf numFmtId="40" fontId="2" fillId="0" borderId="0" xfId="4" applyAlignment="1" applyProtection="1">
      <alignment wrapText="1"/>
      <protection locked="0"/>
    </xf>
    <xf numFmtId="166" fontId="2" fillId="0" borderId="0" xfId="0" applyNumberFormat="1" applyFont="1" applyAlignment="1" applyProtection="1">
      <alignment wrapText="1"/>
      <protection locked="0"/>
    </xf>
    <xf numFmtId="40" fontId="5" fillId="0" borderId="0" xfId="0" applyFont="1" applyAlignment="1" applyProtection="1">
      <alignment wrapText="1"/>
      <protection locked="0"/>
    </xf>
    <xf numFmtId="10" fontId="0" fillId="13" borderId="3" xfId="3" applyNumberFormat="1" applyFont="1" applyFill="1" applyBorder="1" applyAlignment="1" applyProtection="1">
      <alignment horizontal="left" wrapText="1"/>
      <protection locked="0"/>
    </xf>
    <xf numFmtId="38" fontId="0" fillId="13" borderId="3" xfId="0" applyNumberFormat="1" applyFill="1" applyBorder="1" applyAlignment="1" applyProtection="1">
      <alignment horizontal="left" wrapText="1"/>
      <protection locked="0"/>
    </xf>
    <xf numFmtId="167" fontId="2" fillId="0" borderId="0" xfId="4" applyNumberFormat="1" applyAlignment="1" applyProtection="1">
      <alignment horizontal="right"/>
      <protection locked="0"/>
    </xf>
    <xf numFmtId="166" fontId="2" fillId="0" borderId="0" xfId="4" applyNumberFormat="1" applyProtection="1">
      <protection locked="0"/>
    </xf>
    <xf numFmtId="167" fontId="2" fillId="3" borderId="0" xfId="4" applyNumberFormat="1" applyFill="1" applyProtection="1">
      <protection locked="0"/>
    </xf>
    <xf numFmtId="167" fontId="2" fillId="0" borderId="0" xfId="4" applyNumberFormat="1" applyProtection="1">
      <protection locked="0"/>
    </xf>
    <xf numFmtId="168" fontId="2" fillId="0" borderId="0" xfId="4" applyNumberFormat="1" applyProtection="1">
      <protection locked="0"/>
    </xf>
    <xf numFmtId="168" fontId="2" fillId="3" borderId="0" xfId="4" applyNumberFormat="1" applyFill="1" applyProtection="1">
      <protection locked="0"/>
    </xf>
    <xf numFmtId="166" fontId="0" fillId="0" borderId="0" xfId="0" applyNumberFormat="1" applyProtection="1">
      <protection locked="0"/>
    </xf>
    <xf numFmtId="169" fontId="2" fillId="3" borderId="0" xfId="4" applyNumberFormat="1" applyFill="1" applyProtection="1">
      <protection locked="0"/>
    </xf>
    <xf numFmtId="169" fontId="2" fillId="0" borderId="0" xfId="4" applyNumberFormat="1" applyProtection="1">
      <protection locked="0"/>
    </xf>
    <xf numFmtId="170" fontId="0" fillId="0" borderId="0" xfId="0" applyNumberFormat="1" applyProtection="1">
      <protection locked="0"/>
    </xf>
    <xf numFmtId="37" fontId="2" fillId="0" borderId="0" xfId="4" applyNumberFormat="1" applyProtection="1">
      <protection locked="0"/>
    </xf>
    <xf numFmtId="171" fontId="2" fillId="0" borderId="0" xfId="4" applyNumberFormat="1" applyProtection="1">
      <protection locked="0"/>
    </xf>
    <xf numFmtId="166" fontId="0" fillId="0" borderId="0" xfId="0" applyNumberFormat="1" applyAlignment="1" applyProtection="1">
      <alignment horizontal="right"/>
      <protection locked="0"/>
    </xf>
    <xf numFmtId="170" fontId="2" fillId="0" borderId="0" xfId="4" applyNumberFormat="1" applyProtection="1">
      <protection locked="0"/>
    </xf>
    <xf numFmtId="171" fontId="2" fillId="3" borderId="0" xfId="4" applyNumberFormat="1" applyFill="1" applyProtection="1">
      <protection locked="0"/>
    </xf>
    <xf numFmtId="166" fontId="2" fillId="0" borderId="0" xfId="4" applyNumberFormat="1" applyAlignment="1" applyProtection="1">
      <alignment horizontal="right"/>
      <protection locked="0"/>
    </xf>
    <xf numFmtId="40" fontId="2" fillId="14" borderId="0" xfId="4" applyFill="1" applyProtection="1">
      <protection locked="0"/>
    </xf>
    <xf numFmtId="168" fontId="2" fillId="3" borderId="0" xfId="5" applyNumberFormat="1" applyFill="1" applyProtection="1">
      <protection locked="0"/>
    </xf>
    <xf numFmtId="168" fontId="2" fillId="0" borderId="0" xfId="5" applyNumberFormat="1" applyProtection="1">
      <protection locked="0"/>
    </xf>
    <xf numFmtId="171" fontId="0" fillId="0" borderId="0" xfId="0" applyNumberFormat="1" applyProtection="1">
      <protection locked="0"/>
    </xf>
    <xf numFmtId="166" fontId="2" fillId="3" borderId="0" xfId="5" applyNumberFormat="1" applyFill="1" applyProtection="1">
      <protection locked="0"/>
    </xf>
    <xf numFmtId="166" fontId="2" fillId="0" borderId="0" xfId="5" applyNumberFormat="1" applyProtection="1">
      <protection locked="0"/>
    </xf>
    <xf numFmtId="40" fontId="5" fillId="0" borderId="0" xfId="4" applyFont="1" applyProtection="1">
      <protection locked="0"/>
    </xf>
    <xf numFmtId="174" fontId="2" fillId="0" borderId="0" xfId="4" applyNumberFormat="1" applyProtection="1">
      <protection locked="0"/>
    </xf>
    <xf numFmtId="3" fontId="2" fillId="0" borderId="0" xfId="4" applyNumberFormat="1" applyProtection="1">
      <protection locked="0"/>
    </xf>
    <xf numFmtId="37" fontId="0" fillId="0" borderId="0" xfId="0" applyNumberFormat="1" applyProtection="1">
      <protection locked="0"/>
    </xf>
    <xf numFmtId="3" fontId="0" fillId="0" borderId="0" xfId="0" applyNumberFormat="1" applyProtection="1">
      <protection locked="0"/>
    </xf>
    <xf numFmtId="3" fontId="2" fillId="0" borderId="0" xfId="4" applyNumberFormat="1" applyAlignment="1" applyProtection="1">
      <alignment horizontal="center"/>
      <protection locked="0"/>
    </xf>
    <xf numFmtId="175" fontId="2" fillId="3" borderId="0" xfId="4" applyNumberFormat="1" applyFill="1" applyProtection="1">
      <protection locked="0"/>
    </xf>
    <xf numFmtId="175" fontId="2" fillId="0" borderId="0" xfId="4" applyNumberFormat="1" applyProtection="1">
      <protection locked="0"/>
    </xf>
    <xf numFmtId="175" fontId="2" fillId="0" borderId="0" xfId="5" applyNumberFormat="1" applyProtection="1">
      <protection locked="0"/>
    </xf>
    <xf numFmtId="175" fontId="2" fillId="3" borderId="0" xfId="5" applyNumberFormat="1" applyFill="1" applyProtection="1">
      <protection locked="0"/>
    </xf>
    <xf numFmtId="172" fontId="2" fillId="3" borderId="0" xfId="4" applyNumberFormat="1" applyFill="1" applyProtection="1">
      <protection locked="0"/>
    </xf>
    <xf numFmtId="172" fontId="2" fillId="0" borderId="0" xfId="4" applyNumberFormat="1" applyProtection="1">
      <protection locked="0"/>
    </xf>
    <xf numFmtId="40" fontId="2" fillId="3" borderId="0" xfId="4" applyFill="1" applyProtection="1">
      <protection locked="0"/>
    </xf>
    <xf numFmtId="40" fontId="2" fillId="0" borderId="0" xfId="4" applyAlignment="1" applyProtection="1">
      <alignment horizontal="right"/>
      <protection locked="0"/>
    </xf>
    <xf numFmtId="40" fontId="6" fillId="0" borderId="0" xfId="0" applyFont="1" applyProtection="1">
      <protection locked="0"/>
    </xf>
    <xf numFmtId="4" fontId="0" fillId="0" borderId="0" xfId="0" applyNumberFormat="1" applyProtection="1">
      <protection locked="0"/>
    </xf>
    <xf numFmtId="43" fontId="0" fillId="0" borderId="0" xfId="1" applyFont="1" applyProtection="1">
      <protection locked="0"/>
    </xf>
    <xf numFmtId="40" fontId="2" fillId="6" borderId="0" xfId="4" applyFill="1" applyAlignment="1" applyProtection="1">
      <alignment horizontal="center"/>
      <protection locked="0"/>
    </xf>
    <xf numFmtId="40" fontId="2" fillId="6" borderId="0" xfId="4" applyFill="1" applyProtection="1">
      <protection locked="0"/>
    </xf>
    <xf numFmtId="40" fontId="0" fillId="6" borderId="0" xfId="0" applyFill="1" applyProtection="1">
      <protection locked="0"/>
    </xf>
    <xf numFmtId="4" fontId="0" fillId="6" borderId="0" xfId="0" applyNumberFormat="1" applyFill="1" applyProtection="1">
      <protection locked="0"/>
    </xf>
    <xf numFmtId="39" fontId="2" fillId="0" borderId="0" xfId="4" applyNumberFormat="1" applyProtection="1">
      <protection locked="0"/>
    </xf>
    <xf numFmtId="177" fontId="2" fillId="7" borderId="0" xfId="4" applyNumberFormat="1" applyFill="1" applyProtection="1">
      <protection locked="0"/>
    </xf>
    <xf numFmtId="40" fontId="5" fillId="0" borderId="0" xfId="4" applyFont="1" applyAlignment="1" applyProtection="1">
      <alignment horizontal="center"/>
      <protection locked="0"/>
    </xf>
    <xf numFmtId="44" fontId="5" fillId="0" borderId="0" xfId="2" applyFont="1" applyProtection="1">
      <protection locked="0"/>
    </xf>
    <xf numFmtId="180" fontId="2" fillId="0" borderId="0" xfId="4" applyNumberFormat="1" applyProtection="1">
      <protection locked="0"/>
    </xf>
    <xf numFmtId="166" fontId="2" fillId="0" borderId="0" xfId="0" applyNumberFormat="1" applyFont="1" applyProtection="1">
      <protection locked="0"/>
    </xf>
    <xf numFmtId="40" fontId="3" fillId="0" borderId="0" xfId="4" applyFont="1" applyProtection="1">
      <protection locked="0"/>
    </xf>
    <xf numFmtId="9" fontId="2" fillId="0" borderId="0" xfId="3" applyFill="1" applyAlignment="1" applyProtection="1">
      <alignment horizontal="center"/>
      <protection locked="0"/>
    </xf>
    <xf numFmtId="166" fontId="5" fillId="0" borderId="0" xfId="4" applyNumberFormat="1" applyFont="1" applyProtection="1">
      <protection locked="0"/>
    </xf>
    <xf numFmtId="166" fontId="5" fillId="0" borderId="0" xfId="0" applyNumberFormat="1" applyFont="1" applyProtection="1">
      <protection locked="0"/>
    </xf>
    <xf numFmtId="37" fontId="2" fillId="0" borderId="0" xfId="4" applyNumberFormat="1" applyProtection="1">
      <protection hidden="1"/>
    </xf>
    <xf numFmtId="166" fontId="2" fillId="0" borderId="0" xfId="4" applyNumberFormat="1" applyProtection="1">
      <protection hidden="1"/>
    </xf>
    <xf numFmtId="171" fontId="5" fillId="0" borderId="0" xfId="4" applyNumberFormat="1" applyFont="1"/>
    <xf numFmtId="44" fontId="5" fillId="0" borderId="0" xfId="2" applyFont="1" applyProtection="1"/>
    <xf numFmtId="10" fontId="2" fillId="0" borderId="0" xfId="3" applyNumberFormat="1" applyProtection="1"/>
    <xf numFmtId="164" fontId="2" fillId="0" borderId="0" xfId="3" applyNumberFormat="1" applyProtection="1"/>
    <xf numFmtId="39" fontId="2" fillId="0" borderId="0" xfId="4" quotePrefix="1" applyNumberFormat="1"/>
    <xf numFmtId="192" fontId="0" fillId="0" borderId="0" xfId="0" applyNumberFormat="1"/>
    <xf numFmtId="167" fontId="5" fillId="0" borderId="0" xfId="4" applyNumberFormat="1" applyFont="1"/>
    <xf numFmtId="39" fontId="5" fillId="0" borderId="0" xfId="4" applyNumberFormat="1" applyFont="1"/>
    <xf numFmtId="40" fontId="5" fillId="2" borderId="0" xfId="4" applyFont="1" applyFill="1"/>
    <xf numFmtId="174" fontId="5" fillId="0" borderId="0" xfId="4" applyNumberFormat="1" applyFont="1"/>
    <xf numFmtId="172" fontId="5" fillId="0" borderId="0" xfId="4" applyNumberFormat="1" applyFont="1"/>
    <xf numFmtId="189" fontId="2" fillId="0" borderId="0" xfId="3" applyNumberFormat="1" applyProtection="1"/>
    <xf numFmtId="40" fontId="2" fillId="2" borderId="0" xfId="4" applyFill="1"/>
    <xf numFmtId="44" fontId="5" fillId="0" borderId="0" xfId="2" applyFont="1" applyProtection="1">
      <protection hidden="1"/>
    </xf>
    <xf numFmtId="40" fontId="2" fillId="0" borderId="0" xfId="4" applyProtection="1">
      <protection hidden="1"/>
    </xf>
    <xf numFmtId="192" fontId="2" fillId="0" borderId="0" xfId="4" applyNumberFormat="1"/>
    <xf numFmtId="166" fontId="5" fillId="0" borderId="0" xfId="4" applyNumberFormat="1" applyFont="1"/>
    <xf numFmtId="187" fontId="2" fillId="0" borderId="0" xfId="4" applyNumberFormat="1"/>
    <xf numFmtId="188" fontId="2" fillId="0" borderId="0" xfId="3" applyNumberFormat="1" applyProtection="1"/>
    <xf numFmtId="40" fontId="2" fillId="5" borderId="0" xfId="4" applyFill="1" applyProtection="1">
      <protection locked="0"/>
    </xf>
    <xf numFmtId="171" fontId="5" fillId="2" borderId="0" xfId="4" applyNumberFormat="1" applyFont="1" applyFill="1"/>
    <xf numFmtId="40" fontId="5" fillId="12" borderId="4" xfId="0" applyFont="1" applyFill="1" applyBorder="1" applyAlignment="1">
      <alignment horizontal="center"/>
    </xf>
    <xf numFmtId="40" fontId="5" fillId="0" borderId="5" xfId="0" applyFont="1" applyBorder="1" applyAlignment="1">
      <alignment horizontal="center" wrapText="1"/>
    </xf>
    <xf numFmtId="40" fontId="5" fillId="0" borderId="6" xfId="0" applyFont="1" applyBorder="1" applyAlignment="1">
      <alignment horizontal="center" wrapText="1"/>
    </xf>
    <xf numFmtId="49" fontId="2" fillId="0" borderId="7" xfId="0" applyNumberFormat="1" applyFont="1" applyBorder="1" applyAlignment="1">
      <alignment wrapText="1"/>
    </xf>
    <xf numFmtId="40" fontId="2" fillId="0" borderId="7" xfId="0" applyFont="1" applyBorder="1" applyAlignment="1">
      <alignment wrapText="1"/>
    </xf>
    <xf numFmtId="40" fontId="2" fillId="0" borderId="7" xfId="0" applyFont="1" applyBorder="1" applyAlignment="1">
      <alignment horizontal="right" wrapText="1"/>
    </xf>
    <xf numFmtId="10" fontId="2" fillId="0" borderId="8" xfId="3" applyNumberFormat="1" applyFont="1" applyFill="1" applyBorder="1" applyAlignment="1">
      <alignment horizontal="right" wrapText="1"/>
    </xf>
  </cellXfs>
  <cellStyles count="7">
    <cellStyle name="Comma" xfId="1" builtinId="3"/>
    <cellStyle name="Comma0" xfId="6" xr:uid="{F6E70245-EDE1-4AE7-A7AA-04338ACC9C0E}"/>
    <cellStyle name="Currency" xfId="2" builtinId="4"/>
    <cellStyle name="Normal" xfId="0" builtinId="0"/>
    <cellStyle name="Normal 5" xfId="4" xr:uid="{A2E67CBF-741A-4824-BCAB-95C80DF1B6A5}"/>
    <cellStyle name="Normal 5 2" xfId="5" xr:uid="{09111A8C-C8E5-426E-96BA-7906B42D6EF8}"/>
    <cellStyle name="Percent" xfId="3" builtinId="5"/>
  </cellStyles>
  <dxfs count="1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MLC\PSFA16\All16Projec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orksheet"/>
      <sheetName val="transpose"/>
      <sheetName val="summary"/>
      <sheetName val="district disk"/>
      <sheetName val="mill levy"/>
      <sheetName val="Factor Sort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RF@" TargetMode="External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2851D-3704-494C-BA45-30B8A5251CD0}">
  <sheetPr>
    <tabColor theme="9" tint="0.59999389629810485"/>
  </sheetPr>
  <dimension ref="A1:H180"/>
  <sheetViews>
    <sheetView tabSelected="1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3" sqref="D3"/>
    </sheetView>
  </sheetViews>
  <sheetFormatPr defaultColWidth="28.07421875" defaultRowHeight="15.5" x14ac:dyDescent="0.35"/>
  <cols>
    <col min="1" max="1" width="8.4609375" bestFit="1" customWidth="1"/>
    <col min="2" max="2" width="13.765625" bestFit="1" customWidth="1"/>
    <col min="3" max="3" width="29.765625" bestFit="1" customWidth="1"/>
    <col min="4" max="7" width="22.921875" bestFit="1" customWidth="1"/>
    <col min="8" max="8" width="26.53515625" bestFit="1" customWidth="1"/>
  </cols>
  <sheetData>
    <row r="1" spans="1:8" ht="16" thickBot="1" x14ac:dyDescent="0.4">
      <c r="A1" s="208" t="s">
        <v>1086</v>
      </c>
      <c r="B1" s="208"/>
      <c r="C1" s="208"/>
      <c r="D1" s="208"/>
      <c r="E1" s="208"/>
      <c r="F1" s="208"/>
      <c r="G1" s="208"/>
      <c r="H1" s="208"/>
    </row>
    <row r="2" spans="1:8" ht="16" thickBot="1" x14ac:dyDescent="0.4">
      <c r="A2" s="209" t="s">
        <v>1087</v>
      </c>
      <c r="B2" s="209" t="s">
        <v>1088</v>
      </c>
      <c r="C2" s="209" t="s">
        <v>1089</v>
      </c>
      <c r="D2" s="209" t="s">
        <v>1090</v>
      </c>
      <c r="E2" s="209" t="s">
        <v>1091</v>
      </c>
      <c r="F2" s="209" t="s">
        <v>1092</v>
      </c>
      <c r="G2" s="209" t="s">
        <v>1093</v>
      </c>
      <c r="H2" s="210" t="s">
        <v>1094</v>
      </c>
    </row>
    <row r="3" spans="1:8" ht="16" thickBot="1" x14ac:dyDescent="0.4">
      <c r="A3" s="211" t="s">
        <v>1</v>
      </c>
      <c r="B3" s="212" t="s">
        <v>180</v>
      </c>
      <c r="C3" s="212" t="s">
        <v>1095</v>
      </c>
      <c r="D3" s="213">
        <v>6387</v>
      </c>
      <c r="E3" s="213">
        <v>6332.5</v>
      </c>
      <c r="F3" s="213">
        <v>6372</v>
      </c>
      <c r="G3" s="213">
        <v>6356.5</v>
      </c>
      <c r="H3" s="214">
        <v>4.7999999999999996E-3</v>
      </c>
    </row>
    <row r="4" spans="1:8" ht="16" thickBot="1" x14ac:dyDescent="0.4">
      <c r="A4" s="211" t="s">
        <v>2</v>
      </c>
      <c r="B4" s="212" t="s">
        <v>180</v>
      </c>
      <c r="C4" s="212" t="s">
        <v>1096</v>
      </c>
      <c r="D4" s="213">
        <v>32458</v>
      </c>
      <c r="E4" s="213">
        <v>33220</v>
      </c>
      <c r="F4" s="213">
        <v>34363.5</v>
      </c>
      <c r="G4" s="213">
        <v>34775</v>
      </c>
      <c r="H4" s="214">
        <v>-6.6600000000000006E-2</v>
      </c>
    </row>
    <row r="5" spans="1:8" ht="16" thickBot="1" x14ac:dyDescent="0.4">
      <c r="A5" s="211" t="s">
        <v>3</v>
      </c>
      <c r="B5" s="212" t="s">
        <v>180</v>
      </c>
      <c r="C5" s="212" t="s">
        <v>1097</v>
      </c>
      <c r="D5" s="213">
        <v>4641</v>
      </c>
      <c r="E5" s="213">
        <v>4999.5</v>
      </c>
      <c r="F5" s="213">
        <v>5274</v>
      </c>
      <c r="G5" s="213">
        <v>5544</v>
      </c>
      <c r="H5" s="214">
        <v>-0.16289999999999999</v>
      </c>
    </row>
    <row r="6" spans="1:8" ht="16" thickBot="1" x14ac:dyDescent="0.4">
      <c r="A6" s="211" t="s">
        <v>4</v>
      </c>
      <c r="B6" s="212" t="s">
        <v>180</v>
      </c>
      <c r="C6" s="212" t="s">
        <v>1098</v>
      </c>
      <c r="D6" s="213">
        <v>21037.5</v>
      </c>
      <c r="E6" s="213">
        <v>20597.5</v>
      </c>
      <c r="F6" s="213">
        <v>20215.5</v>
      </c>
      <c r="G6" s="213">
        <v>19613</v>
      </c>
      <c r="H6" s="214">
        <v>7.2599999999999998E-2</v>
      </c>
    </row>
    <row r="7" spans="1:8" ht="16" thickBot="1" x14ac:dyDescent="0.4">
      <c r="A7" s="211" t="s">
        <v>5</v>
      </c>
      <c r="B7" s="212" t="s">
        <v>180</v>
      </c>
      <c r="C7" s="212" t="s">
        <v>1099</v>
      </c>
      <c r="D7" s="213">
        <v>1524</v>
      </c>
      <c r="E7" s="213">
        <v>1573</v>
      </c>
      <c r="F7" s="213">
        <v>1234</v>
      </c>
      <c r="G7" s="213">
        <v>1207.5</v>
      </c>
      <c r="H7" s="214">
        <v>0.2621</v>
      </c>
    </row>
    <row r="8" spans="1:8" ht="16" thickBot="1" x14ac:dyDescent="0.4">
      <c r="A8" s="211" t="s">
        <v>6</v>
      </c>
      <c r="B8" s="212" t="s">
        <v>180</v>
      </c>
      <c r="C8" s="212" t="s">
        <v>1100</v>
      </c>
      <c r="D8" s="213">
        <v>1107</v>
      </c>
      <c r="E8" s="213">
        <v>1094</v>
      </c>
      <c r="F8" s="213">
        <v>1129</v>
      </c>
      <c r="G8" s="213">
        <v>1096.5</v>
      </c>
      <c r="H8" s="214">
        <v>9.5999999999999992E-3</v>
      </c>
    </row>
    <row r="9" spans="1:8" ht="16" thickBot="1" x14ac:dyDescent="0.4">
      <c r="A9" s="211" t="s">
        <v>7</v>
      </c>
      <c r="B9" s="212" t="s">
        <v>180</v>
      </c>
      <c r="C9" s="212" t="s">
        <v>1101</v>
      </c>
      <c r="D9" s="213">
        <v>6596</v>
      </c>
      <c r="E9" s="213">
        <v>7057.5</v>
      </c>
      <c r="F9" s="213">
        <v>7427.5</v>
      </c>
      <c r="G9" s="213">
        <v>7781</v>
      </c>
      <c r="H9" s="214">
        <v>-0.15229999999999999</v>
      </c>
    </row>
    <row r="10" spans="1:8" ht="16" thickBot="1" x14ac:dyDescent="0.4">
      <c r="A10" s="211" t="s">
        <v>8</v>
      </c>
      <c r="B10" s="212" t="s">
        <v>181</v>
      </c>
      <c r="C10" s="212" t="s">
        <v>1102</v>
      </c>
      <c r="D10" s="213">
        <v>2012</v>
      </c>
      <c r="E10" s="213">
        <v>2039</v>
      </c>
      <c r="F10" s="213">
        <v>2111.5</v>
      </c>
      <c r="G10" s="213">
        <v>2171.5</v>
      </c>
      <c r="H10" s="214">
        <v>-7.3499999999999996E-2</v>
      </c>
    </row>
    <row r="11" spans="1:8" ht="16" thickBot="1" x14ac:dyDescent="0.4">
      <c r="A11" s="211" t="s">
        <v>9</v>
      </c>
      <c r="B11" s="212" t="s">
        <v>181</v>
      </c>
      <c r="C11" s="212" t="s">
        <v>1103</v>
      </c>
      <c r="D11" s="213">
        <v>270</v>
      </c>
      <c r="E11" s="213">
        <v>263</v>
      </c>
      <c r="F11" s="213">
        <v>249</v>
      </c>
      <c r="G11" s="213">
        <v>233.5</v>
      </c>
      <c r="H11" s="214">
        <v>0.15629999999999999</v>
      </c>
    </row>
    <row r="12" spans="1:8" ht="16" thickBot="1" x14ac:dyDescent="0.4">
      <c r="A12" s="211" t="s">
        <v>10</v>
      </c>
      <c r="B12" s="212" t="s">
        <v>182</v>
      </c>
      <c r="C12" s="212" t="s">
        <v>1104</v>
      </c>
      <c r="D12" s="213">
        <v>2076</v>
      </c>
      <c r="E12" s="213">
        <v>2102</v>
      </c>
      <c r="F12" s="213">
        <v>2195</v>
      </c>
      <c r="G12" s="213">
        <v>2219.5</v>
      </c>
      <c r="H12" s="214">
        <v>-6.4699999999999994E-2</v>
      </c>
    </row>
    <row r="13" spans="1:8" ht="16" thickBot="1" x14ac:dyDescent="0.4">
      <c r="A13" s="211" t="s">
        <v>11</v>
      </c>
      <c r="B13" s="212" t="s">
        <v>182</v>
      </c>
      <c r="C13" s="212" t="s">
        <v>1105</v>
      </c>
      <c r="D13" s="213">
        <v>905</v>
      </c>
      <c r="E13" s="213">
        <v>933</v>
      </c>
      <c r="F13" s="213">
        <v>998.5</v>
      </c>
      <c r="G13" s="213">
        <v>1047</v>
      </c>
      <c r="H13" s="214">
        <v>-0.1356</v>
      </c>
    </row>
    <row r="14" spans="1:8" ht="16" thickBot="1" x14ac:dyDescent="0.4">
      <c r="A14" s="211" t="s">
        <v>12</v>
      </c>
      <c r="B14" s="212" t="s">
        <v>182</v>
      </c>
      <c r="C14" s="212" t="s">
        <v>1106</v>
      </c>
      <c r="D14" s="213">
        <v>49153.5</v>
      </c>
      <c r="E14" s="213">
        <v>49949</v>
      </c>
      <c r="F14" s="213">
        <v>50787.5</v>
      </c>
      <c r="G14" s="213">
        <v>51486.5</v>
      </c>
      <c r="H14" s="214">
        <v>-4.53E-2</v>
      </c>
    </row>
    <row r="15" spans="1:8" ht="16" thickBot="1" x14ac:dyDescent="0.4">
      <c r="A15" s="211" t="s">
        <v>13</v>
      </c>
      <c r="B15" s="212" t="s">
        <v>182</v>
      </c>
      <c r="C15" s="212" t="s">
        <v>1107</v>
      </c>
      <c r="D15" s="213">
        <v>12695.5</v>
      </c>
      <c r="E15" s="213">
        <v>12783.5</v>
      </c>
      <c r="F15" s="213">
        <v>13067.5</v>
      </c>
      <c r="G15" s="213">
        <v>13342.5</v>
      </c>
      <c r="H15" s="214">
        <v>-4.8500000000000001E-2</v>
      </c>
    </row>
    <row r="16" spans="1:8" ht="16" thickBot="1" x14ac:dyDescent="0.4">
      <c r="A16" s="211" t="s">
        <v>14</v>
      </c>
      <c r="B16" s="212" t="s">
        <v>182</v>
      </c>
      <c r="C16" s="212" t="s">
        <v>1108</v>
      </c>
      <c r="D16" s="213">
        <v>347</v>
      </c>
      <c r="E16" s="213">
        <v>330</v>
      </c>
      <c r="F16" s="213">
        <v>303.5</v>
      </c>
      <c r="G16" s="213">
        <v>270.5</v>
      </c>
      <c r="H16" s="214">
        <v>0.2828</v>
      </c>
    </row>
    <row r="17" spans="1:8" ht="16" thickBot="1" x14ac:dyDescent="0.4">
      <c r="A17" s="211" t="s">
        <v>15</v>
      </c>
      <c r="B17" s="212" t="s">
        <v>182</v>
      </c>
      <c r="C17" s="212" t="s">
        <v>1109</v>
      </c>
      <c r="D17" s="213">
        <v>36692</v>
      </c>
      <c r="E17" s="213">
        <v>36546</v>
      </c>
      <c r="F17" s="213">
        <v>36575</v>
      </c>
      <c r="G17" s="213">
        <v>36070.5</v>
      </c>
      <c r="H17" s="214">
        <v>1.72E-2</v>
      </c>
    </row>
    <row r="18" spans="1:8" ht="16" thickBot="1" x14ac:dyDescent="0.4">
      <c r="A18" s="211" t="s">
        <v>16</v>
      </c>
      <c r="B18" s="212" t="s">
        <v>182</v>
      </c>
      <c r="C18" s="212" t="s">
        <v>1110</v>
      </c>
      <c r="D18" s="213">
        <v>505</v>
      </c>
      <c r="E18" s="213">
        <v>497</v>
      </c>
      <c r="F18" s="213">
        <v>477.5</v>
      </c>
      <c r="G18" s="213">
        <v>474.5</v>
      </c>
      <c r="H18" s="214">
        <v>6.4299999999999996E-2</v>
      </c>
    </row>
    <row r="19" spans="1:8" ht="16" thickBot="1" x14ac:dyDescent="0.4">
      <c r="A19" s="211" t="s">
        <v>17</v>
      </c>
      <c r="B19" s="212" t="s">
        <v>183</v>
      </c>
      <c r="C19" s="212" t="s">
        <v>1111</v>
      </c>
      <c r="D19" s="213">
        <v>1524</v>
      </c>
      <c r="E19" s="213">
        <v>1567.5</v>
      </c>
      <c r="F19" s="213">
        <v>1644</v>
      </c>
      <c r="G19" s="213">
        <v>1662.5</v>
      </c>
      <c r="H19" s="214">
        <v>-8.3299999999999999E-2</v>
      </c>
    </row>
    <row r="20" spans="1:8" ht="16" thickBot="1" x14ac:dyDescent="0.4">
      <c r="A20" s="211" t="s">
        <v>18</v>
      </c>
      <c r="B20" s="212" t="s">
        <v>184</v>
      </c>
      <c r="C20" s="212" t="s">
        <v>1112</v>
      </c>
      <c r="D20" s="213">
        <v>162</v>
      </c>
      <c r="E20" s="213">
        <v>160</v>
      </c>
      <c r="F20" s="213">
        <v>166.5</v>
      </c>
      <c r="G20" s="213">
        <v>144.5</v>
      </c>
      <c r="H20" s="214">
        <v>0.1211</v>
      </c>
    </row>
    <row r="21" spans="1:8" ht="16" thickBot="1" x14ac:dyDescent="0.4">
      <c r="A21" s="211" t="s">
        <v>19</v>
      </c>
      <c r="B21" s="212" t="s">
        <v>184</v>
      </c>
      <c r="C21" s="212" t="s">
        <v>1113</v>
      </c>
      <c r="D21" s="213">
        <v>50</v>
      </c>
      <c r="E21" s="213">
        <v>50</v>
      </c>
      <c r="F21" s="213">
        <v>48.5</v>
      </c>
      <c r="G21" s="213">
        <v>54.5</v>
      </c>
      <c r="H21" s="214">
        <v>-8.2600000000000007E-2</v>
      </c>
    </row>
    <row r="22" spans="1:8" ht="16" thickBot="1" x14ac:dyDescent="0.4">
      <c r="A22" s="211" t="s">
        <v>20</v>
      </c>
      <c r="B22" s="212" t="s">
        <v>184</v>
      </c>
      <c r="C22" s="212" t="s">
        <v>1114</v>
      </c>
      <c r="D22" s="213">
        <v>254.5</v>
      </c>
      <c r="E22" s="213">
        <v>261.5</v>
      </c>
      <c r="F22" s="213">
        <v>265.5</v>
      </c>
      <c r="G22" s="213">
        <v>250</v>
      </c>
      <c r="H22" s="214">
        <v>1.7999999999999999E-2</v>
      </c>
    </row>
    <row r="23" spans="1:8" ht="16" thickBot="1" x14ac:dyDescent="0.4">
      <c r="A23" s="211" t="s">
        <v>21</v>
      </c>
      <c r="B23" s="212" t="s">
        <v>184</v>
      </c>
      <c r="C23" s="212" t="s">
        <v>1115</v>
      </c>
      <c r="D23" s="213">
        <v>204.5</v>
      </c>
      <c r="E23" s="213">
        <v>209.5</v>
      </c>
      <c r="F23" s="213">
        <v>130.5</v>
      </c>
      <c r="G23" s="213">
        <v>141.5</v>
      </c>
      <c r="H23" s="214">
        <v>0.44519999999999998</v>
      </c>
    </row>
    <row r="24" spans="1:8" ht="16" thickBot="1" x14ac:dyDescent="0.4">
      <c r="A24" s="211" t="s">
        <v>22</v>
      </c>
      <c r="B24" s="212" t="s">
        <v>184</v>
      </c>
      <c r="C24" s="212" t="s">
        <v>1116</v>
      </c>
      <c r="D24" s="213">
        <v>30</v>
      </c>
      <c r="E24" s="213">
        <v>27</v>
      </c>
      <c r="F24" s="213">
        <v>30</v>
      </c>
      <c r="G24" s="213">
        <v>44</v>
      </c>
      <c r="H24" s="214">
        <v>-0.31819999999999998</v>
      </c>
    </row>
    <row r="25" spans="1:8" ht="16" thickBot="1" x14ac:dyDescent="0.4">
      <c r="A25" s="211" t="s">
        <v>23</v>
      </c>
      <c r="B25" s="212" t="s">
        <v>185</v>
      </c>
      <c r="C25" s="212" t="s">
        <v>1117</v>
      </c>
      <c r="D25" s="213">
        <v>426</v>
      </c>
      <c r="E25" s="213">
        <v>428</v>
      </c>
      <c r="F25" s="213">
        <v>456</v>
      </c>
      <c r="G25" s="213">
        <v>434</v>
      </c>
      <c r="H25" s="214">
        <v>-1.84E-2</v>
      </c>
    </row>
    <row r="26" spans="1:8" ht="16" thickBot="1" x14ac:dyDescent="0.4">
      <c r="A26" s="211" t="s">
        <v>24</v>
      </c>
      <c r="B26" s="212" t="s">
        <v>185</v>
      </c>
      <c r="C26" s="212" t="s">
        <v>1118</v>
      </c>
      <c r="D26" s="213">
        <v>226</v>
      </c>
      <c r="E26" s="213">
        <v>227</v>
      </c>
      <c r="F26" s="213">
        <v>235.5</v>
      </c>
      <c r="G26" s="213">
        <v>219</v>
      </c>
      <c r="H26" s="214">
        <v>3.2000000000000001E-2</v>
      </c>
    </row>
    <row r="27" spans="1:8" ht="16" thickBot="1" x14ac:dyDescent="0.4">
      <c r="A27" s="211" t="s">
        <v>25</v>
      </c>
      <c r="B27" s="212" t="s">
        <v>186</v>
      </c>
      <c r="C27" s="212" t="s">
        <v>1119</v>
      </c>
      <c r="D27" s="213">
        <v>30289.5</v>
      </c>
      <c r="E27" s="213">
        <v>30394.5</v>
      </c>
      <c r="F27" s="213">
        <v>30979.5</v>
      </c>
      <c r="G27" s="213">
        <v>30848.5</v>
      </c>
      <c r="H27" s="214">
        <v>-1.8100000000000002E-2</v>
      </c>
    </row>
    <row r="28" spans="1:8" ht="16" thickBot="1" x14ac:dyDescent="0.4">
      <c r="A28" s="211" t="s">
        <v>26</v>
      </c>
      <c r="B28" s="212" t="s">
        <v>186</v>
      </c>
      <c r="C28" s="212" t="s">
        <v>1120</v>
      </c>
      <c r="D28" s="213">
        <v>26716.5</v>
      </c>
      <c r="E28" s="213">
        <v>26932</v>
      </c>
      <c r="F28" s="213">
        <v>27171.5</v>
      </c>
      <c r="G28" s="213">
        <v>27335.5</v>
      </c>
      <c r="H28" s="214">
        <v>-2.2599999999999999E-2</v>
      </c>
    </row>
    <row r="29" spans="1:8" ht="16" thickBot="1" x14ac:dyDescent="0.4">
      <c r="A29" s="211" t="s">
        <v>27</v>
      </c>
      <c r="B29" s="212" t="s">
        <v>187</v>
      </c>
      <c r="C29" s="212" t="s">
        <v>1121</v>
      </c>
      <c r="D29" s="213">
        <v>910</v>
      </c>
      <c r="E29" s="213">
        <v>909</v>
      </c>
      <c r="F29" s="213">
        <v>951</v>
      </c>
      <c r="G29" s="213">
        <v>960</v>
      </c>
      <c r="H29" s="214">
        <v>-5.21E-2</v>
      </c>
    </row>
    <row r="30" spans="1:8" ht="16" thickBot="1" x14ac:dyDescent="0.4">
      <c r="A30" s="211" t="s">
        <v>28</v>
      </c>
      <c r="B30" s="212" t="s">
        <v>187</v>
      </c>
      <c r="C30" s="212" t="s">
        <v>1122</v>
      </c>
      <c r="D30" s="213">
        <v>1258.5</v>
      </c>
      <c r="E30" s="213">
        <v>1255</v>
      </c>
      <c r="F30" s="213">
        <v>1259.5</v>
      </c>
      <c r="G30" s="213">
        <v>1252.5</v>
      </c>
      <c r="H30" s="214">
        <v>4.7999999999999996E-3</v>
      </c>
    </row>
    <row r="31" spans="1:8" ht="16" thickBot="1" x14ac:dyDescent="0.4">
      <c r="A31" s="211" t="s">
        <v>29</v>
      </c>
      <c r="B31" s="212" t="s">
        <v>188</v>
      </c>
      <c r="C31" s="212" t="s">
        <v>1123</v>
      </c>
      <c r="D31" s="213">
        <v>94</v>
      </c>
      <c r="E31" s="213">
        <v>94</v>
      </c>
      <c r="F31" s="213">
        <v>92</v>
      </c>
      <c r="G31" s="213">
        <v>92.5</v>
      </c>
      <c r="H31" s="214">
        <v>1.6199999999999999E-2</v>
      </c>
    </row>
    <row r="32" spans="1:8" ht="16" thickBot="1" x14ac:dyDescent="0.4">
      <c r="A32" s="211" t="s">
        <v>30</v>
      </c>
      <c r="B32" s="212" t="s">
        <v>188</v>
      </c>
      <c r="C32" s="212" t="s">
        <v>1124</v>
      </c>
      <c r="D32" s="213">
        <v>172</v>
      </c>
      <c r="E32" s="213">
        <v>162.5</v>
      </c>
      <c r="F32" s="213">
        <v>172</v>
      </c>
      <c r="G32" s="213">
        <v>174.5</v>
      </c>
      <c r="H32" s="214">
        <v>-1.43E-2</v>
      </c>
    </row>
    <row r="33" spans="1:8" ht="16" thickBot="1" x14ac:dyDescent="0.4">
      <c r="A33" s="211" t="s">
        <v>31</v>
      </c>
      <c r="B33" s="212" t="s">
        <v>189</v>
      </c>
      <c r="C33" s="212" t="s">
        <v>1125</v>
      </c>
      <c r="D33" s="213">
        <v>582.5</v>
      </c>
      <c r="E33" s="213">
        <v>590</v>
      </c>
      <c r="F33" s="213">
        <v>609</v>
      </c>
      <c r="G33" s="213">
        <v>632</v>
      </c>
      <c r="H33" s="214">
        <v>-7.8299999999999995E-2</v>
      </c>
    </row>
    <row r="34" spans="1:8" ht="16" thickBot="1" x14ac:dyDescent="0.4">
      <c r="A34" s="211" t="s">
        <v>32</v>
      </c>
      <c r="B34" s="212" t="s">
        <v>190</v>
      </c>
      <c r="C34" s="212" t="s">
        <v>1126</v>
      </c>
      <c r="D34" s="213">
        <v>939</v>
      </c>
      <c r="E34" s="213">
        <v>955</v>
      </c>
      <c r="F34" s="213">
        <v>991.5</v>
      </c>
      <c r="G34" s="213">
        <v>1007</v>
      </c>
      <c r="H34" s="214">
        <v>-6.7500000000000004E-2</v>
      </c>
    </row>
    <row r="35" spans="1:8" ht="16" thickBot="1" x14ac:dyDescent="0.4">
      <c r="A35" s="211" t="s">
        <v>33</v>
      </c>
      <c r="B35" s="212" t="s">
        <v>190</v>
      </c>
      <c r="C35" s="212" t="s">
        <v>1127</v>
      </c>
      <c r="D35" s="213">
        <v>400</v>
      </c>
      <c r="E35" s="213">
        <v>385.5</v>
      </c>
      <c r="F35" s="213">
        <v>365.5</v>
      </c>
      <c r="G35" s="213">
        <v>331.5</v>
      </c>
      <c r="H35" s="214">
        <v>0.20660000000000001</v>
      </c>
    </row>
    <row r="36" spans="1:8" ht="16" thickBot="1" x14ac:dyDescent="0.4">
      <c r="A36" s="211" t="s">
        <v>34</v>
      </c>
      <c r="B36" s="212" t="s">
        <v>190</v>
      </c>
      <c r="C36" s="212" t="s">
        <v>1128</v>
      </c>
      <c r="D36" s="213">
        <v>166</v>
      </c>
      <c r="E36" s="213">
        <v>164</v>
      </c>
      <c r="F36" s="213">
        <v>153</v>
      </c>
      <c r="G36" s="213">
        <v>140.5</v>
      </c>
      <c r="H36" s="214">
        <v>0.18149999999999999</v>
      </c>
    </row>
    <row r="37" spans="1:8" ht="16" thickBot="1" x14ac:dyDescent="0.4">
      <c r="A37" s="211" t="s">
        <v>35</v>
      </c>
      <c r="B37" s="212" t="s">
        <v>191</v>
      </c>
      <c r="C37" s="212" t="s">
        <v>1129</v>
      </c>
      <c r="D37" s="213">
        <v>156</v>
      </c>
      <c r="E37" s="213">
        <v>159</v>
      </c>
      <c r="F37" s="213">
        <v>166.5</v>
      </c>
      <c r="G37" s="213">
        <v>177.5</v>
      </c>
      <c r="H37" s="214">
        <v>-0.1211</v>
      </c>
    </row>
    <row r="38" spans="1:8" ht="16" thickBot="1" x14ac:dyDescent="0.4">
      <c r="A38" s="211" t="s">
        <v>36</v>
      </c>
      <c r="B38" s="212" t="s">
        <v>191</v>
      </c>
      <c r="C38" s="212" t="s">
        <v>1130</v>
      </c>
      <c r="D38" s="213">
        <v>282</v>
      </c>
      <c r="E38" s="213">
        <v>276</v>
      </c>
      <c r="F38" s="213">
        <v>259.5</v>
      </c>
      <c r="G38" s="213">
        <v>237.5</v>
      </c>
      <c r="H38" s="214">
        <v>0.18740000000000001</v>
      </c>
    </row>
    <row r="39" spans="1:8" ht="16" thickBot="1" x14ac:dyDescent="0.4">
      <c r="A39" s="211" t="s">
        <v>37</v>
      </c>
      <c r="B39" s="212" t="s">
        <v>192</v>
      </c>
      <c r="C39" s="212" t="s">
        <v>1131</v>
      </c>
      <c r="D39" s="213">
        <v>340</v>
      </c>
      <c r="E39" s="213">
        <v>343</v>
      </c>
      <c r="F39" s="213">
        <v>380</v>
      </c>
      <c r="G39" s="213">
        <v>403</v>
      </c>
      <c r="H39" s="214">
        <v>-0.15629999999999999</v>
      </c>
    </row>
    <row r="40" spans="1:8" ht="16" thickBot="1" x14ac:dyDescent="0.4">
      <c r="A40" s="211" t="s">
        <v>38</v>
      </c>
      <c r="B40" s="212" t="s">
        <v>193</v>
      </c>
      <c r="C40" s="212" t="s">
        <v>1132</v>
      </c>
      <c r="D40" s="213">
        <v>296</v>
      </c>
      <c r="E40" s="213">
        <v>309</v>
      </c>
      <c r="F40" s="213">
        <v>318.5</v>
      </c>
      <c r="G40" s="213">
        <v>331.5</v>
      </c>
      <c r="H40" s="214">
        <v>-0.1071</v>
      </c>
    </row>
    <row r="41" spans="1:8" ht="16" thickBot="1" x14ac:dyDescent="0.4">
      <c r="A41" s="211" t="s">
        <v>39</v>
      </c>
      <c r="B41" s="212" t="s">
        <v>194</v>
      </c>
      <c r="C41" s="212" t="s">
        <v>1133</v>
      </c>
      <c r="D41" s="213">
        <v>4037.5</v>
      </c>
      <c r="E41" s="213">
        <v>4127.5</v>
      </c>
      <c r="F41" s="213">
        <v>4241</v>
      </c>
      <c r="G41" s="213">
        <v>4360.5</v>
      </c>
      <c r="H41" s="214">
        <v>-7.4099999999999999E-2</v>
      </c>
    </row>
    <row r="42" spans="1:8" ht="16" thickBot="1" x14ac:dyDescent="0.4">
      <c r="A42" s="211" t="s">
        <v>40</v>
      </c>
      <c r="B42" s="212" t="s">
        <v>195</v>
      </c>
      <c r="C42" s="212" t="s">
        <v>1134</v>
      </c>
      <c r="D42" s="213">
        <v>81646.5</v>
      </c>
      <c r="E42" s="213">
        <v>82476.5</v>
      </c>
      <c r="F42" s="213">
        <v>82330</v>
      </c>
      <c r="G42" s="213">
        <v>83793</v>
      </c>
      <c r="H42" s="214">
        <v>-2.5600000000000001E-2</v>
      </c>
    </row>
    <row r="43" spans="1:8" ht="16" thickBot="1" x14ac:dyDescent="0.4">
      <c r="A43" s="211" t="s">
        <v>41</v>
      </c>
      <c r="B43" s="212" t="s">
        <v>196</v>
      </c>
      <c r="C43" s="212" t="s">
        <v>1135</v>
      </c>
      <c r="D43" s="213">
        <v>229.5</v>
      </c>
      <c r="E43" s="213">
        <v>232</v>
      </c>
      <c r="F43" s="213">
        <v>244.5</v>
      </c>
      <c r="G43" s="213">
        <v>241</v>
      </c>
      <c r="H43" s="214">
        <v>-4.7699999999999999E-2</v>
      </c>
    </row>
    <row r="44" spans="1:8" ht="16" thickBot="1" x14ac:dyDescent="0.4">
      <c r="A44" s="211" t="s">
        <v>42</v>
      </c>
      <c r="B44" s="212" t="s">
        <v>197</v>
      </c>
      <c r="C44" s="212" t="s">
        <v>1136</v>
      </c>
      <c r="D44" s="213">
        <v>57970.5</v>
      </c>
      <c r="E44" s="213">
        <v>58489.5</v>
      </c>
      <c r="F44" s="213">
        <v>59455.5</v>
      </c>
      <c r="G44" s="213">
        <v>60239.5</v>
      </c>
      <c r="H44" s="214">
        <v>-3.7699999999999997E-2</v>
      </c>
    </row>
    <row r="45" spans="1:8" ht="16" thickBot="1" x14ac:dyDescent="0.4">
      <c r="A45" s="211" t="s">
        <v>43</v>
      </c>
      <c r="B45" s="212" t="s">
        <v>198</v>
      </c>
      <c r="C45" s="212" t="s">
        <v>1137</v>
      </c>
      <c r="D45" s="213">
        <v>6071</v>
      </c>
      <c r="E45" s="213">
        <v>6165</v>
      </c>
      <c r="F45" s="213">
        <v>6343.5</v>
      </c>
      <c r="G45" s="213">
        <v>6425.5</v>
      </c>
      <c r="H45" s="214">
        <v>-5.5199999999999999E-2</v>
      </c>
    </row>
    <row r="46" spans="1:8" ht="16" thickBot="1" x14ac:dyDescent="0.4">
      <c r="A46" s="211" t="s">
        <v>44</v>
      </c>
      <c r="B46" s="212" t="s">
        <v>199</v>
      </c>
      <c r="C46" s="212" t="s">
        <v>1138</v>
      </c>
      <c r="D46" s="213">
        <v>2393</v>
      </c>
      <c r="E46" s="213">
        <v>2332.5</v>
      </c>
      <c r="F46" s="213">
        <v>2293.5</v>
      </c>
      <c r="G46" s="213">
        <v>2232</v>
      </c>
      <c r="H46" s="214">
        <v>7.2099999999999997E-2</v>
      </c>
    </row>
    <row r="47" spans="1:8" ht="16" thickBot="1" x14ac:dyDescent="0.4">
      <c r="A47" s="211" t="s">
        <v>45</v>
      </c>
      <c r="B47" s="212" t="s">
        <v>199</v>
      </c>
      <c r="C47" s="212" t="s">
        <v>1139</v>
      </c>
      <c r="D47" s="213">
        <v>305.5</v>
      </c>
      <c r="E47" s="213">
        <v>291</v>
      </c>
      <c r="F47" s="213">
        <v>275</v>
      </c>
      <c r="G47" s="213">
        <v>255</v>
      </c>
      <c r="H47" s="214">
        <v>0.19800000000000001</v>
      </c>
    </row>
    <row r="48" spans="1:8" ht="16" thickBot="1" x14ac:dyDescent="0.4">
      <c r="A48" s="211" t="s">
        <v>46</v>
      </c>
      <c r="B48" s="212" t="s">
        <v>199</v>
      </c>
      <c r="C48" s="212" t="s">
        <v>1140</v>
      </c>
      <c r="D48" s="213">
        <v>296</v>
      </c>
      <c r="E48" s="213">
        <v>297</v>
      </c>
      <c r="F48" s="213">
        <v>329.5</v>
      </c>
      <c r="G48" s="213">
        <v>304</v>
      </c>
      <c r="H48" s="214">
        <v>-2.63E-2</v>
      </c>
    </row>
    <row r="49" spans="1:8" ht="16" thickBot="1" x14ac:dyDescent="0.4">
      <c r="A49" s="211" t="s">
        <v>47</v>
      </c>
      <c r="B49" s="212" t="s">
        <v>199</v>
      </c>
      <c r="C49" s="212" t="s">
        <v>1141</v>
      </c>
      <c r="D49" s="213">
        <v>253.5</v>
      </c>
      <c r="E49" s="213">
        <v>256</v>
      </c>
      <c r="F49" s="213">
        <v>248.5</v>
      </c>
      <c r="G49" s="213">
        <v>254</v>
      </c>
      <c r="H49" s="214">
        <v>-2E-3</v>
      </c>
    </row>
    <row r="50" spans="1:8" ht="16" thickBot="1" x14ac:dyDescent="0.4">
      <c r="A50" s="211" t="s">
        <v>48</v>
      </c>
      <c r="B50" s="212" t="s">
        <v>199</v>
      </c>
      <c r="C50" s="212" t="s">
        <v>1142</v>
      </c>
      <c r="D50" s="213">
        <v>61</v>
      </c>
      <c r="E50" s="213">
        <v>63</v>
      </c>
      <c r="F50" s="213">
        <v>69.5</v>
      </c>
      <c r="G50" s="213">
        <v>71.5</v>
      </c>
      <c r="H50" s="214">
        <v>-0.1469</v>
      </c>
    </row>
    <row r="51" spans="1:8" ht="16" thickBot="1" x14ac:dyDescent="0.4">
      <c r="A51" s="211" t="s">
        <v>49</v>
      </c>
      <c r="B51" s="212" t="s">
        <v>200</v>
      </c>
      <c r="C51" s="212" t="s">
        <v>1143</v>
      </c>
      <c r="D51" s="213">
        <v>418</v>
      </c>
      <c r="E51" s="213">
        <v>415</v>
      </c>
      <c r="F51" s="213">
        <v>409.5</v>
      </c>
      <c r="G51" s="213">
        <v>426</v>
      </c>
      <c r="H51" s="214">
        <v>-1.8800000000000001E-2</v>
      </c>
    </row>
    <row r="52" spans="1:8" ht="16" thickBot="1" x14ac:dyDescent="0.4">
      <c r="A52" s="211" t="s">
        <v>50</v>
      </c>
      <c r="B52" s="212" t="s">
        <v>200</v>
      </c>
      <c r="C52" s="212" t="s">
        <v>1144</v>
      </c>
      <c r="D52" s="213">
        <v>11883</v>
      </c>
      <c r="E52" s="213">
        <v>12050</v>
      </c>
      <c r="F52" s="213">
        <v>12298.5</v>
      </c>
      <c r="G52" s="213">
        <v>12587</v>
      </c>
      <c r="H52" s="214">
        <v>-5.5899999999999998E-2</v>
      </c>
    </row>
    <row r="53" spans="1:8" ht="16" thickBot="1" x14ac:dyDescent="0.4">
      <c r="A53" s="211" t="s">
        <v>51</v>
      </c>
      <c r="B53" s="212" t="s">
        <v>200</v>
      </c>
      <c r="C53" s="212" t="s">
        <v>1145</v>
      </c>
      <c r="D53" s="213">
        <v>8746.5</v>
      </c>
      <c r="E53" s="213">
        <v>8756</v>
      </c>
      <c r="F53" s="213">
        <v>9225.5</v>
      </c>
      <c r="G53" s="213">
        <v>8981</v>
      </c>
      <c r="H53" s="214">
        <v>-2.6100000000000002E-2</v>
      </c>
    </row>
    <row r="54" spans="1:8" ht="16" thickBot="1" x14ac:dyDescent="0.4">
      <c r="A54" s="211" t="s">
        <v>52</v>
      </c>
      <c r="B54" s="212" t="s">
        <v>200</v>
      </c>
      <c r="C54" s="212" t="s">
        <v>1146</v>
      </c>
      <c r="D54" s="213">
        <v>7035</v>
      </c>
      <c r="E54" s="213">
        <v>7341</v>
      </c>
      <c r="F54" s="213">
        <v>7727</v>
      </c>
      <c r="G54" s="213">
        <v>7862.5</v>
      </c>
      <c r="H54" s="214">
        <v>-0.1052</v>
      </c>
    </row>
    <row r="55" spans="1:8" ht="16" thickBot="1" x14ac:dyDescent="0.4">
      <c r="A55" s="211" t="s">
        <v>53</v>
      </c>
      <c r="B55" s="212" t="s">
        <v>200</v>
      </c>
      <c r="C55" s="212" t="s">
        <v>1147</v>
      </c>
      <c r="D55" s="213">
        <v>21028.5</v>
      </c>
      <c r="E55" s="213">
        <v>20943.5</v>
      </c>
      <c r="F55" s="213">
        <v>21009</v>
      </c>
      <c r="G55" s="213">
        <v>21479.5</v>
      </c>
      <c r="H55" s="214">
        <v>-2.1000000000000001E-2</v>
      </c>
    </row>
    <row r="56" spans="1:8" ht="16" thickBot="1" x14ac:dyDescent="0.4">
      <c r="A56" s="211" t="s">
        <v>54</v>
      </c>
      <c r="B56" s="212" t="s">
        <v>200</v>
      </c>
      <c r="C56" s="212" t="s">
        <v>1148</v>
      </c>
      <c r="D56" s="213">
        <v>3630</v>
      </c>
      <c r="E56" s="213">
        <v>3609.5</v>
      </c>
      <c r="F56" s="213">
        <v>3622.5</v>
      </c>
      <c r="G56" s="213">
        <v>3545</v>
      </c>
      <c r="H56" s="214">
        <v>2.4E-2</v>
      </c>
    </row>
    <row r="57" spans="1:8" ht="16" thickBot="1" x14ac:dyDescent="0.4">
      <c r="A57" s="211" t="s">
        <v>55</v>
      </c>
      <c r="B57" s="212" t="s">
        <v>200</v>
      </c>
      <c r="C57" s="212" t="s">
        <v>1149</v>
      </c>
      <c r="D57" s="213">
        <v>1195</v>
      </c>
      <c r="E57" s="213">
        <v>1207</v>
      </c>
      <c r="F57" s="213">
        <v>1286</v>
      </c>
      <c r="G57" s="213">
        <v>1295.5</v>
      </c>
      <c r="H57" s="214">
        <v>-7.7600000000000002E-2</v>
      </c>
    </row>
    <row r="58" spans="1:8" ht="16" thickBot="1" x14ac:dyDescent="0.4">
      <c r="A58" s="211" t="s">
        <v>56</v>
      </c>
      <c r="B58" s="212" t="s">
        <v>200</v>
      </c>
      <c r="C58" s="212" t="s">
        <v>1150</v>
      </c>
      <c r="D58" s="213">
        <v>24471.5</v>
      </c>
      <c r="E58" s="213">
        <v>24346</v>
      </c>
      <c r="F58" s="213">
        <v>24490.5</v>
      </c>
      <c r="G58" s="213">
        <v>24154.5</v>
      </c>
      <c r="H58" s="214">
        <v>1.3100000000000001E-2</v>
      </c>
    </row>
    <row r="59" spans="1:8" ht="16" thickBot="1" x14ac:dyDescent="0.4">
      <c r="A59" s="211" t="s">
        <v>57</v>
      </c>
      <c r="B59" s="212" t="s">
        <v>200</v>
      </c>
      <c r="C59" s="212" t="s">
        <v>1151</v>
      </c>
      <c r="D59" s="213">
        <v>887</v>
      </c>
      <c r="E59" s="213">
        <v>884.5</v>
      </c>
      <c r="F59" s="213">
        <v>894</v>
      </c>
      <c r="G59" s="213">
        <v>891.5</v>
      </c>
      <c r="H59" s="214">
        <v>-5.0000000000000001E-3</v>
      </c>
    </row>
    <row r="60" spans="1:8" ht="16" thickBot="1" x14ac:dyDescent="0.4">
      <c r="A60" s="211" t="s">
        <v>58</v>
      </c>
      <c r="B60" s="212" t="s">
        <v>200</v>
      </c>
      <c r="C60" s="212" t="s">
        <v>1152</v>
      </c>
      <c r="D60" s="213">
        <v>540.5</v>
      </c>
      <c r="E60" s="213">
        <v>542</v>
      </c>
      <c r="F60" s="213">
        <v>566</v>
      </c>
      <c r="G60" s="213">
        <v>546.5</v>
      </c>
      <c r="H60" s="214">
        <v>-1.0999999999999999E-2</v>
      </c>
    </row>
    <row r="61" spans="1:8" ht="16" thickBot="1" x14ac:dyDescent="0.4">
      <c r="A61" s="211" t="s">
        <v>59</v>
      </c>
      <c r="B61" s="212" t="s">
        <v>200</v>
      </c>
      <c r="C61" s="212" t="s">
        <v>1153</v>
      </c>
      <c r="D61" s="213">
        <v>247</v>
      </c>
      <c r="E61" s="213">
        <v>253.5</v>
      </c>
      <c r="F61" s="213">
        <v>270</v>
      </c>
      <c r="G61" s="213">
        <v>258</v>
      </c>
      <c r="H61" s="214">
        <v>-4.2599999999999999E-2</v>
      </c>
    </row>
    <row r="62" spans="1:8" ht="16" thickBot="1" x14ac:dyDescent="0.4">
      <c r="A62" s="211" t="s">
        <v>60</v>
      </c>
      <c r="B62" s="212" t="s">
        <v>200</v>
      </c>
      <c r="C62" s="212" t="s">
        <v>1154</v>
      </c>
      <c r="D62" s="213">
        <v>6252.5</v>
      </c>
      <c r="E62" s="213">
        <v>6224.5</v>
      </c>
      <c r="F62" s="213">
        <v>6299.5</v>
      </c>
      <c r="G62" s="213">
        <v>6328.5</v>
      </c>
      <c r="H62" s="214">
        <v>-1.2E-2</v>
      </c>
    </row>
    <row r="63" spans="1:8" ht="16" thickBot="1" x14ac:dyDescent="0.4">
      <c r="A63" s="211" t="s">
        <v>61</v>
      </c>
      <c r="B63" s="212" t="s">
        <v>200</v>
      </c>
      <c r="C63" s="212" t="s">
        <v>1155</v>
      </c>
      <c r="D63" s="213">
        <v>20290</v>
      </c>
      <c r="E63" s="213">
        <v>19735</v>
      </c>
      <c r="F63" s="213">
        <v>18861.5</v>
      </c>
      <c r="G63" s="213">
        <v>18568.5</v>
      </c>
      <c r="H63" s="214">
        <v>9.2700000000000005E-2</v>
      </c>
    </row>
    <row r="64" spans="1:8" ht="16" thickBot="1" x14ac:dyDescent="0.4">
      <c r="A64" s="211" t="s">
        <v>62</v>
      </c>
      <c r="B64" s="212" t="s">
        <v>200</v>
      </c>
      <c r="C64" s="212" t="s">
        <v>1156</v>
      </c>
      <c r="D64" s="213">
        <v>56</v>
      </c>
      <c r="E64" s="213">
        <v>58</v>
      </c>
      <c r="F64" s="213">
        <v>75.5</v>
      </c>
      <c r="G64" s="213">
        <v>104</v>
      </c>
      <c r="H64" s="214">
        <v>-0.46150000000000002</v>
      </c>
    </row>
    <row r="65" spans="1:8" ht="16" thickBot="1" x14ac:dyDescent="0.4">
      <c r="A65" s="211" t="s">
        <v>63</v>
      </c>
      <c r="B65" s="212" t="s">
        <v>200</v>
      </c>
      <c r="C65" s="212" t="s">
        <v>1157</v>
      </c>
      <c r="D65" s="213">
        <v>416</v>
      </c>
      <c r="E65" s="213">
        <v>360.5</v>
      </c>
      <c r="F65" s="213">
        <v>303</v>
      </c>
      <c r="G65" s="213">
        <v>288</v>
      </c>
      <c r="H65" s="214">
        <v>0.44440000000000002</v>
      </c>
    </row>
    <row r="66" spans="1:8" ht="16" thickBot="1" x14ac:dyDescent="0.4">
      <c r="A66" s="211" t="s">
        <v>64</v>
      </c>
      <c r="B66" s="212" t="s">
        <v>201</v>
      </c>
      <c r="C66" s="212" t="s">
        <v>1158</v>
      </c>
      <c r="D66" s="213">
        <v>2992.5</v>
      </c>
      <c r="E66" s="213">
        <v>3019.5</v>
      </c>
      <c r="F66" s="213">
        <v>3219</v>
      </c>
      <c r="G66" s="213">
        <v>3250</v>
      </c>
      <c r="H66" s="214">
        <v>-7.9200000000000007E-2</v>
      </c>
    </row>
    <row r="67" spans="1:8" ht="16" thickBot="1" x14ac:dyDescent="0.4">
      <c r="A67" s="211" t="s">
        <v>65</v>
      </c>
      <c r="B67" s="212" t="s">
        <v>201</v>
      </c>
      <c r="C67" s="212" t="s">
        <v>1159</v>
      </c>
      <c r="D67" s="213">
        <v>1236.5</v>
      </c>
      <c r="E67" s="213">
        <v>1251</v>
      </c>
      <c r="F67" s="213">
        <v>1303.5</v>
      </c>
      <c r="G67" s="213">
        <v>1341</v>
      </c>
      <c r="H67" s="214">
        <v>-7.7899999999999997E-2</v>
      </c>
    </row>
    <row r="68" spans="1:8" ht="16" thickBot="1" x14ac:dyDescent="0.4">
      <c r="A68" s="211" t="s">
        <v>66</v>
      </c>
      <c r="B68" s="212" t="s">
        <v>201</v>
      </c>
      <c r="C68" s="212" t="s">
        <v>1160</v>
      </c>
      <c r="D68" s="213">
        <v>150</v>
      </c>
      <c r="E68" s="213">
        <v>152</v>
      </c>
      <c r="F68" s="213">
        <v>175</v>
      </c>
      <c r="G68" s="213">
        <v>194</v>
      </c>
      <c r="H68" s="214">
        <v>-0.2268</v>
      </c>
    </row>
    <row r="69" spans="1:8" ht="16" thickBot="1" x14ac:dyDescent="0.4">
      <c r="A69" s="211" t="s">
        <v>67</v>
      </c>
      <c r="B69" s="212" t="s">
        <v>202</v>
      </c>
      <c r="C69" s="212" t="s">
        <v>1161</v>
      </c>
      <c r="D69" s="213">
        <v>5693.5</v>
      </c>
      <c r="E69" s="213">
        <v>5653</v>
      </c>
      <c r="F69" s="213">
        <v>5661.5</v>
      </c>
      <c r="G69" s="213">
        <v>5572.5</v>
      </c>
      <c r="H69" s="214">
        <v>2.1700000000000001E-2</v>
      </c>
    </row>
    <row r="70" spans="1:8" ht="16" thickBot="1" x14ac:dyDescent="0.4">
      <c r="A70" s="211" t="s">
        <v>68</v>
      </c>
      <c r="B70" s="212" t="s">
        <v>202</v>
      </c>
      <c r="C70" s="212" t="s">
        <v>1162</v>
      </c>
      <c r="D70" s="213">
        <v>4490.5</v>
      </c>
      <c r="E70" s="213">
        <v>4483</v>
      </c>
      <c r="F70" s="213">
        <v>4525</v>
      </c>
      <c r="G70" s="213">
        <v>4487</v>
      </c>
      <c r="H70" s="214">
        <v>8.0000000000000004E-4</v>
      </c>
    </row>
    <row r="71" spans="1:8" ht="16" thickBot="1" x14ac:dyDescent="0.4">
      <c r="A71" s="211" t="s">
        <v>69</v>
      </c>
      <c r="B71" s="212" t="s">
        <v>202</v>
      </c>
      <c r="C71" s="212" t="s">
        <v>1163</v>
      </c>
      <c r="D71" s="213">
        <v>1096.5</v>
      </c>
      <c r="E71" s="213">
        <v>1106</v>
      </c>
      <c r="F71" s="213">
        <v>1123.5</v>
      </c>
      <c r="G71" s="213">
        <v>1138.5</v>
      </c>
      <c r="H71" s="214">
        <v>-3.6900000000000002E-2</v>
      </c>
    </row>
    <row r="72" spans="1:8" ht="16" thickBot="1" x14ac:dyDescent="0.4">
      <c r="A72" s="211" t="s">
        <v>70</v>
      </c>
      <c r="B72" s="212" t="s">
        <v>203</v>
      </c>
      <c r="C72" s="212" t="s">
        <v>1164</v>
      </c>
      <c r="D72" s="213">
        <v>365</v>
      </c>
      <c r="E72" s="213">
        <v>362</v>
      </c>
      <c r="F72" s="213">
        <v>379.5</v>
      </c>
      <c r="G72" s="213">
        <v>412.5</v>
      </c>
      <c r="H72" s="214">
        <v>-0.1152</v>
      </c>
    </row>
    <row r="73" spans="1:8" ht="16" thickBot="1" x14ac:dyDescent="0.4">
      <c r="A73" s="211" t="s">
        <v>71</v>
      </c>
      <c r="B73" s="212" t="s">
        <v>204</v>
      </c>
      <c r="C73" s="212" t="s">
        <v>1165</v>
      </c>
      <c r="D73" s="213">
        <v>415</v>
      </c>
      <c r="E73" s="213">
        <v>410</v>
      </c>
      <c r="F73" s="213">
        <v>395.5</v>
      </c>
      <c r="G73" s="213">
        <v>398</v>
      </c>
      <c r="H73" s="214">
        <v>4.2700000000000002E-2</v>
      </c>
    </row>
    <row r="74" spans="1:8" ht="16" thickBot="1" x14ac:dyDescent="0.4">
      <c r="A74" s="211" t="s">
        <v>72</v>
      </c>
      <c r="B74" s="212" t="s">
        <v>204</v>
      </c>
      <c r="C74" s="212" t="s">
        <v>1166</v>
      </c>
      <c r="D74" s="213">
        <v>1227</v>
      </c>
      <c r="E74" s="213">
        <v>1223</v>
      </c>
      <c r="F74" s="213">
        <v>1232</v>
      </c>
      <c r="G74" s="213">
        <v>1248.5</v>
      </c>
      <c r="H74" s="214">
        <v>-1.72E-2</v>
      </c>
    </row>
    <row r="75" spans="1:8" ht="16" thickBot="1" x14ac:dyDescent="0.4">
      <c r="A75" s="211" t="s">
        <v>73</v>
      </c>
      <c r="B75" s="212" t="s">
        <v>205</v>
      </c>
      <c r="C75" s="212" t="s">
        <v>1167</v>
      </c>
      <c r="D75" s="213">
        <v>1979</v>
      </c>
      <c r="E75" s="213">
        <v>1985.5</v>
      </c>
      <c r="F75" s="213">
        <v>1990</v>
      </c>
      <c r="G75" s="213">
        <v>2006.5</v>
      </c>
      <c r="H75" s="214">
        <v>-1.37E-2</v>
      </c>
    </row>
    <row r="76" spans="1:8" ht="16" thickBot="1" x14ac:dyDescent="0.4">
      <c r="A76" s="211" t="s">
        <v>74</v>
      </c>
      <c r="B76" s="212" t="s">
        <v>206</v>
      </c>
      <c r="C76" s="212" t="s">
        <v>1168</v>
      </c>
      <c r="D76" s="213">
        <v>68</v>
      </c>
      <c r="E76" s="213">
        <v>67</v>
      </c>
      <c r="F76" s="213">
        <v>72.5</v>
      </c>
      <c r="G76" s="213">
        <v>69</v>
      </c>
      <c r="H76" s="214">
        <v>-1.4500000000000001E-2</v>
      </c>
    </row>
    <row r="77" spans="1:8" ht="16" thickBot="1" x14ac:dyDescent="0.4">
      <c r="A77" s="211" t="s">
        <v>75</v>
      </c>
      <c r="B77" s="212" t="s">
        <v>207</v>
      </c>
      <c r="C77" s="212" t="s">
        <v>1169</v>
      </c>
      <c r="D77" s="213">
        <v>440</v>
      </c>
      <c r="E77" s="213">
        <v>439.5</v>
      </c>
      <c r="F77" s="213">
        <v>451</v>
      </c>
      <c r="G77" s="213">
        <v>466</v>
      </c>
      <c r="H77" s="214">
        <v>-5.5800000000000002E-2</v>
      </c>
    </row>
    <row r="78" spans="1:8" ht="16" thickBot="1" x14ac:dyDescent="0.4">
      <c r="A78" s="211" t="s">
        <v>76</v>
      </c>
      <c r="B78" s="212" t="s">
        <v>207</v>
      </c>
      <c r="C78" s="212" t="s">
        <v>1170</v>
      </c>
      <c r="D78" s="213">
        <v>199</v>
      </c>
      <c r="E78" s="213">
        <v>195</v>
      </c>
      <c r="F78" s="213">
        <v>217</v>
      </c>
      <c r="G78" s="213">
        <v>199</v>
      </c>
      <c r="H78" s="214">
        <v>0</v>
      </c>
    </row>
    <row r="79" spans="1:8" ht="16" thickBot="1" x14ac:dyDescent="0.4">
      <c r="A79" s="211" t="s">
        <v>77</v>
      </c>
      <c r="B79" s="212" t="s">
        <v>208</v>
      </c>
      <c r="C79" s="212" t="s">
        <v>1171</v>
      </c>
      <c r="D79" s="213">
        <v>143</v>
      </c>
      <c r="E79" s="213">
        <v>139</v>
      </c>
      <c r="F79" s="213">
        <v>167.5</v>
      </c>
      <c r="G79" s="213">
        <v>153</v>
      </c>
      <c r="H79" s="214">
        <v>-6.54E-2</v>
      </c>
    </row>
    <row r="80" spans="1:8" ht="16" thickBot="1" x14ac:dyDescent="0.4">
      <c r="A80" s="211" t="s">
        <v>78</v>
      </c>
      <c r="B80" s="212" t="s">
        <v>209</v>
      </c>
      <c r="C80" s="212" t="s">
        <v>1172</v>
      </c>
      <c r="D80" s="213">
        <v>69969.5</v>
      </c>
      <c r="E80" s="213">
        <v>71260.5</v>
      </c>
      <c r="F80" s="213">
        <v>72924.5</v>
      </c>
      <c r="G80" s="213">
        <v>73784</v>
      </c>
      <c r="H80" s="214">
        <v>-5.1700000000000003E-2</v>
      </c>
    </row>
    <row r="81" spans="1:8" ht="16" thickBot="1" x14ac:dyDescent="0.4">
      <c r="A81" s="211" t="s">
        <v>79</v>
      </c>
      <c r="B81" s="212" t="s">
        <v>210</v>
      </c>
      <c r="C81" s="212" t="s">
        <v>1173</v>
      </c>
      <c r="D81" s="213">
        <v>184</v>
      </c>
      <c r="E81" s="213">
        <v>192</v>
      </c>
      <c r="F81" s="213">
        <v>186</v>
      </c>
      <c r="G81" s="213">
        <v>187</v>
      </c>
      <c r="H81" s="214">
        <v>-1.6E-2</v>
      </c>
    </row>
    <row r="82" spans="1:8" ht="16" thickBot="1" x14ac:dyDescent="0.4">
      <c r="A82" s="211" t="s">
        <v>80</v>
      </c>
      <c r="B82" s="212" t="s">
        <v>210</v>
      </c>
      <c r="C82" s="212" t="s">
        <v>1174</v>
      </c>
      <c r="D82" s="213">
        <v>201.5</v>
      </c>
      <c r="E82" s="213">
        <v>204</v>
      </c>
      <c r="F82" s="213">
        <v>223</v>
      </c>
      <c r="G82" s="213">
        <v>82</v>
      </c>
      <c r="H82" s="214">
        <v>1.4573</v>
      </c>
    </row>
    <row r="83" spans="1:8" ht="16" thickBot="1" x14ac:dyDescent="0.4">
      <c r="A83" s="211" t="s">
        <v>81</v>
      </c>
      <c r="B83" s="212" t="s">
        <v>211</v>
      </c>
      <c r="C83" s="212" t="s">
        <v>1175</v>
      </c>
      <c r="D83" s="213">
        <v>148</v>
      </c>
      <c r="E83" s="213">
        <v>151</v>
      </c>
      <c r="F83" s="213">
        <v>156.5</v>
      </c>
      <c r="G83" s="213">
        <v>125.5</v>
      </c>
      <c r="H83" s="214">
        <v>0.17929999999999999</v>
      </c>
    </row>
    <row r="84" spans="1:8" ht="16" thickBot="1" x14ac:dyDescent="0.4">
      <c r="A84" s="211" t="s">
        <v>82</v>
      </c>
      <c r="B84" s="212" t="s">
        <v>211</v>
      </c>
      <c r="C84" s="212" t="s">
        <v>1176</v>
      </c>
      <c r="D84" s="213">
        <v>67</v>
      </c>
      <c r="E84" s="213">
        <v>110</v>
      </c>
      <c r="F84" s="213">
        <v>119</v>
      </c>
      <c r="G84" s="213">
        <v>141.5</v>
      </c>
      <c r="H84" s="214">
        <v>-0.52649999999999997</v>
      </c>
    </row>
    <row r="85" spans="1:8" ht="16" thickBot="1" x14ac:dyDescent="0.4">
      <c r="A85" s="211" t="s">
        <v>83</v>
      </c>
      <c r="B85" s="212" t="s">
        <v>211</v>
      </c>
      <c r="C85" s="212" t="s">
        <v>1177</v>
      </c>
      <c r="D85" s="213">
        <v>193</v>
      </c>
      <c r="E85" s="213">
        <v>201.5</v>
      </c>
      <c r="F85" s="213">
        <v>202.5</v>
      </c>
      <c r="G85" s="213">
        <v>209</v>
      </c>
      <c r="H85" s="214">
        <v>-7.6600000000000001E-2</v>
      </c>
    </row>
    <row r="86" spans="1:8" ht="16" thickBot="1" x14ac:dyDescent="0.4">
      <c r="A86" s="211" t="s">
        <v>84</v>
      </c>
      <c r="B86" s="212" t="s">
        <v>211</v>
      </c>
      <c r="C86" s="212" t="s">
        <v>1178</v>
      </c>
      <c r="D86" s="213">
        <v>97.5</v>
      </c>
      <c r="E86" s="213">
        <v>99</v>
      </c>
      <c r="F86" s="213">
        <v>101.5</v>
      </c>
      <c r="G86" s="213">
        <v>102</v>
      </c>
      <c r="H86" s="214">
        <v>-4.41E-2</v>
      </c>
    </row>
    <row r="87" spans="1:8" ht="16" thickBot="1" x14ac:dyDescent="0.4">
      <c r="A87" s="211" t="s">
        <v>85</v>
      </c>
      <c r="B87" s="212" t="s">
        <v>211</v>
      </c>
      <c r="C87" s="212" t="s">
        <v>1179</v>
      </c>
      <c r="D87" s="213">
        <v>686</v>
      </c>
      <c r="E87" s="213">
        <v>691</v>
      </c>
      <c r="F87" s="213">
        <v>715.5</v>
      </c>
      <c r="G87" s="213">
        <v>687.5</v>
      </c>
      <c r="H87" s="214">
        <v>-2.2000000000000001E-3</v>
      </c>
    </row>
    <row r="88" spans="1:8" ht="16" thickBot="1" x14ac:dyDescent="0.4">
      <c r="A88" s="211" t="s">
        <v>86</v>
      </c>
      <c r="B88" s="212" t="s">
        <v>212</v>
      </c>
      <c r="C88" s="212" t="s">
        <v>1180</v>
      </c>
      <c r="D88" s="213">
        <v>843</v>
      </c>
      <c r="E88" s="213">
        <v>873</v>
      </c>
      <c r="F88" s="213">
        <v>900</v>
      </c>
      <c r="G88" s="213">
        <v>910.5</v>
      </c>
      <c r="H88" s="214">
        <v>-7.4099999999999999E-2</v>
      </c>
    </row>
    <row r="89" spans="1:8" ht="16" thickBot="1" x14ac:dyDescent="0.4">
      <c r="A89" s="211" t="s">
        <v>87</v>
      </c>
      <c r="B89" s="212" t="s">
        <v>213</v>
      </c>
      <c r="C89" s="212" t="s">
        <v>1181</v>
      </c>
      <c r="D89" s="213">
        <v>4254.5</v>
      </c>
      <c r="E89" s="213">
        <v>4272.5</v>
      </c>
      <c r="F89" s="213">
        <v>4395</v>
      </c>
      <c r="G89" s="213">
        <v>4431.5</v>
      </c>
      <c r="H89" s="214">
        <v>-3.9899999999999998E-2</v>
      </c>
    </row>
    <row r="90" spans="1:8" ht="16" thickBot="1" x14ac:dyDescent="0.4">
      <c r="A90" s="211" t="s">
        <v>88</v>
      </c>
      <c r="B90" s="212" t="s">
        <v>213</v>
      </c>
      <c r="C90" s="212" t="s">
        <v>1182</v>
      </c>
      <c r="D90" s="213">
        <v>1222</v>
      </c>
      <c r="E90" s="213">
        <v>1244.5</v>
      </c>
      <c r="F90" s="213">
        <v>1269</v>
      </c>
      <c r="G90" s="213">
        <v>1311.5</v>
      </c>
      <c r="H90" s="214">
        <v>-6.8199999999999997E-2</v>
      </c>
    </row>
    <row r="91" spans="1:8" ht="16" thickBot="1" x14ac:dyDescent="0.4">
      <c r="A91" s="211" t="s">
        <v>89</v>
      </c>
      <c r="B91" s="212" t="s">
        <v>213</v>
      </c>
      <c r="C91" s="212" t="s">
        <v>1183</v>
      </c>
      <c r="D91" s="213">
        <v>705</v>
      </c>
      <c r="E91" s="213">
        <v>701</v>
      </c>
      <c r="F91" s="213">
        <v>698</v>
      </c>
      <c r="G91" s="213">
        <v>688</v>
      </c>
      <c r="H91" s="214">
        <v>2.47E-2</v>
      </c>
    </row>
    <row r="92" spans="1:8" ht="16" thickBot="1" x14ac:dyDescent="0.4">
      <c r="A92" s="211" t="s">
        <v>90</v>
      </c>
      <c r="B92" s="212" t="s">
        <v>214</v>
      </c>
      <c r="C92" s="212" t="s">
        <v>1184</v>
      </c>
      <c r="D92" s="213">
        <v>28366.5</v>
      </c>
      <c r="E92" s="213">
        <v>28337.5</v>
      </c>
      <c r="F92" s="213">
        <v>28615</v>
      </c>
      <c r="G92" s="213">
        <v>28349</v>
      </c>
      <c r="H92" s="214">
        <v>5.9999999999999995E-4</v>
      </c>
    </row>
    <row r="93" spans="1:8" ht="16" thickBot="1" x14ac:dyDescent="0.4">
      <c r="A93" s="211" t="s">
        <v>91</v>
      </c>
      <c r="B93" s="212" t="s">
        <v>214</v>
      </c>
      <c r="C93" s="212" t="s">
        <v>1185</v>
      </c>
      <c r="D93" s="213">
        <v>14165.5</v>
      </c>
      <c r="E93" s="213">
        <v>14308.5</v>
      </c>
      <c r="F93" s="213">
        <v>14617</v>
      </c>
      <c r="G93" s="213">
        <v>14746.5</v>
      </c>
      <c r="H93" s="214">
        <v>-3.9399999999999998E-2</v>
      </c>
    </row>
    <row r="94" spans="1:8" ht="16" thickBot="1" x14ac:dyDescent="0.4">
      <c r="A94" s="211" t="s">
        <v>92</v>
      </c>
      <c r="B94" s="212" t="s">
        <v>214</v>
      </c>
      <c r="C94" s="212" t="s">
        <v>1186</v>
      </c>
      <c r="D94" s="213">
        <v>913.5</v>
      </c>
      <c r="E94" s="213">
        <v>937</v>
      </c>
      <c r="F94" s="213">
        <v>983</v>
      </c>
      <c r="G94" s="213">
        <v>997</v>
      </c>
      <c r="H94" s="214">
        <v>-8.3799999999999999E-2</v>
      </c>
    </row>
    <row r="95" spans="1:8" ht="16" thickBot="1" x14ac:dyDescent="0.4">
      <c r="A95" s="211" t="s">
        <v>93</v>
      </c>
      <c r="B95" s="212" t="s">
        <v>215</v>
      </c>
      <c r="C95" s="212" t="s">
        <v>1187</v>
      </c>
      <c r="D95" s="213">
        <v>736</v>
      </c>
      <c r="E95" s="213">
        <v>740</v>
      </c>
      <c r="F95" s="213">
        <v>805</v>
      </c>
      <c r="G95" s="213">
        <v>783.5</v>
      </c>
      <c r="H95" s="214">
        <v>-6.0600000000000001E-2</v>
      </c>
    </row>
    <row r="96" spans="1:8" ht="16" thickBot="1" x14ac:dyDescent="0.4">
      <c r="A96" s="211" t="s">
        <v>94</v>
      </c>
      <c r="B96" s="212" t="s">
        <v>215</v>
      </c>
      <c r="C96" s="212" t="s">
        <v>1188</v>
      </c>
      <c r="D96" s="213">
        <v>231</v>
      </c>
      <c r="E96" s="213">
        <v>230.5</v>
      </c>
      <c r="F96" s="213">
        <v>238</v>
      </c>
      <c r="G96" s="213">
        <v>214.5</v>
      </c>
      <c r="H96" s="214">
        <v>7.6899999999999996E-2</v>
      </c>
    </row>
    <row r="97" spans="1:8" ht="16" thickBot="1" x14ac:dyDescent="0.4">
      <c r="A97" s="211" t="s">
        <v>95</v>
      </c>
      <c r="B97" s="212" t="s">
        <v>215</v>
      </c>
      <c r="C97" s="212" t="s">
        <v>1189</v>
      </c>
      <c r="D97" s="213">
        <v>277</v>
      </c>
      <c r="E97" s="213">
        <v>290</v>
      </c>
      <c r="F97" s="213">
        <v>308</v>
      </c>
      <c r="G97" s="213">
        <v>314</v>
      </c>
      <c r="H97" s="214">
        <v>-0.1178</v>
      </c>
    </row>
    <row r="98" spans="1:8" ht="16" thickBot="1" x14ac:dyDescent="0.4">
      <c r="A98" s="211" t="s">
        <v>96</v>
      </c>
      <c r="B98" s="212" t="s">
        <v>215</v>
      </c>
      <c r="C98" s="212" t="s">
        <v>1190</v>
      </c>
      <c r="D98" s="213">
        <v>103</v>
      </c>
      <c r="E98" s="213">
        <v>101</v>
      </c>
      <c r="F98" s="213">
        <v>107.5</v>
      </c>
      <c r="G98" s="213">
        <v>101.5</v>
      </c>
      <c r="H98" s="214">
        <v>1.4800000000000001E-2</v>
      </c>
    </row>
    <row r="99" spans="1:8" ht="16" thickBot="1" x14ac:dyDescent="0.4">
      <c r="A99" s="211" t="s">
        <v>97</v>
      </c>
      <c r="B99" s="212" t="s">
        <v>215</v>
      </c>
      <c r="C99" s="212" t="s">
        <v>1191</v>
      </c>
      <c r="D99" s="213">
        <v>72.5</v>
      </c>
      <c r="E99" s="213">
        <v>73</v>
      </c>
      <c r="F99" s="213">
        <v>69</v>
      </c>
      <c r="G99" s="213">
        <v>83</v>
      </c>
      <c r="H99" s="214">
        <v>-0.1265</v>
      </c>
    </row>
    <row r="100" spans="1:8" ht="16" thickBot="1" x14ac:dyDescent="0.4">
      <c r="A100" s="211" t="s">
        <v>98</v>
      </c>
      <c r="B100" s="212" t="s">
        <v>215</v>
      </c>
      <c r="C100" s="212" t="s">
        <v>1192</v>
      </c>
      <c r="D100" s="213">
        <v>24</v>
      </c>
      <c r="E100" s="213">
        <v>23.5</v>
      </c>
      <c r="F100" s="213">
        <v>29.5</v>
      </c>
      <c r="G100" s="213">
        <v>28</v>
      </c>
      <c r="H100" s="214">
        <v>-0.1429</v>
      </c>
    </row>
    <row r="101" spans="1:8" ht="16" thickBot="1" x14ac:dyDescent="0.4">
      <c r="A101" s="211" t="s">
        <v>99</v>
      </c>
      <c r="B101" s="212" t="s">
        <v>216</v>
      </c>
      <c r="C101" s="212" t="s">
        <v>1193</v>
      </c>
      <c r="D101" s="213">
        <v>206</v>
      </c>
      <c r="E101" s="213">
        <v>205</v>
      </c>
      <c r="F101" s="213">
        <v>195.5</v>
      </c>
      <c r="G101" s="213">
        <v>188.5</v>
      </c>
      <c r="H101" s="214">
        <v>9.2799999999999994E-2</v>
      </c>
    </row>
    <row r="102" spans="1:8" ht="16" thickBot="1" x14ac:dyDescent="0.4">
      <c r="A102" s="211" t="s">
        <v>100</v>
      </c>
      <c r="B102" s="212" t="s">
        <v>216</v>
      </c>
      <c r="C102" s="212" t="s">
        <v>1194</v>
      </c>
      <c r="D102" s="213">
        <v>449.5</v>
      </c>
      <c r="E102" s="213">
        <v>470.5</v>
      </c>
      <c r="F102" s="213">
        <v>467.5</v>
      </c>
      <c r="G102" s="213">
        <v>454</v>
      </c>
      <c r="H102" s="214">
        <v>-9.9000000000000008E-3</v>
      </c>
    </row>
    <row r="103" spans="1:8" ht="16" thickBot="1" x14ac:dyDescent="0.4">
      <c r="A103" s="211" t="s">
        <v>101</v>
      </c>
      <c r="B103" s="212" t="s">
        <v>216</v>
      </c>
      <c r="C103" s="212" t="s">
        <v>1195</v>
      </c>
      <c r="D103" s="213">
        <v>32.5</v>
      </c>
      <c r="E103" s="213">
        <v>29.5</v>
      </c>
      <c r="F103" s="213">
        <v>37</v>
      </c>
      <c r="G103" s="213">
        <v>36.5</v>
      </c>
      <c r="H103" s="214">
        <v>-0.1096</v>
      </c>
    </row>
    <row r="104" spans="1:8" ht="16" thickBot="1" x14ac:dyDescent="0.4">
      <c r="A104" s="211" t="s">
        <v>102</v>
      </c>
      <c r="B104" s="212" t="s">
        <v>217</v>
      </c>
      <c r="C104" s="212" t="s">
        <v>1196</v>
      </c>
      <c r="D104" s="213">
        <v>1751</v>
      </c>
      <c r="E104" s="213">
        <v>1759</v>
      </c>
      <c r="F104" s="213">
        <v>1845</v>
      </c>
      <c r="G104" s="213">
        <v>1888</v>
      </c>
      <c r="H104" s="214">
        <v>-7.2599999999999998E-2</v>
      </c>
    </row>
    <row r="105" spans="1:8" ht="16" thickBot="1" x14ac:dyDescent="0.4">
      <c r="A105" s="211" t="s">
        <v>103</v>
      </c>
      <c r="B105" s="212" t="s">
        <v>217</v>
      </c>
      <c r="C105" s="212" t="s">
        <v>1197</v>
      </c>
      <c r="D105" s="213">
        <v>191</v>
      </c>
      <c r="E105" s="213">
        <v>201</v>
      </c>
      <c r="F105" s="213">
        <v>203.5</v>
      </c>
      <c r="G105" s="213">
        <v>197</v>
      </c>
      <c r="H105" s="214">
        <v>-3.0499999999999999E-2</v>
      </c>
    </row>
    <row r="106" spans="1:8" ht="16" thickBot="1" x14ac:dyDescent="0.4">
      <c r="A106" s="211" t="s">
        <v>104</v>
      </c>
      <c r="B106" s="212" t="s">
        <v>217</v>
      </c>
      <c r="C106" s="212" t="s">
        <v>1198</v>
      </c>
      <c r="D106" s="213">
        <v>318.5</v>
      </c>
      <c r="E106" s="213">
        <v>322.5</v>
      </c>
      <c r="F106" s="213">
        <v>316</v>
      </c>
      <c r="G106" s="213">
        <v>308.5</v>
      </c>
      <c r="H106" s="214">
        <v>3.2399999999999998E-2</v>
      </c>
    </row>
    <row r="107" spans="1:8" ht="16" thickBot="1" x14ac:dyDescent="0.4">
      <c r="A107" s="211" t="s">
        <v>105</v>
      </c>
      <c r="B107" s="212" t="s">
        <v>217</v>
      </c>
      <c r="C107" s="212" t="s">
        <v>1199</v>
      </c>
      <c r="D107" s="213">
        <v>183</v>
      </c>
      <c r="E107" s="213">
        <v>182</v>
      </c>
      <c r="F107" s="213">
        <v>162</v>
      </c>
      <c r="G107" s="213">
        <v>142</v>
      </c>
      <c r="H107" s="214">
        <v>0.28870000000000001</v>
      </c>
    </row>
    <row r="108" spans="1:8" ht="16" thickBot="1" x14ac:dyDescent="0.4">
      <c r="A108" s="211" t="s">
        <v>106</v>
      </c>
      <c r="B108" s="212" t="s">
        <v>218</v>
      </c>
      <c r="C108" s="212" t="s">
        <v>1200</v>
      </c>
      <c r="D108" s="213">
        <v>152</v>
      </c>
      <c r="E108" s="213">
        <v>156</v>
      </c>
      <c r="F108" s="213">
        <v>157</v>
      </c>
      <c r="G108" s="213">
        <v>156</v>
      </c>
      <c r="H108" s="214">
        <v>-2.5600000000000001E-2</v>
      </c>
    </row>
    <row r="109" spans="1:8" ht="16" thickBot="1" x14ac:dyDescent="0.4">
      <c r="A109" s="211" t="s">
        <v>107</v>
      </c>
      <c r="B109" s="212" t="s">
        <v>218</v>
      </c>
      <c r="C109" s="212" t="s">
        <v>1201</v>
      </c>
      <c r="D109" s="213">
        <v>287.5</v>
      </c>
      <c r="E109" s="213">
        <v>287.5</v>
      </c>
      <c r="F109" s="213">
        <v>291.5</v>
      </c>
      <c r="G109" s="213">
        <v>287.5</v>
      </c>
      <c r="H109" s="214">
        <v>0</v>
      </c>
    </row>
    <row r="110" spans="1:8" ht="16" thickBot="1" x14ac:dyDescent="0.4">
      <c r="A110" s="211" t="s">
        <v>108</v>
      </c>
      <c r="B110" s="212" t="s">
        <v>218</v>
      </c>
      <c r="C110" s="212" t="s">
        <v>1202</v>
      </c>
      <c r="D110" s="213">
        <v>18732.5</v>
      </c>
      <c r="E110" s="213">
        <v>19273</v>
      </c>
      <c r="F110" s="213">
        <v>19957.5</v>
      </c>
      <c r="G110" s="213">
        <v>20440</v>
      </c>
      <c r="H110" s="214">
        <v>-8.3500000000000005E-2</v>
      </c>
    </row>
    <row r="111" spans="1:8" ht="16" thickBot="1" x14ac:dyDescent="0.4">
      <c r="A111" s="211" t="s">
        <v>109</v>
      </c>
      <c r="B111" s="212" t="s">
        <v>219</v>
      </c>
      <c r="C111" s="212" t="s">
        <v>1203</v>
      </c>
      <c r="D111" s="213">
        <v>104</v>
      </c>
      <c r="E111" s="213">
        <v>95</v>
      </c>
      <c r="F111" s="213">
        <v>85</v>
      </c>
      <c r="G111" s="213">
        <v>79</v>
      </c>
      <c r="H111" s="214">
        <v>0.3165</v>
      </c>
    </row>
    <row r="112" spans="1:8" ht="16" thickBot="1" x14ac:dyDescent="0.4">
      <c r="A112" s="211" t="s">
        <v>110</v>
      </c>
      <c r="B112" s="212" t="s">
        <v>220</v>
      </c>
      <c r="C112" s="212" t="s">
        <v>1204</v>
      </c>
      <c r="D112" s="213">
        <v>1759</v>
      </c>
      <c r="E112" s="213">
        <v>1764</v>
      </c>
      <c r="F112" s="213">
        <v>1945</v>
      </c>
      <c r="G112" s="213">
        <v>1945</v>
      </c>
      <c r="H112" s="214">
        <v>-9.5600000000000004E-2</v>
      </c>
    </row>
    <row r="113" spans="1:8" ht="16" thickBot="1" x14ac:dyDescent="0.4">
      <c r="A113" s="211" t="s">
        <v>111</v>
      </c>
      <c r="B113" s="212" t="s">
        <v>221</v>
      </c>
      <c r="C113" s="212" t="s">
        <v>1205</v>
      </c>
      <c r="D113" s="213">
        <v>2370</v>
      </c>
      <c r="E113" s="213">
        <v>2394.5</v>
      </c>
      <c r="F113" s="213">
        <v>2362.5</v>
      </c>
      <c r="G113" s="213">
        <v>2491</v>
      </c>
      <c r="H113" s="214">
        <v>-4.8599999999999997E-2</v>
      </c>
    </row>
    <row r="114" spans="1:8" ht="16" thickBot="1" x14ac:dyDescent="0.4">
      <c r="A114" s="211" t="s">
        <v>112</v>
      </c>
      <c r="B114" s="212" t="s">
        <v>221</v>
      </c>
      <c r="C114" s="212" t="s">
        <v>1206</v>
      </c>
      <c r="D114" s="213">
        <v>637</v>
      </c>
      <c r="E114" s="213">
        <v>623</v>
      </c>
      <c r="F114" s="213">
        <v>631.5</v>
      </c>
      <c r="G114" s="213">
        <v>662.5</v>
      </c>
      <c r="H114" s="214">
        <v>-3.85E-2</v>
      </c>
    </row>
    <row r="115" spans="1:8" ht="16" thickBot="1" x14ac:dyDescent="0.4">
      <c r="A115" s="211" t="s">
        <v>113</v>
      </c>
      <c r="B115" s="212" t="s">
        <v>221</v>
      </c>
      <c r="C115" s="212" t="s">
        <v>1207</v>
      </c>
      <c r="D115" s="213">
        <v>500</v>
      </c>
      <c r="E115" s="213">
        <v>485.5</v>
      </c>
      <c r="F115" s="213">
        <v>468</v>
      </c>
      <c r="G115" s="213">
        <v>454</v>
      </c>
      <c r="H115" s="214">
        <v>0.1013</v>
      </c>
    </row>
    <row r="116" spans="1:8" ht="16" thickBot="1" x14ac:dyDescent="0.4">
      <c r="A116" s="211" t="s">
        <v>114</v>
      </c>
      <c r="B116" s="212" t="s">
        <v>222</v>
      </c>
      <c r="C116" s="212" t="s">
        <v>1208</v>
      </c>
      <c r="D116" s="213">
        <v>5698.5</v>
      </c>
      <c r="E116" s="213">
        <v>5690.5</v>
      </c>
      <c r="F116" s="213">
        <v>5726</v>
      </c>
      <c r="G116" s="213">
        <v>5766</v>
      </c>
      <c r="H116" s="214">
        <v>-1.17E-2</v>
      </c>
    </row>
    <row r="117" spans="1:8" ht="16" thickBot="1" x14ac:dyDescent="0.4">
      <c r="A117" s="211" t="s">
        <v>115</v>
      </c>
      <c r="B117" s="212" t="s">
        <v>222</v>
      </c>
      <c r="C117" s="212" t="s">
        <v>1209</v>
      </c>
      <c r="D117" s="213">
        <v>226.5</v>
      </c>
      <c r="E117" s="213">
        <v>228.5</v>
      </c>
      <c r="F117" s="213">
        <v>236</v>
      </c>
      <c r="G117" s="213">
        <v>237</v>
      </c>
      <c r="H117" s="214">
        <v>-4.4299999999999999E-2</v>
      </c>
    </row>
    <row r="118" spans="1:8" ht="16" thickBot="1" x14ac:dyDescent="0.4">
      <c r="A118" s="211" t="s">
        <v>116</v>
      </c>
      <c r="B118" s="212" t="s">
        <v>223</v>
      </c>
      <c r="C118" s="212" t="s">
        <v>1210</v>
      </c>
      <c r="D118" s="213">
        <v>1318</v>
      </c>
      <c r="E118" s="213">
        <v>1263.5</v>
      </c>
      <c r="F118" s="213">
        <v>1296.5</v>
      </c>
      <c r="G118" s="213">
        <v>1321</v>
      </c>
      <c r="H118" s="214">
        <v>-2.3E-3</v>
      </c>
    </row>
    <row r="119" spans="1:8" ht="16" thickBot="1" x14ac:dyDescent="0.4">
      <c r="A119" s="211" t="s">
        <v>117</v>
      </c>
      <c r="B119" s="212" t="s">
        <v>223</v>
      </c>
      <c r="C119" s="212" t="s">
        <v>1211</v>
      </c>
      <c r="D119" s="213">
        <v>3247</v>
      </c>
      <c r="E119" s="213">
        <v>3230</v>
      </c>
      <c r="F119" s="213">
        <v>3203</v>
      </c>
      <c r="G119" s="213">
        <v>3212.5</v>
      </c>
      <c r="H119" s="214">
        <v>1.0699999999999999E-2</v>
      </c>
    </row>
    <row r="120" spans="1:8" ht="16" thickBot="1" x14ac:dyDescent="0.4">
      <c r="A120" s="211" t="s">
        <v>118</v>
      </c>
      <c r="B120" s="212" t="s">
        <v>223</v>
      </c>
      <c r="C120" s="212" t="s">
        <v>1212</v>
      </c>
      <c r="D120" s="213">
        <v>190</v>
      </c>
      <c r="E120" s="213">
        <v>191</v>
      </c>
      <c r="F120" s="213">
        <v>208.5</v>
      </c>
      <c r="G120" s="213">
        <v>203.5</v>
      </c>
      <c r="H120" s="214">
        <v>-6.6299999999999998E-2</v>
      </c>
    </row>
    <row r="121" spans="1:8" ht="16" thickBot="1" x14ac:dyDescent="0.4">
      <c r="A121" s="211" t="s">
        <v>119</v>
      </c>
      <c r="B121" s="212" t="s">
        <v>223</v>
      </c>
      <c r="C121" s="212" t="s">
        <v>1213</v>
      </c>
      <c r="D121" s="213">
        <v>834</v>
      </c>
      <c r="E121" s="213">
        <v>817</v>
      </c>
      <c r="F121" s="213">
        <v>798</v>
      </c>
      <c r="G121" s="213">
        <v>764</v>
      </c>
      <c r="H121" s="214">
        <v>9.1600000000000001E-2</v>
      </c>
    </row>
    <row r="122" spans="1:8" ht="16" thickBot="1" x14ac:dyDescent="0.4">
      <c r="A122" s="211" t="s">
        <v>120</v>
      </c>
      <c r="B122" s="212" t="s">
        <v>224</v>
      </c>
      <c r="C122" s="212" t="s">
        <v>1214</v>
      </c>
      <c r="D122" s="213">
        <v>1304.5</v>
      </c>
      <c r="E122" s="213">
        <v>1318.5</v>
      </c>
      <c r="F122" s="213">
        <v>1356.5</v>
      </c>
      <c r="G122" s="213">
        <v>1354</v>
      </c>
      <c r="H122" s="214">
        <v>-3.6600000000000001E-2</v>
      </c>
    </row>
    <row r="123" spans="1:8" ht="16" thickBot="1" x14ac:dyDescent="0.4">
      <c r="A123" s="211" t="s">
        <v>121</v>
      </c>
      <c r="B123" s="212" t="s">
        <v>224</v>
      </c>
      <c r="C123" s="212" t="s">
        <v>1215</v>
      </c>
      <c r="D123" s="213">
        <v>579</v>
      </c>
      <c r="E123" s="213">
        <v>589</v>
      </c>
      <c r="F123" s="213">
        <v>632</v>
      </c>
      <c r="G123" s="213">
        <v>679.5</v>
      </c>
      <c r="H123" s="214">
        <v>-0.1479</v>
      </c>
    </row>
    <row r="124" spans="1:8" ht="16" thickBot="1" x14ac:dyDescent="0.4">
      <c r="A124" s="211" t="s">
        <v>122</v>
      </c>
      <c r="B124" s="212" t="s">
        <v>224</v>
      </c>
      <c r="C124" s="212" t="s">
        <v>1216</v>
      </c>
      <c r="D124" s="213">
        <v>169.5</v>
      </c>
      <c r="E124" s="213">
        <v>180.5</v>
      </c>
      <c r="F124" s="213">
        <v>163</v>
      </c>
      <c r="G124" s="213">
        <v>150</v>
      </c>
      <c r="H124" s="214">
        <v>0.13</v>
      </c>
    </row>
    <row r="125" spans="1:8" ht="16" thickBot="1" x14ac:dyDescent="0.4">
      <c r="A125" s="211" t="s">
        <v>123</v>
      </c>
      <c r="B125" s="212" t="s">
        <v>224</v>
      </c>
      <c r="C125" s="212" t="s">
        <v>1217</v>
      </c>
      <c r="D125" s="213">
        <v>361</v>
      </c>
      <c r="E125" s="213">
        <v>355</v>
      </c>
      <c r="F125" s="213">
        <v>346.5</v>
      </c>
      <c r="G125" s="213">
        <v>367.5</v>
      </c>
      <c r="H125" s="214">
        <v>-1.77E-2</v>
      </c>
    </row>
    <row r="126" spans="1:8" ht="16" thickBot="1" x14ac:dyDescent="0.4">
      <c r="A126" s="211" t="s">
        <v>124</v>
      </c>
      <c r="B126" s="212" t="s">
        <v>224</v>
      </c>
      <c r="C126" s="212" t="s">
        <v>1218</v>
      </c>
      <c r="D126" s="213">
        <v>214</v>
      </c>
      <c r="E126" s="213">
        <v>206.5</v>
      </c>
      <c r="F126" s="213">
        <v>218</v>
      </c>
      <c r="G126" s="213">
        <v>217</v>
      </c>
      <c r="H126" s="214">
        <v>-1.38E-2</v>
      </c>
    </row>
    <row r="127" spans="1:8" ht="16" thickBot="1" x14ac:dyDescent="0.4">
      <c r="A127" s="211" t="s">
        <v>125</v>
      </c>
      <c r="B127" s="212" t="s">
        <v>224</v>
      </c>
      <c r="C127" s="212" t="s">
        <v>1219</v>
      </c>
      <c r="D127" s="213">
        <v>300</v>
      </c>
      <c r="E127" s="213">
        <v>301</v>
      </c>
      <c r="F127" s="213">
        <v>314</v>
      </c>
      <c r="G127" s="213">
        <v>311.5</v>
      </c>
      <c r="H127" s="214">
        <v>-3.6900000000000002E-2</v>
      </c>
    </row>
    <row r="128" spans="1:8" ht="16" thickBot="1" x14ac:dyDescent="0.4">
      <c r="A128" s="211" t="s">
        <v>126</v>
      </c>
      <c r="B128" s="212" t="s">
        <v>225</v>
      </c>
      <c r="C128" s="212" t="s">
        <v>1220</v>
      </c>
      <c r="D128" s="213">
        <v>154</v>
      </c>
      <c r="E128" s="213">
        <v>159</v>
      </c>
      <c r="F128" s="213">
        <v>160.5</v>
      </c>
      <c r="G128" s="213">
        <v>174</v>
      </c>
      <c r="H128" s="214">
        <v>-0.1149</v>
      </c>
    </row>
    <row r="129" spans="1:8" ht="16" thickBot="1" x14ac:dyDescent="0.4">
      <c r="A129" s="211" t="s">
        <v>127</v>
      </c>
      <c r="B129" s="212" t="s">
        <v>225</v>
      </c>
      <c r="C129" s="212" t="s">
        <v>1221</v>
      </c>
      <c r="D129" s="213">
        <v>293.5</v>
      </c>
      <c r="E129" s="213">
        <v>296</v>
      </c>
      <c r="F129" s="213">
        <v>309.5</v>
      </c>
      <c r="G129" s="213">
        <v>310.5</v>
      </c>
      <c r="H129" s="214">
        <v>-5.4800000000000001E-2</v>
      </c>
    </row>
    <row r="130" spans="1:8" ht="16" thickBot="1" x14ac:dyDescent="0.4">
      <c r="A130" s="211" t="s">
        <v>128</v>
      </c>
      <c r="B130" s="212" t="s">
        <v>226</v>
      </c>
      <c r="C130" s="212" t="s">
        <v>1222</v>
      </c>
      <c r="D130" s="213">
        <v>684</v>
      </c>
      <c r="E130" s="213">
        <v>675</v>
      </c>
      <c r="F130" s="213">
        <v>729.5</v>
      </c>
      <c r="G130" s="213">
        <v>759</v>
      </c>
      <c r="H130" s="214">
        <v>-9.8799999999999999E-2</v>
      </c>
    </row>
    <row r="131" spans="1:8" ht="16" thickBot="1" x14ac:dyDescent="0.4">
      <c r="A131" s="211" t="s">
        <v>129</v>
      </c>
      <c r="B131" s="212" t="s">
        <v>226</v>
      </c>
      <c r="C131" s="212" t="s">
        <v>1223</v>
      </c>
      <c r="D131" s="213">
        <v>517</v>
      </c>
      <c r="E131" s="213">
        <v>510.5</v>
      </c>
      <c r="F131" s="213">
        <v>533.5</v>
      </c>
      <c r="G131" s="213">
        <v>525.5</v>
      </c>
      <c r="H131" s="214">
        <v>-1.6199999999999999E-2</v>
      </c>
    </row>
    <row r="132" spans="1:8" ht="16" thickBot="1" x14ac:dyDescent="0.4">
      <c r="A132" s="211" t="s">
        <v>130</v>
      </c>
      <c r="B132" s="212" t="s">
        <v>227</v>
      </c>
      <c r="C132" s="212" t="s">
        <v>1224</v>
      </c>
      <c r="D132" s="213">
        <v>502</v>
      </c>
      <c r="E132" s="213">
        <v>527</v>
      </c>
      <c r="F132" s="213">
        <v>556.5</v>
      </c>
      <c r="G132" s="213">
        <v>582</v>
      </c>
      <c r="H132" s="214">
        <v>-0.13750000000000001</v>
      </c>
    </row>
    <row r="133" spans="1:8" ht="16" thickBot="1" x14ac:dyDescent="0.4">
      <c r="A133" s="211" t="s">
        <v>131</v>
      </c>
      <c r="B133" s="212" t="s">
        <v>227</v>
      </c>
      <c r="C133" s="212" t="s">
        <v>1225</v>
      </c>
      <c r="D133" s="213">
        <v>275.5</v>
      </c>
      <c r="E133" s="213">
        <v>281.5</v>
      </c>
      <c r="F133" s="213">
        <v>306.5</v>
      </c>
      <c r="G133" s="213">
        <v>311</v>
      </c>
      <c r="H133" s="214">
        <v>-0.11409999999999999</v>
      </c>
    </row>
    <row r="134" spans="1:8" ht="16" thickBot="1" x14ac:dyDescent="0.4">
      <c r="A134" s="211" t="s">
        <v>132</v>
      </c>
      <c r="B134" s="212" t="s">
        <v>228</v>
      </c>
      <c r="C134" s="212" t="s">
        <v>1226</v>
      </c>
      <c r="D134" s="213">
        <v>1517</v>
      </c>
      <c r="E134" s="213">
        <v>1523</v>
      </c>
      <c r="F134" s="213">
        <v>1552.5</v>
      </c>
      <c r="G134" s="213">
        <v>1635.5</v>
      </c>
      <c r="H134" s="214">
        <v>-7.2499999999999995E-2</v>
      </c>
    </row>
    <row r="135" spans="1:8" ht="16" thickBot="1" x14ac:dyDescent="0.4">
      <c r="A135" s="211" t="s">
        <v>133</v>
      </c>
      <c r="B135" s="212" t="s">
        <v>229</v>
      </c>
      <c r="C135" s="212" t="s">
        <v>1227</v>
      </c>
      <c r="D135" s="213">
        <v>183.5</v>
      </c>
      <c r="E135" s="213">
        <v>189</v>
      </c>
      <c r="F135" s="213">
        <v>198</v>
      </c>
      <c r="G135" s="213">
        <v>181</v>
      </c>
      <c r="H135" s="214">
        <v>1.38E-2</v>
      </c>
    </row>
    <row r="136" spans="1:8" ht="16" thickBot="1" x14ac:dyDescent="0.4">
      <c r="A136" s="211" t="s">
        <v>134</v>
      </c>
      <c r="B136" s="212" t="s">
        <v>229</v>
      </c>
      <c r="C136" s="212" t="s">
        <v>1228</v>
      </c>
      <c r="D136" s="213">
        <v>1335</v>
      </c>
      <c r="E136" s="213">
        <v>1350</v>
      </c>
      <c r="F136" s="213">
        <v>1414</v>
      </c>
      <c r="G136" s="213">
        <v>1471</v>
      </c>
      <c r="H136" s="214">
        <v>-9.2499999999999999E-2</v>
      </c>
    </row>
    <row r="137" spans="1:8" ht="16" thickBot="1" x14ac:dyDescent="0.4">
      <c r="A137" s="211" t="s">
        <v>135</v>
      </c>
      <c r="B137" s="212" t="s">
        <v>229</v>
      </c>
      <c r="C137" s="212" t="s">
        <v>1229</v>
      </c>
      <c r="D137" s="213">
        <v>242</v>
      </c>
      <c r="E137" s="213">
        <v>246</v>
      </c>
      <c r="F137" s="213">
        <v>252.5</v>
      </c>
      <c r="G137" s="213">
        <v>247</v>
      </c>
      <c r="H137" s="214">
        <v>-2.0199999999999999E-2</v>
      </c>
    </row>
    <row r="138" spans="1:8" ht="16" thickBot="1" x14ac:dyDescent="0.4">
      <c r="A138" s="211" t="s">
        <v>136</v>
      </c>
      <c r="B138" s="212" t="s">
        <v>229</v>
      </c>
      <c r="C138" s="212" t="s">
        <v>1230</v>
      </c>
      <c r="D138" s="213">
        <v>242.5</v>
      </c>
      <c r="E138" s="213">
        <v>250</v>
      </c>
      <c r="F138" s="213">
        <v>248.5</v>
      </c>
      <c r="G138" s="213">
        <v>242.5</v>
      </c>
      <c r="H138" s="214">
        <v>0</v>
      </c>
    </row>
    <row r="139" spans="1:8" ht="16" thickBot="1" x14ac:dyDescent="0.4">
      <c r="A139" s="211" t="s">
        <v>137</v>
      </c>
      <c r="B139" s="212" t="s">
        <v>230</v>
      </c>
      <c r="C139" s="212" t="s">
        <v>1231</v>
      </c>
      <c r="D139" s="213">
        <v>13634</v>
      </c>
      <c r="E139" s="213">
        <v>13862.5</v>
      </c>
      <c r="F139" s="213">
        <v>14340.5</v>
      </c>
      <c r="G139" s="213">
        <v>14421.5</v>
      </c>
      <c r="H139" s="214">
        <v>-5.4600000000000003E-2</v>
      </c>
    </row>
    <row r="140" spans="1:8" ht="16" thickBot="1" x14ac:dyDescent="0.4">
      <c r="A140" s="211" t="s">
        <v>138</v>
      </c>
      <c r="B140" s="212" t="s">
        <v>230</v>
      </c>
      <c r="C140" s="212" t="s">
        <v>1232</v>
      </c>
      <c r="D140" s="213">
        <v>10020.5</v>
      </c>
      <c r="E140" s="213">
        <v>10059</v>
      </c>
      <c r="F140" s="213">
        <v>10073.5</v>
      </c>
      <c r="G140" s="213">
        <v>10062.5</v>
      </c>
      <c r="H140" s="214">
        <v>-4.1999999999999997E-3</v>
      </c>
    </row>
    <row r="141" spans="1:8" ht="16" thickBot="1" x14ac:dyDescent="0.4">
      <c r="A141" s="211" t="s">
        <v>139</v>
      </c>
      <c r="B141" s="212" t="s">
        <v>231</v>
      </c>
      <c r="C141" s="212" t="s">
        <v>1233</v>
      </c>
      <c r="D141" s="213">
        <v>679.5</v>
      </c>
      <c r="E141" s="213">
        <v>686</v>
      </c>
      <c r="F141" s="213">
        <v>673.5</v>
      </c>
      <c r="G141" s="213">
        <v>681</v>
      </c>
      <c r="H141" s="214">
        <v>-2.2000000000000001E-3</v>
      </c>
    </row>
    <row r="142" spans="1:8" ht="16" thickBot="1" x14ac:dyDescent="0.4">
      <c r="A142" s="211" t="s">
        <v>140</v>
      </c>
      <c r="B142" s="212" t="s">
        <v>231</v>
      </c>
      <c r="C142" s="212" t="s">
        <v>1234</v>
      </c>
      <c r="D142" s="213">
        <v>474.5</v>
      </c>
      <c r="E142" s="213">
        <v>467.5</v>
      </c>
      <c r="F142" s="213">
        <v>457.5</v>
      </c>
      <c r="G142" s="213">
        <v>468</v>
      </c>
      <c r="H142" s="214">
        <v>1.3899999999999999E-2</v>
      </c>
    </row>
    <row r="143" spans="1:8" ht="16" thickBot="1" x14ac:dyDescent="0.4">
      <c r="A143" s="211" t="s">
        <v>141</v>
      </c>
      <c r="B143" s="212" t="s">
        <v>232</v>
      </c>
      <c r="C143" s="212" t="s">
        <v>1235</v>
      </c>
      <c r="D143" s="213">
        <v>365</v>
      </c>
      <c r="E143" s="213">
        <v>373</v>
      </c>
      <c r="F143" s="213">
        <v>391.5</v>
      </c>
      <c r="G143" s="213">
        <v>406</v>
      </c>
      <c r="H143" s="214">
        <v>-0.10100000000000001</v>
      </c>
    </row>
    <row r="144" spans="1:8" ht="16" thickBot="1" x14ac:dyDescent="0.4">
      <c r="A144" s="211" t="s">
        <v>142</v>
      </c>
      <c r="B144" s="212" t="s">
        <v>232</v>
      </c>
      <c r="C144" s="212" t="s">
        <v>1236</v>
      </c>
      <c r="D144" s="213">
        <v>889</v>
      </c>
      <c r="E144" s="213">
        <v>899</v>
      </c>
      <c r="F144" s="213">
        <v>896.5</v>
      </c>
      <c r="G144" s="213">
        <v>930</v>
      </c>
      <c r="H144" s="214">
        <v>-4.41E-2</v>
      </c>
    </row>
    <row r="145" spans="1:8" ht="16" thickBot="1" x14ac:dyDescent="0.4">
      <c r="A145" s="211" t="s">
        <v>143</v>
      </c>
      <c r="B145" s="212" t="s">
        <v>232</v>
      </c>
      <c r="C145" s="212" t="s">
        <v>1237</v>
      </c>
      <c r="D145" s="213">
        <v>292</v>
      </c>
      <c r="E145" s="213">
        <v>296</v>
      </c>
      <c r="F145" s="213">
        <v>322</v>
      </c>
      <c r="G145" s="213">
        <v>329</v>
      </c>
      <c r="H145" s="214">
        <v>-0.1125</v>
      </c>
    </row>
    <row r="146" spans="1:8" ht="16" thickBot="1" x14ac:dyDescent="0.4">
      <c r="A146" s="211" t="s">
        <v>144</v>
      </c>
      <c r="B146" s="212" t="s">
        <v>233</v>
      </c>
      <c r="C146" s="212" t="s">
        <v>1238</v>
      </c>
      <c r="D146" s="213">
        <v>417</v>
      </c>
      <c r="E146" s="213">
        <v>417.5</v>
      </c>
      <c r="F146" s="213">
        <v>424.5</v>
      </c>
      <c r="G146" s="213">
        <v>398.5</v>
      </c>
      <c r="H146" s="214">
        <v>4.6399999999999997E-2</v>
      </c>
    </row>
    <row r="147" spans="1:8" ht="16" thickBot="1" x14ac:dyDescent="0.4">
      <c r="A147" s="211" t="s">
        <v>145</v>
      </c>
      <c r="B147" s="212" t="s">
        <v>233</v>
      </c>
      <c r="C147" s="212" t="s">
        <v>1239</v>
      </c>
      <c r="D147" s="213">
        <v>2430.5</v>
      </c>
      <c r="E147" s="213">
        <v>2509</v>
      </c>
      <c r="F147" s="213">
        <v>2592.5</v>
      </c>
      <c r="G147" s="213">
        <v>2589.5</v>
      </c>
      <c r="H147" s="214">
        <v>-6.1400000000000003E-2</v>
      </c>
    </row>
    <row r="148" spans="1:8" ht="16" thickBot="1" x14ac:dyDescent="0.4">
      <c r="A148" s="211" t="s">
        <v>146</v>
      </c>
      <c r="B148" s="212" t="s">
        <v>233</v>
      </c>
      <c r="C148" s="212" t="s">
        <v>1240</v>
      </c>
      <c r="D148" s="213">
        <v>316</v>
      </c>
      <c r="E148" s="213">
        <v>310.5</v>
      </c>
      <c r="F148" s="213">
        <v>316.5</v>
      </c>
      <c r="G148" s="213">
        <v>302</v>
      </c>
      <c r="H148" s="214">
        <v>4.6399999999999997E-2</v>
      </c>
    </row>
    <row r="149" spans="1:8" ht="16" thickBot="1" x14ac:dyDescent="0.4">
      <c r="A149" s="211" t="s">
        <v>147</v>
      </c>
      <c r="B149" s="212" t="s">
        <v>234</v>
      </c>
      <c r="C149" s="212" t="s">
        <v>1241</v>
      </c>
      <c r="D149" s="213">
        <v>180.5</v>
      </c>
      <c r="E149" s="213">
        <v>174.5</v>
      </c>
      <c r="F149" s="213">
        <v>168.5</v>
      </c>
      <c r="G149" s="213">
        <v>145.5</v>
      </c>
      <c r="H149" s="214">
        <v>0.24049999999999999</v>
      </c>
    </row>
    <row r="150" spans="1:8" ht="16" thickBot="1" x14ac:dyDescent="0.4">
      <c r="A150" s="211" t="s">
        <v>148</v>
      </c>
      <c r="B150" s="212" t="s">
        <v>234</v>
      </c>
      <c r="C150" s="212" t="s">
        <v>1242</v>
      </c>
      <c r="D150" s="213">
        <v>189</v>
      </c>
      <c r="E150" s="213">
        <v>182</v>
      </c>
      <c r="F150" s="213">
        <v>166</v>
      </c>
      <c r="G150" s="213">
        <v>202</v>
      </c>
      <c r="H150" s="214">
        <v>-6.4399999999999999E-2</v>
      </c>
    </row>
    <row r="151" spans="1:8" ht="16" thickBot="1" x14ac:dyDescent="0.4">
      <c r="A151" s="211" t="s">
        <v>149</v>
      </c>
      <c r="B151" s="212" t="s">
        <v>234</v>
      </c>
      <c r="C151" s="212" t="s">
        <v>1243</v>
      </c>
      <c r="D151" s="213">
        <v>558</v>
      </c>
      <c r="E151" s="213">
        <v>569</v>
      </c>
      <c r="F151" s="213">
        <v>581</v>
      </c>
      <c r="G151" s="213">
        <v>582.5</v>
      </c>
      <c r="H151" s="214">
        <v>-4.2099999999999999E-2</v>
      </c>
    </row>
    <row r="152" spans="1:8" ht="16" thickBot="1" x14ac:dyDescent="0.4">
      <c r="A152" s="211" t="s">
        <v>150</v>
      </c>
      <c r="B152" s="212" t="s">
        <v>235</v>
      </c>
      <c r="C152" s="212" t="s">
        <v>1244</v>
      </c>
      <c r="D152" s="213">
        <v>70</v>
      </c>
      <c r="E152" s="213">
        <v>71</v>
      </c>
      <c r="F152" s="213">
        <v>80</v>
      </c>
      <c r="G152" s="213">
        <v>74</v>
      </c>
      <c r="H152" s="214">
        <v>-5.4100000000000002E-2</v>
      </c>
    </row>
    <row r="153" spans="1:8" ht="16" thickBot="1" x14ac:dyDescent="0.4">
      <c r="A153" s="211" t="s">
        <v>151</v>
      </c>
      <c r="B153" s="212" t="s">
        <v>236</v>
      </c>
      <c r="C153" s="212" t="s">
        <v>1245</v>
      </c>
      <c r="D153" s="213">
        <v>771</v>
      </c>
      <c r="E153" s="213">
        <v>801</v>
      </c>
      <c r="F153" s="213">
        <v>871</v>
      </c>
      <c r="G153" s="213">
        <v>879.5</v>
      </c>
      <c r="H153" s="214">
        <v>-0.1234</v>
      </c>
    </row>
    <row r="154" spans="1:8" ht="16" thickBot="1" x14ac:dyDescent="0.4">
      <c r="A154" s="211" t="s">
        <v>152</v>
      </c>
      <c r="B154" s="212" t="s">
        <v>236</v>
      </c>
      <c r="C154" s="212" t="s">
        <v>1246</v>
      </c>
      <c r="D154" s="213">
        <v>167</v>
      </c>
      <c r="E154" s="213">
        <v>170</v>
      </c>
      <c r="F154" s="213">
        <v>165.5</v>
      </c>
      <c r="G154" s="213">
        <v>174.5</v>
      </c>
      <c r="H154" s="214">
        <v>-4.2999999999999997E-2</v>
      </c>
    </row>
    <row r="155" spans="1:8" ht="16" thickBot="1" x14ac:dyDescent="0.4">
      <c r="A155" s="211" t="s">
        <v>153</v>
      </c>
      <c r="B155" s="212" t="s">
        <v>237</v>
      </c>
      <c r="C155" s="212" t="s">
        <v>1247</v>
      </c>
      <c r="D155" s="213">
        <v>210</v>
      </c>
      <c r="E155" s="213">
        <v>216</v>
      </c>
      <c r="F155" s="213">
        <v>208.5</v>
      </c>
      <c r="G155" s="213">
        <v>210.5</v>
      </c>
      <c r="H155" s="214">
        <v>-2.3999999999999998E-3</v>
      </c>
    </row>
    <row r="156" spans="1:8" ht="16" thickBot="1" x14ac:dyDescent="0.4">
      <c r="A156" s="211" t="s">
        <v>154</v>
      </c>
      <c r="B156" s="212" t="s">
        <v>237</v>
      </c>
      <c r="C156" s="212" t="s">
        <v>1248</v>
      </c>
      <c r="D156" s="213">
        <v>126</v>
      </c>
      <c r="E156" s="213">
        <v>131</v>
      </c>
      <c r="F156" s="213">
        <v>114</v>
      </c>
      <c r="G156" s="213">
        <v>134.5</v>
      </c>
      <c r="H156" s="214">
        <v>-6.3200000000000006E-2</v>
      </c>
    </row>
    <row r="157" spans="1:8" ht="16" thickBot="1" x14ac:dyDescent="0.4">
      <c r="A157" s="211" t="s">
        <v>155</v>
      </c>
      <c r="B157" s="212" t="s">
        <v>238</v>
      </c>
      <c r="C157" s="212" t="s">
        <v>1249</v>
      </c>
      <c r="D157" s="213">
        <v>3395.5</v>
      </c>
      <c r="E157" s="213">
        <v>3409</v>
      </c>
      <c r="F157" s="213">
        <v>3486</v>
      </c>
      <c r="G157" s="213">
        <v>3492</v>
      </c>
      <c r="H157" s="214">
        <v>-2.76E-2</v>
      </c>
    </row>
    <row r="158" spans="1:8" ht="16" thickBot="1" x14ac:dyDescent="0.4">
      <c r="A158" s="211" t="s">
        <v>156</v>
      </c>
      <c r="B158" s="212" t="s">
        <v>239</v>
      </c>
      <c r="C158" s="212" t="s">
        <v>1250</v>
      </c>
      <c r="D158" s="213">
        <v>275</v>
      </c>
      <c r="E158" s="213">
        <v>266.5</v>
      </c>
      <c r="F158" s="213">
        <v>286.5</v>
      </c>
      <c r="G158" s="213">
        <v>336</v>
      </c>
      <c r="H158" s="214">
        <v>-0.18149999999999999</v>
      </c>
    </row>
    <row r="159" spans="1:8" ht="16" thickBot="1" x14ac:dyDescent="0.4">
      <c r="A159" s="211" t="s">
        <v>157</v>
      </c>
      <c r="B159" s="212" t="s">
        <v>239</v>
      </c>
      <c r="C159" s="212" t="s">
        <v>1251</v>
      </c>
      <c r="D159" s="213">
        <v>1716</v>
      </c>
      <c r="E159" s="213">
        <v>1815</v>
      </c>
      <c r="F159" s="213">
        <v>1944</v>
      </c>
      <c r="G159" s="213">
        <v>2023.5</v>
      </c>
      <c r="H159" s="214">
        <v>-0.152</v>
      </c>
    </row>
    <row r="160" spans="1:8" ht="16" thickBot="1" x14ac:dyDescent="0.4">
      <c r="A160" s="211" t="s">
        <v>158</v>
      </c>
      <c r="B160" s="212" t="s">
        <v>240</v>
      </c>
      <c r="C160" s="212" t="s">
        <v>1252</v>
      </c>
      <c r="D160" s="213">
        <v>399</v>
      </c>
      <c r="E160" s="213">
        <v>399</v>
      </c>
      <c r="F160" s="213">
        <v>415</v>
      </c>
      <c r="G160" s="213">
        <v>399.5</v>
      </c>
      <c r="H160" s="214">
        <v>-1.2999999999999999E-3</v>
      </c>
    </row>
    <row r="161" spans="1:8" ht="16" thickBot="1" x14ac:dyDescent="0.4">
      <c r="A161" s="211" t="s">
        <v>159</v>
      </c>
      <c r="B161" s="212" t="s">
        <v>240</v>
      </c>
      <c r="C161" s="212" t="s">
        <v>1253</v>
      </c>
      <c r="D161" s="213">
        <v>80</v>
      </c>
      <c r="E161" s="213">
        <v>82</v>
      </c>
      <c r="F161" s="213">
        <v>82</v>
      </c>
      <c r="G161" s="213">
        <v>86</v>
      </c>
      <c r="H161" s="214">
        <v>-6.9800000000000001E-2</v>
      </c>
    </row>
    <row r="162" spans="1:8" ht="16" thickBot="1" x14ac:dyDescent="0.4">
      <c r="A162" s="211" t="s">
        <v>160</v>
      </c>
      <c r="B162" s="212" t="s">
        <v>240</v>
      </c>
      <c r="C162" s="212" t="s">
        <v>1254</v>
      </c>
      <c r="D162" s="213">
        <v>194.5</v>
      </c>
      <c r="E162" s="213">
        <v>183</v>
      </c>
      <c r="F162" s="213">
        <v>188</v>
      </c>
      <c r="G162" s="213">
        <v>201</v>
      </c>
      <c r="H162" s="214">
        <v>-3.2300000000000002E-2</v>
      </c>
    </row>
    <row r="163" spans="1:8" ht="16" thickBot="1" x14ac:dyDescent="0.4">
      <c r="A163" s="211" t="s">
        <v>161</v>
      </c>
      <c r="B163" s="212" t="s">
        <v>240</v>
      </c>
      <c r="C163" s="212" t="s">
        <v>1255</v>
      </c>
      <c r="D163" s="213">
        <v>122</v>
      </c>
      <c r="E163" s="213">
        <v>124</v>
      </c>
      <c r="F163" s="213">
        <v>124</v>
      </c>
      <c r="G163" s="213">
        <v>125</v>
      </c>
      <c r="H163" s="214">
        <v>-2.4E-2</v>
      </c>
    </row>
    <row r="164" spans="1:8" ht="16" thickBot="1" x14ac:dyDescent="0.4">
      <c r="A164" s="211" t="s">
        <v>162</v>
      </c>
      <c r="B164" s="212" t="s">
        <v>240</v>
      </c>
      <c r="C164" s="212" t="s">
        <v>1256</v>
      </c>
      <c r="D164" s="213">
        <v>69</v>
      </c>
      <c r="E164" s="213">
        <v>68</v>
      </c>
      <c r="F164" s="213">
        <v>72</v>
      </c>
      <c r="G164" s="213">
        <v>65</v>
      </c>
      <c r="H164" s="214">
        <v>6.1499999999999999E-2</v>
      </c>
    </row>
    <row r="165" spans="1:8" ht="16" thickBot="1" x14ac:dyDescent="0.4">
      <c r="A165" s="211" t="s">
        <v>163</v>
      </c>
      <c r="B165" s="212" t="s">
        <v>241</v>
      </c>
      <c r="C165" s="212" t="s">
        <v>1257</v>
      </c>
      <c r="D165" s="213">
        <v>1671</v>
      </c>
      <c r="E165" s="213">
        <v>1691</v>
      </c>
      <c r="F165" s="213">
        <v>1752</v>
      </c>
      <c r="G165" s="213">
        <v>1785</v>
      </c>
      <c r="H165" s="214">
        <v>-6.3899999999999998E-2</v>
      </c>
    </row>
    <row r="166" spans="1:8" ht="16" thickBot="1" x14ac:dyDescent="0.4">
      <c r="A166" s="211" t="s">
        <v>164</v>
      </c>
      <c r="B166" s="212" t="s">
        <v>241</v>
      </c>
      <c r="C166" s="212" t="s">
        <v>1258</v>
      </c>
      <c r="D166" s="213">
        <v>2033</v>
      </c>
      <c r="E166" s="213">
        <v>2017</v>
      </c>
      <c r="F166" s="213">
        <v>1998.5</v>
      </c>
      <c r="G166" s="213">
        <v>1999.5</v>
      </c>
      <c r="H166" s="214">
        <v>1.6799999999999999E-2</v>
      </c>
    </row>
    <row r="167" spans="1:8" ht="16" thickBot="1" x14ac:dyDescent="0.4">
      <c r="A167" s="211" t="s">
        <v>165</v>
      </c>
      <c r="B167" s="212" t="s">
        <v>241</v>
      </c>
      <c r="C167" s="212" t="s">
        <v>1259</v>
      </c>
      <c r="D167" s="213">
        <v>2572</v>
      </c>
      <c r="E167" s="213">
        <v>2536</v>
      </c>
      <c r="F167" s="213">
        <v>2612.5</v>
      </c>
      <c r="G167" s="213">
        <v>2534</v>
      </c>
      <c r="H167" s="214">
        <v>1.4999999999999999E-2</v>
      </c>
    </row>
    <row r="168" spans="1:8" ht="16" thickBot="1" x14ac:dyDescent="0.4">
      <c r="A168" s="211" t="s">
        <v>166</v>
      </c>
      <c r="B168" s="212" t="s">
        <v>241</v>
      </c>
      <c r="C168" s="212" t="s">
        <v>1260</v>
      </c>
      <c r="D168" s="213">
        <v>8294</v>
      </c>
      <c r="E168" s="213">
        <v>8175.5</v>
      </c>
      <c r="F168" s="213">
        <v>7995.5</v>
      </c>
      <c r="G168" s="213">
        <v>7895.5</v>
      </c>
      <c r="H168" s="214">
        <v>5.0500000000000003E-2</v>
      </c>
    </row>
    <row r="169" spans="1:8" ht="16" thickBot="1" x14ac:dyDescent="0.4">
      <c r="A169" s="211" t="s">
        <v>167</v>
      </c>
      <c r="B169" s="212" t="s">
        <v>241</v>
      </c>
      <c r="C169" s="212" t="s">
        <v>1261</v>
      </c>
      <c r="D169" s="213">
        <v>3881</v>
      </c>
      <c r="E169" s="213">
        <v>3824.5</v>
      </c>
      <c r="F169" s="213">
        <v>3731.5</v>
      </c>
      <c r="G169" s="213">
        <v>3662</v>
      </c>
      <c r="H169" s="214">
        <v>5.9799999999999999E-2</v>
      </c>
    </row>
    <row r="170" spans="1:8" ht="16" thickBot="1" x14ac:dyDescent="0.4">
      <c r="A170" s="211" t="s">
        <v>168</v>
      </c>
      <c r="B170" s="212" t="s">
        <v>241</v>
      </c>
      <c r="C170" s="212" t="s">
        <v>1262</v>
      </c>
      <c r="D170" s="213">
        <v>21868</v>
      </c>
      <c r="E170" s="213">
        <v>21727</v>
      </c>
      <c r="F170" s="213">
        <v>21573.5</v>
      </c>
      <c r="G170" s="213">
        <v>21110.5</v>
      </c>
      <c r="H170" s="214">
        <v>3.5900000000000001E-2</v>
      </c>
    </row>
    <row r="171" spans="1:8" ht="16" thickBot="1" x14ac:dyDescent="0.4">
      <c r="A171" s="211" t="s">
        <v>169</v>
      </c>
      <c r="B171" s="212" t="s">
        <v>241</v>
      </c>
      <c r="C171" s="212" t="s">
        <v>1263</v>
      </c>
      <c r="D171" s="213">
        <v>1076</v>
      </c>
      <c r="E171" s="213">
        <v>1082</v>
      </c>
      <c r="F171" s="213">
        <v>1104</v>
      </c>
      <c r="G171" s="213">
        <v>1090.5</v>
      </c>
      <c r="H171" s="214">
        <v>-1.3299999999999999E-2</v>
      </c>
    </row>
    <row r="172" spans="1:8" ht="16" thickBot="1" x14ac:dyDescent="0.4">
      <c r="A172" s="211" t="s">
        <v>170</v>
      </c>
      <c r="B172" s="212" t="s">
        <v>241</v>
      </c>
      <c r="C172" s="212" t="s">
        <v>1264</v>
      </c>
      <c r="D172" s="213">
        <v>2241</v>
      </c>
      <c r="E172" s="213">
        <v>2224.5</v>
      </c>
      <c r="F172" s="213">
        <v>2342</v>
      </c>
      <c r="G172" s="213">
        <v>2312.5</v>
      </c>
      <c r="H172" s="214">
        <v>-3.09E-2</v>
      </c>
    </row>
    <row r="173" spans="1:8" ht="16" thickBot="1" x14ac:dyDescent="0.4">
      <c r="A173" s="211" t="s">
        <v>171</v>
      </c>
      <c r="B173" s="212" t="s">
        <v>241</v>
      </c>
      <c r="C173" s="212" t="s">
        <v>1265</v>
      </c>
      <c r="D173" s="213">
        <v>980</v>
      </c>
      <c r="E173" s="213">
        <v>956.5</v>
      </c>
      <c r="F173" s="213">
        <v>994.5</v>
      </c>
      <c r="G173" s="213">
        <v>1016.5</v>
      </c>
      <c r="H173" s="214">
        <v>-3.5900000000000001E-2</v>
      </c>
    </row>
    <row r="174" spans="1:8" ht="16" thickBot="1" x14ac:dyDescent="0.4">
      <c r="A174" s="211" t="s">
        <v>172</v>
      </c>
      <c r="B174" s="212" t="s">
        <v>241</v>
      </c>
      <c r="C174" s="212" t="s">
        <v>1266</v>
      </c>
      <c r="D174" s="213">
        <v>165</v>
      </c>
      <c r="E174" s="213">
        <v>164</v>
      </c>
      <c r="F174" s="213">
        <v>169.5</v>
      </c>
      <c r="G174" s="213">
        <v>179</v>
      </c>
      <c r="H174" s="214">
        <v>-7.8200000000000006E-2</v>
      </c>
    </row>
    <row r="175" spans="1:8" ht="16" thickBot="1" x14ac:dyDescent="0.4">
      <c r="A175" s="211" t="s">
        <v>173</v>
      </c>
      <c r="B175" s="212" t="s">
        <v>241</v>
      </c>
      <c r="C175" s="212" t="s">
        <v>1267</v>
      </c>
      <c r="D175" s="213">
        <v>163</v>
      </c>
      <c r="E175" s="213">
        <v>168</v>
      </c>
      <c r="F175" s="213">
        <v>179</v>
      </c>
      <c r="G175" s="213">
        <v>183</v>
      </c>
      <c r="H175" s="214">
        <v>-0.10929999999999999</v>
      </c>
    </row>
    <row r="176" spans="1:8" ht="16" thickBot="1" x14ac:dyDescent="0.4">
      <c r="A176" s="211" t="s">
        <v>174</v>
      </c>
      <c r="B176" s="212" t="s">
        <v>241</v>
      </c>
      <c r="C176" s="212" t="s">
        <v>1268</v>
      </c>
      <c r="D176" s="213">
        <v>59</v>
      </c>
      <c r="E176" s="213">
        <v>58</v>
      </c>
      <c r="F176" s="213">
        <v>58</v>
      </c>
      <c r="G176" s="213">
        <v>59.5</v>
      </c>
      <c r="H176" s="214">
        <v>-8.3999999999999995E-3</v>
      </c>
    </row>
    <row r="177" spans="1:8" ht="16" thickBot="1" x14ac:dyDescent="0.4">
      <c r="A177" s="211" t="s">
        <v>175</v>
      </c>
      <c r="B177" s="212" t="s">
        <v>242</v>
      </c>
      <c r="C177" s="212" t="s">
        <v>1269</v>
      </c>
      <c r="D177" s="213">
        <v>783.5</v>
      </c>
      <c r="E177" s="213">
        <v>785</v>
      </c>
      <c r="F177" s="213">
        <v>832.5</v>
      </c>
      <c r="G177" s="213">
        <v>818.5</v>
      </c>
      <c r="H177" s="214">
        <v>-4.2799999999999998E-2</v>
      </c>
    </row>
    <row r="178" spans="1:8" ht="16" thickBot="1" x14ac:dyDescent="0.4">
      <c r="A178" s="211" t="s">
        <v>176</v>
      </c>
      <c r="B178" s="212" t="s">
        <v>242</v>
      </c>
      <c r="C178" s="212" t="s">
        <v>1270</v>
      </c>
      <c r="D178" s="213">
        <v>782</v>
      </c>
      <c r="E178" s="213">
        <v>691.5</v>
      </c>
      <c r="F178" s="213">
        <v>689</v>
      </c>
      <c r="G178" s="213">
        <v>700.5</v>
      </c>
      <c r="H178" s="214">
        <v>0.1163</v>
      </c>
    </row>
    <row r="179" spans="1:8" ht="16" thickBot="1" x14ac:dyDescent="0.4">
      <c r="A179" s="211" t="s">
        <v>177</v>
      </c>
      <c r="B179" s="212" t="s">
        <v>242</v>
      </c>
      <c r="C179" s="212" t="s">
        <v>1271</v>
      </c>
      <c r="D179" s="213">
        <v>142</v>
      </c>
      <c r="E179" s="213">
        <v>147</v>
      </c>
      <c r="F179" s="213">
        <v>156</v>
      </c>
      <c r="G179" s="213">
        <v>172.5</v>
      </c>
      <c r="H179" s="214">
        <v>-0.17680000000000001</v>
      </c>
    </row>
    <row r="180" spans="1:8" ht="16" thickBot="1" x14ac:dyDescent="0.4">
      <c r="A180" s="211" t="s">
        <v>178</v>
      </c>
      <c r="B180" s="212" t="s">
        <v>242</v>
      </c>
      <c r="C180" s="212" t="s">
        <v>1272</v>
      </c>
      <c r="D180" s="213">
        <v>56.5</v>
      </c>
      <c r="E180" s="213">
        <v>57.5</v>
      </c>
      <c r="F180" s="213">
        <v>57.5</v>
      </c>
      <c r="G180" s="213">
        <v>53.5</v>
      </c>
      <c r="H180" s="214">
        <v>5.6099999999999997E-2</v>
      </c>
    </row>
  </sheetData>
  <sheetProtection algorithmName="SHA-512" hashValue="LGUajuSuIsqzC7HnrtB+LmUZjgnFOxrSmg1jvAydMG9Tkc2b8mW++XJN4mSZnecnliOgV4hn9hveO0AeYlIAeQ==" saltValue="i0emswfmpPQYs8UjfCxONA==" spinCount="100000" sheet="1" objects="1" scenarios="1"/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6E15C-A5AD-4E48-9085-16E1C74C8F40}">
  <sheetPr transitionEntry="1">
    <tabColor theme="9" tint="0.59999389629810485"/>
    <pageSetUpPr fitToPage="1"/>
  </sheetPr>
  <dimension ref="A1:IV183"/>
  <sheetViews>
    <sheetView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ColWidth="19.84375" defaultRowHeight="15.5" x14ac:dyDescent="0.35"/>
  <cols>
    <col min="1" max="1" width="17.15234375" style="114" bestFit="1" customWidth="1"/>
    <col min="2" max="2" width="82.23046875" style="114" bestFit="1" customWidth="1"/>
    <col min="3" max="3" width="17.69140625" style="114" bestFit="1" customWidth="1"/>
    <col min="4" max="180" width="19.84375" style="114"/>
    <col min="182" max="186" width="21.84375" customWidth="1"/>
    <col min="187" max="188" width="22.07421875" customWidth="1"/>
    <col min="191" max="256" width="19.84375" style="114"/>
    <col min="257" max="257" width="9.07421875" style="114" bestFit="1" customWidth="1"/>
    <col min="258" max="258" width="67" style="114" customWidth="1"/>
    <col min="259" max="259" width="17" style="114" customWidth="1"/>
    <col min="260" max="437" width="19.84375" style="114"/>
    <col min="438" max="442" width="21.84375" style="114" customWidth="1"/>
    <col min="443" max="444" width="22.07421875" style="114" customWidth="1"/>
    <col min="445" max="512" width="19.84375" style="114"/>
    <col min="513" max="513" width="9.07421875" style="114" bestFit="1" customWidth="1"/>
    <col min="514" max="514" width="67" style="114" customWidth="1"/>
    <col min="515" max="515" width="17" style="114" customWidth="1"/>
    <col min="516" max="693" width="19.84375" style="114"/>
    <col min="694" max="698" width="21.84375" style="114" customWidth="1"/>
    <col min="699" max="700" width="22.07421875" style="114" customWidth="1"/>
    <col min="701" max="768" width="19.84375" style="114"/>
    <col min="769" max="769" width="9.07421875" style="114" bestFit="1" customWidth="1"/>
    <col min="770" max="770" width="67" style="114" customWidth="1"/>
    <col min="771" max="771" width="17" style="114" customWidth="1"/>
    <col min="772" max="949" width="19.84375" style="114"/>
    <col min="950" max="954" width="21.84375" style="114" customWidth="1"/>
    <col min="955" max="956" width="22.07421875" style="114" customWidth="1"/>
    <col min="957" max="1024" width="19.84375" style="114"/>
    <col min="1025" max="1025" width="9.07421875" style="114" bestFit="1" customWidth="1"/>
    <col min="1026" max="1026" width="67" style="114" customWidth="1"/>
    <col min="1027" max="1027" width="17" style="114" customWidth="1"/>
    <col min="1028" max="1205" width="19.84375" style="114"/>
    <col min="1206" max="1210" width="21.84375" style="114" customWidth="1"/>
    <col min="1211" max="1212" width="22.07421875" style="114" customWidth="1"/>
    <col min="1213" max="1280" width="19.84375" style="114"/>
    <col min="1281" max="1281" width="9.07421875" style="114" bestFit="1" customWidth="1"/>
    <col min="1282" max="1282" width="67" style="114" customWidth="1"/>
    <col min="1283" max="1283" width="17" style="114" customWidth="1"/>
    <col min="1284" max="1461" width="19.84375" style="114"/>
    <col min="1462" max="1466" width="21.84375" style="114" customWidth="1"/>
    <col min="1467" max="1468" width="22.07421875" style="114" customWidth="1"/>
    <col min="1469" max="1536" width="19.84375" style="114"/>
    <col min="1537" max="1537" width="9.07421875" style="114" bestFit="1" customWidth="1"/>
    <col min="1538" max="1538" width="67" style="114" customWidth="1"/>
    <col min="1539" max="1539" width="17" style="114" customWidth="1"/>
    <col min="1540" max="1717" width="19.84375" style="114"/>
    <col min="1718" max="1722" width="21.84375" style="114" customWidth="1"/>
    <col min="1723" max="1724" width="22.07421875" style="114" customWidth="1"/>
    <col min="1725" max="1792" width="19.84375" style="114"/>
    <col min="1793" max="1793" width="9.07421875" style="114" bestFit="1" customWidth="1"/>
    <col min="1794" max="1794" width="67" style="114" customWidth="1"/>
    <col min="1795" max="1795" width="17" style="114" customWidth="1"/>
    <col min="1796" max="1973" width="19.84375" style="114"/>
    <col min="1974" max="1978" width="21.84375" style="114" customWidth="1"/>
    <col min="1979" max="1980" width="22.07421875" style="114" customWidth="1"/>
    <col min="1981" max="2048" width="19.84375" style="114"/>
    <col min="2049" max="2049" width="9.07421875" style="114" bestFit="1" customWidth="1"/>
    <col min="2050" max="2050" width="67" style="114" customWidth="1"/>
    <col min="2051" max="2051" width="17" style="114" customWidth="1"/>
    <col min="2052" max="2229" width="19.84375" style="114"/>
    <col min="2230" max="2234" width="21.84375" style="114" customWidth="1"/>
    <col min="2235" max="2236" width="22.07421875" style="114" customWidth="1"/>
    <col min="2237" max="2304" width="19.84375" style="114"/>
    <col min="2305" max="2305" width="9.07421875" style="114" bestFit="1" customWidth="1"/>
    <col min="2306" max="2306" width="67" style="114" customWidth="1"/>
    <col min="2307" max="2307" width="17" style="114" customWidth="1"/>
    <col min="2308" max="2485" width="19.84375" style="114"/>
    <col min="2486" max="2490" width="21.84375" style="114" customWidth="1"/>
    <col min="2491" max="2492" width="22.07421875" style="114" customWidth="1"/>
    <col min="2493" max="2560" width="19.84375" style="114"/>
    <col min="2561" max="2561" width="9.07421875" style="114" bestFit="1" customWidth="1"/>
    <col min="2562" max="2562" width="67" style="114" customWidth="1"/>
    <col min="2563" max="2563" width="17" style="114" customWidth="1"/>
    <col min="2564" max="2741" width="19.84375" style="114"/>
    <col min="2742" max="2746" width="21.84375" style="114" customWidth="1"/>
    <col min="2747" max="2748" width="22.07421875" style="114" customWidth="1"/>
    <col min="2749" max="2816" width="19.84375" style="114"/>
    <col min="2817" max="2817" width="9.07421875" style="114" bestFit="1" customWidth="1"/>
    <col min="2818" max="2818" width="67" style="114" customWidth="1"/>
    <col min="2819" max="2819" width="17" style="114" customWidth="1"/>
    <col min="2820" max="2997" width="19.84375" style="114"/>
    <col min="2998" max="3002" width="21.84375" style="114" customWidth="1"/>
    <col min="3003" max="3004" width="22.07421875" style="114" customWidth="1"/>
    <col min="3005" max="3072" width="19.84375" style="114"/>
    <col min="3073" max="3073" width="9.07421875" style="114" bestFit="1" customWidth="1"/>
    <col min="3074" max="3074" width="67" style="114" customWidth="1"/>
    <col min="3075" max="3075" width="17" style="114" customWidth="1"/>
    <col min="3076" max="3253" width="19.84375" style="114"/>
    <col min="3254" max="3258" width="21.84375" style="114" customWidth="1"/>
    <col min="3259" max="3260" width="22.07421875" style="114" customWidth="1"/>
    <col min="3261" max="3328" width="19.84375" style="114"/>
    <col min="3329" max="3329" width="9.07421875" style="114" bestFit="1" customWidth="1"/>
    <col min="3330" max="3330" width="67" style="114" customWidth="1"/>
    <col min="3331" max="3331" width="17" style="114" customWidth="1"/>
    <col min="3332" max="3509" width="19.84375" style="114"/>
    <col min="3510" max="3514" width="21.84375" style="114" customWidth="1"/>
    <col min="3515" max="3516" width="22.07421875" style="114" customWidth="1"/>
    <col min="3517" max="3584" width="19.84375" style="114"/>
    <col min="3585" max="3585" width="9.07421875" style="114" bestFit="1" customWidth="1"/>
    <col min="3586" max="3586" width="67" style="114" customWidth="1"/>
    <col min="3587" max="3587" width="17" style="114" customWidth="1"/>
    <col min="3588" max="3765" width="19.84375" style="114"/>
    <col min="3766" max="3770" width="21.84375" style="114" customWidth="1"/>
    <col min="3771" max="3772" width="22.07421875" style="114" customWidth="1"/>
    <col min="3773" max="3840" width="19.84375" style="114"/>
    <col min="3841" max="3841" width="9.07421875" style="114" bestFit="1" customWidth="1"/>
    <col min="3842" max="3842" width="67" style="114" customWidth="1"/>
    <col min="3843" max="3843" width="17" style="114" customWidth="1"/>
    <col min="3844" max="4021" width="19.84375" style="114"/>
    <col min="4022" max="4026" width="21.84375" style="114" customWidth="1"/>
    <col min="4027" max="4028" width="22.07421875" style="114" customWidth="1"/>
    <col min="4029" max="4096" width="19.84375" style="114"/>
    <col min="4097" max="4097" width="9.07421875" style="114" bestFit="1" customWidth="1"/>
    <col min="4098" max="4098" width="67" style="114" customWidth="1"/>
    <col min="4099" max="4099" width="17" style="114" customWidth="1"/>
    <col min="4100" max="4277" width="19.84375" style="114"/>
    <col min="4278" max="4282" width="21.84375" style="114" customWidth="1"/>
    <col min="4283" max="4284" width="22.07421875" style="114" customWidth="1"/>
    <col min="4285" max="4352" width="19.84375" style="114"/>
    <col min="4353" max="4353" width="9.07421875" style="114" bestFit="1" customWidth="1"/>
    <col min="4354" max="4354" width="67" style="114" customWidth="1"/>
    <col min="4355" max="4355" width="17" style="114" customWidth="1"/>
    <col min="4356" max="4533" width="19.84375" style="114"/>
    <col min="4534" max="4538" width="21.84375" style="114" customWidth="1"/>
    <col min="4539" max="4540" width="22.07421875" style="114" customWidth="1"/>
    <col min="4541" max="4608" width="19.84375" style="114"/>
    <col min="4609" max="4609" width="9.07421875" style="114" bestFit="1" customWidth="1"/>
    <col min="4610" max="4610" width="67" style="114" customWidth="1"/>
    <col min="4611" max="4611" width="17" style="114" customWidth="1"/>
    <col min="4612" max="4789" width="19.84375" style="114"/>
    <col min="4790" max="4794" width="21.84375" style="114" customWidth="1"/>
    <col min="4795" max="4796" width="22.07421875" style="114" customWidth="1"/>
    <col min="4797" max="4864" width="19.84375" style="114"/>
    <col min="4865" max="4865" width="9.07421875" style="114" bestFit="1" customWidth="1"/>
    <col min="4866" max="4866" width="67" style="114" customWidth="1"/>
    <col min="4867" max="4867" width="17" style="114" customWidth="1"/>
    <col min="4868" max="5045" width="19.84375" style="114"/>
    <col min="5046" max="5050" width="21.84375" style="114" customWidth="1"/>
    <col min="5051" max="5052" width="22.07421875" style="114" customWidth="1"/>
    <col min="5053" max="5120" width="19.84375" style="114"/>
    <col min="5121" max="5121" width="9.07421875" style="114" bestFit="1" customWidth="1"/>
    <col min="5122" max="5122" width="67" style="114" customWidth="1"/>
    <col min="5123" max="5123" width="17" style="114" customWidth="1"/>
    <col min="5124" max="5301" width="19.84375" style="114"/>
    <col min="5302" max="5306" width="21.84375" style="114" customWidth="1"/>
    <col min="5307" max="5308" width="22.07421875" style="114" customWidth="1"/>
    <col min="5309" max="5376" width="19.84375" style="114"/>
    <col min="5377" max="5377" width="9.07421875" style="114" bestFit="1" customWidth="1"/>
    <col min="5378" max="5378" width="67" style="114" customWidth="1"/>
    <col min="5379" max="5379" width="17" style="114" customWidth="1"/>
    <col min="5380" max="5557" width="19.84375" style="114"/>
    <col min="5558" max="5562" width="21.84375" style="114" customWidth="1"/>
    <col min="5563" max="5564" width="22.07421875" style="114" customWidth="1"/>
    <col min="5565" max="5632" width="19.84375" style="114"/>
    <col min="5633" max="5633" width="9.07421875" style="114" bestFit="1" customWidth="1"/>
    <col min="5634" max="5634" width="67" style="114" customWidth="1"/>
    <col min="5635" max="5635" width="17" style="114" customWidth="1"/>
    <col min="5636" max="5813" width="19.84375" style="114"/>
    <col min="5814" max="5818" width="21.84375" style="114" customWidth="1"/>
    <col min="5819" max="5820" width="22.07421875" style="114" customWidth="1"/>
    <col min="5821" max="5888" width="19.84375" style="114"/>
    <col min="5889" max="5889" width="9.07421875" style="114" bestFit="1" customWidth="1"/>
    <col min="5890" max="5890" width="67" style="114" customWidth="1"/>
    <col min="5891" max="5891" width="17" style="114" customWidth="1"/>
    <col min="5892" max="6069" width="19.84375" style="114"/>
    <col min="6070" max="6074" width="21.84375" style="114" customWidth="1"/>
    <col min="6075" max="6076" width="22.07421875" style="114" customWidth="1"/>
    <col min="6077" max="6144" width="19.84375" style="114"/>
    <col min="6145" max="6145" width="9.07421875" style="114" bestFit="1" customWidth="1"/>
    <col min="6146" max="6146" width="67" style="114" customWidth="1"/>
    <col min="6147" max="6147" width="17" style="114" customWidth="1"/>
    <col min="6148" max="6325" width="19.84375" style="114"/>
    <col min="6326" max="6330" width="21.84375" style="114" customWidth="1"/>
    <col min="6331" max="6332" width="22.07421875" style="114" customWidth="1"/>
    <col min="6333" max="6400" width="19.84375" style="114"/>
    <col min="6401" max="6401" width="9.07421875" style="114" bestFit="1" customWidth="1"/>
    <col min="6402" max="6402" width="67" style="114" customWidth="1"/>
    <col min="6403" max="6403" width="17" style="114" customWidth="1"/>
    <col min="6404" max="6581" width="19.84375" style="114"/>
    <col min="6582" max="6586" width="21.84375" style="114" customWidth="1"/>
    <col min="6587" max="6588" width="22.07421875" style="114" customWidth="1"/>
    <col min="6589" max="6656" width="19.84375" style="114"/>
    <col min="6657" max="6657" width="9.07421875" style="114" bestFit="1" customWidth="1"/>
    <col min="6658" max="6658" width="67" style="114" customWidth="1"/>
    <col min="6659" max="6659" width="17" style="114" customWidth="1"/>
    <col min="6660" max="6837" width="19.84375" style="114"/>
    <col min="6838" max="6842" width="21.84375" style="114" customWidth="1"/>
    <col min="6843" max="6844" width="22.07421875" style="114" customWidth="1"/>
    <col min="6845" max="6912" width="19.84375" style="114"/>
    <col min="6913" max="6913" width="9.07421875" style="114" bestFit="1" customWidth="1"/>
    <col min="6914" max="6914" width="67" style="114" customWidth="1"/>
    <col min="6915" max="6915" width="17" style="114" customWidth="1"/>
    <col min="6916" max="7093" width="19.84375" style="114"/>
    <col min="7094" max="7098" width="21.84375" style="114" customWidth="1"/>
    <col min="7099" max="7100" width="22.07421875" style="114" customWidth="1"/>
    <col min="7101" max="7168" width="19.84375" style="114"/>
    <col min="7169" max="7169" width="9.07421875" style="114" bestFit="1" customWidth="1"/>
    <col min="7170" max="7170" width="67" style="114" customWidth="1"/>
    <col min="7171" max="7171" width="17" style="114" customWidth="1"/>
    <col min="7172" max="7349" width="19.84375" style="114"/>
    <col min="7350" max="7354" width="21.84375" style="114" customWidth="1"/>
    <col min="7355" max="7356" width="22.07421875" style="114" customWidth="1"/>
    <col min="7357" max="7424" width="19.84375" style="114"/>
    <col min="7425" max="7425" width="9.07421875" style="114" bestFit="1" customWidth="1"/>
    <col min="7426" max="7426" width="67" style="114" customWidth="1"/>
    <col min="7427" max="7427" width="17" style="114" customWidth="1"/>
    <col min="7428" max="7605" width="19.84375" style="114"/>
    <col min="7606" max="7610" width="21.84375" style="114" customWidth="1"/>
    <col min="7611" max="7612" width="22.07421875" style="114" customWidth="1"/>
    <col min="7613" max="7680" width="19.84375" style="114"/>
    <col min="7681" max="7681" width="9.07421875" style="114" bestFit="1" customWidth="1"/>
    <col min="7682" max="7682" width="67" style="114" customWidth="1"/>
    <col min="7683" max="7683" width="17" style="114" customWidth="1"/>
    <col min="7684" max="7861" width="19.84375" style="114"/>
    <col min="7862" max="7866" width="21.84375" style="114" customWidth="1"/>
    <col min="7867" max="7868" width="22.07421875" style="114" customWidth="1"/>
    <col min="7869" max="7936" width="19.84375" style="114"/>
    <col min="7937" max="7937" width="9.07421875" style="114" bestFit="1" customWidth="1"/>
    <col min="7938" max="7938" width="67" style="114" customWidth="1"/>
    <col min="7939" max="7939" width="17" style="114" customWidth="1"/>
    <col min="7940" max="8117" width="19.84375" style="114"/>
    <col min="8118" max="8122" width="21.84375" style="114" customWidth="1"/>
    <col min="8123" max="8124" width="22.07421875" style="114" customWidth="1"/>
    <col min="8125" max="8192" width="19.84375" style="114"/>
    <col min="8193" max="8193" width="9.07421875" style="114" bestFit="1" customWidth="1"/>
    <col min="8194" max="8194" width="67" style="114" customWidth="1"/>
    <col min="8195" max="8195" width="17" style="114" customWidth="1"/>
    <col min="8196" max="8373" width="19.84375" style="114"/>
    <col min="8374" max="8378" width="21.84375" style="114" customWidth="1"/>
    <col min="8379" max="8380" width="22.07421875" style="114" customWidth="1"/>
    <col min="8381" max="8448" width="19.84375" style="114"/>
    <col min="8449" max="8449" width="9.07421875" style="114" bestFit="1" customWidth="1"/>
    <col min="8450" max="8450" width="67" style="114" customWidth="1"/>
    <col min="8451" max="8451" width="17" style="114" customWidth="1"/>
    <col min="8452" max="8629" width="19.84375" style="114"/>
    <col min="8630" max="8634" width="21.84375" style="114" customWidth="1"/>
    <col min="8635" max="8636" width="22.07421875" style="114" customWidth="1"/>
    <col min="8637" max="8704" width="19.84375" style="114"/>
    <col min="8705" max="8705" width="9.07421875" style="114" bestFit="1" customWidth="1"/>
    <col min="8706" max="8706" width="67" style="114" customWidth="1"/>
    <col min="8707" max="8707" width="17" style="114" customWidth="1"/>
    <col min="8708" max="8885" width="19.84375" style="114"/>
    <col min="8886" max="8890" width="21.84375" style="114" customWidth="1"/>
    <col min="8891" max="8892" width="22.07421875" style="114" customWidth="1"/>
    <col min="8893" max="8960" width="19.84375" style="114"/>
    <col min="8961" max="8961" width="9.07421875" style="114" bestFit="1" customWidth="1"/>
    <col min="8962" max="8962" width="67" style="114" customWidth="1"/>
    <col min="8963" max="8963" width="17" style="114" customWidth="1"/>
    <col min="8964" max="9141" width="19.84375" style="114"/>
    <col min="9142" max="9146" width="21.84375" style="114" customWidth="1"/>
    <col min="9147" max="9148" width="22.07421875" style="114" customWidth="1"/>
    <col min="9149" max="9216" width="19.84375" style="114"/>
    <col min="9217" max="9217" width="9.07421875" style="114" bestFit="1" customWidth="1"/>
    <col min="9218" max="9218" width="67" style="114" customWidth="1"/>
    <col min="9219" max="9219" width="17" style="114" customWidth="1"/>
    <col min="9220" max="9397" width="19.84375" style="114"/>
    <col min="9398" max="9402" width="21.84375" style="114" customWidth="1"/>
    <col min="9403" max="9404" width="22.07421875" style="114" customWidth="1"/>
    <col min="9405" max="9472" width="19.84375" style="114"/>
    <col min="9473" max="9473" width="9.07421875" style="114" bestFit="1" customWidth="1"/>
    <col min="9474" max="9474" width="67" style="114" customWidth="1"/>
    <col min="9475" max="9475" width="17" style="114" customWidth="1"/>
    <col min="9476" max="9653" width="19.84375" style="114"/>
    <col min="9654" max="9658" width="21.84375" style="114" customWidth="1"/>
    <col min="9659" max="9660" width="22.07421875" style="114" customWidth="1"/>
    <col min="9661" max="9728" width="19.84375" style="114"/>
    <col min="9729" max="9729" width="9.07421875" style="114" bestFit="1" customWidth="1"/>
    <col min="9730" max="9730" width="67" style="114" customWidth="1"/>
    <col min="9731" max="9731" width="17" style="114" customWidth="1"/>
    <col min="9732" max="9909" width="19.84375" style="114"/>
    <col min="9910" max="9914" width="21.84375" style="114" customWidth="1"/>
    <col min="9915" max="9916" width="22.07421875" style="114" customWidth="1"/>
    <col min="9917" max="9984" width="19.84375" style="114"/>
    <col min="9985" max="9985" width="9.07421875" style="114" bestFit="1" customWidth="1"/>
    <col min="9986" max="9986" width="67" style="114" customWidth="1"/>
    <col min="9987" max="9987" width="17" style="114" customWidth="1"/>
    <col min="9988" max="10165" width="19.84375" style="114"/>
    <col min="10166" max="10170" width="21.84375" style="114" customWidth="1"/>
    <col min="10171" max="10172" width="22.07421875" style="114" customWidth="1"/>
    <col min="10173" max="10240" width="19.84375" style="114"/>
    <col min="10241" max="10241" width="9.07421875" style="114" bestFit="1" customWidth="1"/>
    <col min="10242" max="10242" width="67" style="114" customWidth="1"/>
    <col min="10243" max="10243" width="17" style="114" customWidth="1"/>
    <col min="10244" max="10421" width="19.84375" style="114"/>
    <col min="10422" max="10426" width="21.84375" style="114" customWidth="1"/>
    <col min="10427" max="10428" width="22.07421875" style="114" customWidth="1"/>
    <col min="10429" max="10496" width="19.84375" style="114"/>
    <col min="10497" max="10497" width="9.07421875" style="114" bestFit="1" customWidth="1"/>
    <col min="10498" max="10498" width="67" style="114" customWidth="1"/>
    <col min="10499" max="10499" width="17" style="114" customWidth="1"/>
    <col min="10500" max="10677" width="19.84375" style="114"/>
    <col min="10678" max="10682" width="21.84375" style="114" customWidth="1"/>
    <col min="10683" max="10684" width="22.07421875" style="114" customWidth="1"/>
    <col min="10685" max="10752" width="19.84375" style="114"/>
    <col min="10753" max="10753" width="9.07421875" style="114" bestFit="1" customWidth="1"/>
    <col min="10754" max="10754" width="67" style="114" customWidth="1"/>
    <col min="10755" max="10755" width="17" style="114" customWidth="1"/>
    <col min="10756" max="10933" width="19.84375" style="114"/>
    <col min="10934" max="10938" width="21.84375" style="114" customWidth="1"/>
    <col min="10939" max="10940" width="22.07421875" style="114" customWidth="1"/>
    <col min="10941" max="11008" width="19.84375" style="114"/>
    <col min="11009" max="11009" width="9.07421875" style="114" bestFit="1" customWidth="1"/>
    <col min="11010" max="11010" width="67" style="114" customWidth="1"/>
    <col min="11011" max="11011" width="17" style="114" customWidth="1"/>
    <col min="11012" max="11189" width="19.84375" style="114"/>
    <col min="11190" max="11194" width="21.84375" style="114" customWidth="1"/>
    <col min="11195" max="11196" width="22.07421875" style="114" customWidth="1"/>
    <col min="11197" max="11264" width="19.84375" style="114"/>
    <col min="11265" max="11265" width="9.07421875" style="114" bestFit="1" customWidth="1"/>
    <col min="11266" max="11266" width="67" style="114" customWidth="1"/>
    <col min="11267" max="11267" width="17" style="114" customWidth="1"/>
    <col min="11268" max="11445" width="19.84375" style="114"/>
    <col min="11446" max="11450" width="21.84375" style="114" customWidth="1"/>
    <col min="11451" max="11452" width="22.07421875" style="114" customWidth="1"/>
    <col min="11453" max="11520" width="19.84375" style="114"/>
    <col min="11521" max="11521" width="9.07421875" style="114" bestFit="1" customWidth="1"/>
    <col min="11522" max="11522" width="67" style="114" customWidth="1"/>
    <col min="11523" max="11523" width="17" style="114" customWidth="1"/>
    <col min="11524" max="11701" width="19.84375" style="114"/>
    <col min="11702" max="11706" width="21.84375" style="114" customWidth="1"/>
    <col min="11707" max="11708" width="22.07421875" style="114" customWidth="1"/>
    <col min="11709" max="11776" width="19.84375" style="114"/>
    <col min="11777" max="11777" width="9.07421875" style="114" bestFit="1" customWidth="1"/>
    <col min="11778" max="11778" width="67" style="114" customWidth="1"/>
    <col min="11779" max="11779" width="17" style="114" customWidth="1"/>
    <col min="11780" max="11957" width="19.84375" style="114"/>
    <col min="11958" max="11962" width="21.84375" style="114" customWidth="1"/>
    <col min="11963" max="11964" width="22.07421875" style="114" customWidth="1"/>
    <col min="11965" max="12032" width="19.84375" style="114"/>
    <col min="12033" max="12033" width="9.07421875" style="114" bestFit="1" customWidth="1"/>
    <col min="12034" max="12034" width="67" style="114" customWidth="1"/>
    <col min="12035" max="12035" width="17" style="114" customWidth="1"/>
    <col min="12036" max="12213" width="19.84375" style="114"/>
    <col min="12214" max="12218" width="21.84375" style="114" customWidth="1"/>
    <col min="12219" max="12220" width="22.07421875" style="114" customWidth="1"/>
    <col min="12221" max="12288" width="19.84375" style="114"/>
    <col min="12289" max="12289" width="9.07421875" style="114" bestFit="1" customWidth="1"/>
    <col min="12290" max="12290" width="67" style="114" customWidth="1"/>
    <col min="12291" max="12291" width="17" style="114" customWidth="1"/>
    <col min="12292" max="12469" width="19.84375" style="114"/>
    <col min="12470" max="12474" width="21.84375" style="114" customWidth="1"/>
    <col min="12475" max="12476" width="22.07421875" style="114" customWidth="1"/>
    <col min="12477" max="12544" width="19.84375" style="114"/>
    <col min="12545" max="12545" width="9.07421875" style="114" bestFit="1" customWidth="1"/>
    <col min="12546" max="12546" width="67" style="114" customWidth="1"/>
    <col min="12547" max="12547" width="17" style="114" customWidth="1"/>
    <col min="12548" max="12725" width="19.84375" style="114"/>
    <col min="12726" max="12730" width="21.84375" style="114" customWidth="1"/>
    <col min="12731" max="12732" width="22.07421875" style="114" customWidth="1"/>
    <col min="12733" max="12800" width="19.84375" style="114"/>
    <col min="12801" max="12801" width="9.07421875" style="114" bestFit="1" customWidth="1"/>
    <col min="12802" max="12802" width="67" style="114" customWidth="1"/>
    <col min="12803" max="12803" width="17" style="114" customWidth="1"/>
    <col min="12804" max="12981" width="19.84375" style="114"/>
    <col min="12982" max="12986" width="21.84375" style="114" customWidth="1"/>
    <col min="12987" max="12988" width="22.07421875" style="114" customWidth="1"/>
    <col min="12989" max="13056" width="19.84375" style="114"/>
    <col min="13057" max="13057" width="9.07421875" style="114" bestFit="1" customWidth="1"/>
    <col min="13058" max="13058" width="67" style="114" customWidth="1"/>
    <col min="13059" max="13059" width="17" style="114" customWidth="1"/>
    <col min="13060" max="13237" width="19.84375" style="114"/>
    <col min="13238" max="13242" width="21.84375" style="114" customWidth="1"/>
    <col min="13243" max="13244" width="22.07421875" style="114" customWidth="1"/>
    <col min="13245" max="13312" width="19.84375" style="114"/>
    <col min="13313" max="13313" width="9.07421875" style="114" bestFit="1" customWidth="1"/>
    <col min="13314" max="13314" width="67" style="114" customWidth="1"/>
    <col min="13315" max="13315" width="17" style="114" customWidth="1"/>
    <col min="13316" max="13493" width="19.84375" style="114"/>
    <col min="13494" max="13498" width="21.84375" style="114" customWidth="1"/>
    <col min="13499" max="13500" width="22.07421875" style="114" customWidth="1"/>
    <col min="13501" max="13568" width="19.84375" style="114"/>
    <col min="13569" max="13569" width="9.07421875" style="114" bestFit="1" customWidth="1"/>
    <col min="13570" max="13570" width="67" style="114" customWidth="1"/>
    <col min="13571" max="13571" width="17" style="114" customWidth="1"/>
    <col min="13572" max="13749" width="19.84375" style="114"/>
    <col min="13750" max="13754" width="21.84375" style="114" customWidth="1"/>
    <col min="13755" max="13756" width="22.07421875" style="114" customWidth="1"/>
    <col min="13757" max="13824" width="19.84375" style="114"/>
    <col min="13825" max="13825" width="9.07421875" style="114" bestFit="1" customWidth="1"/>
    <col min="13826" max="13826" width="67" style="114" customWidth="1"/>
    <col min="13827" max="13827" width="17" style="114" customWidth="1"/>
    <col min="13828" max="14005" width="19.84375" style="114"/>
    <col min="14006" max="14010" width="21.84375" style="114" customWidth="1"/>
    <col min="14011" max="14012" width="22.07421875" style="114" customWidth="1"/>
    <col min="14013" max="14080" width="19.84375" style="114"/>
    <col min="14081" max="14081" width="9.07421875" style="114" bestFit="1" customWidth="1"/>
    <col min="14082" max="14082" width="67" style="114" customWidth="1"/>
    <col min="14083" max="14083" width="17" style="114" customWidth="1"/>
    <col min="14084" max="14261" width="19.84375" style="114"/>
    <col min="14262" max="14266" width="21.84375" style="114" customWidth="1"/>
    <col min="14267" max="14268" width="22.07421875" style="114" customWidth="1"/>
    <col min="14269" max="14336" width="19.84375" style="114"/>
    <col min="14337" max="14337" width="9.07421875" style="114" bestFit="1" customWidth="1"/>
    <col min="14338" max="14338" width="67" style="114" customWidth="1"/>
    <col min="14339" max="14339" width="17" style="114" customWidth="1"/>
    <col min="14340" max="14517" width="19.84375" style="114"/>
    <col min="14518" max="14522" width="21.84375" style="114" customWidth="1"/>
    <col min="14523" max="14524" width="22.07421875" style="114" customWidth="1"/>
    <col min="14525" max="14592" width="19.84375" style="114"/>
    <col min="14593" max="14593" width="9.07421875" style="114" bestFit="1" customWidth="1"/>
    <col min="14594" max="14594" width="67" style="114" customWidth="1"/>
    <col min="14595" max="14595" width="17" style="114" customWidth="1"/>
    <col min="14596" max="14773" width="19.84375" style="114"/>
    <col min="14774" max="14778" width="21.84375" style="114" customWidth="1"/>
    <col min="14779" max="14780" width="22.07421875" style="114" customWidth="1"/>
    <col min="14781" max="14848" width="19.84375" style="114"/>
    <col min="14849" max="14849" width="9.07421875" style="114" bestFit="1" customWidth="1"/>
    <col min="14850" max="14850" width="67" style="114" customWidth="1"/>
    <col min="14851" max="14851" width="17" style="114" customWidth="1"/>
    <col min="14852" max="15029" width="19.84375" style="114"/>
    <col min="15030" max="15034" width="21.84375" style="114" customWidth="1"/>
    <col min="15035" max="15036" width="22.07421875" style="114" customWidth="1"/>
    <col min="15037" max="15104" width="19.84375" style="114"/>
    <col min="15105" max="15105" width="9.07421875" style="114" bestFit="1" customWidth="1"/>
    <col min="15106" max="15106" width="67" style="114" customWidth="1"/>
    <col min="15107" max="15107" width="17" style="114" customWidth="1"/>
    <col min="15108" max="15285" width="19.84375" style="114"/>
    <col min="15286" max="15290" width="21.84375" style="114" customWidth="1"/>
    <col min="15291" max="15292" width="22.07421875" style="114" customWidth="1"/>
    <col min="15293" max="15360" width="19.84375" style="114"/>
    <col min="15361" max="15361" width="9.07421875" style="114" bestFit="1" customWidth="1"/>
    <col min="15362" max="15362" width="67" style="114" customWidth="1"/>
    <col min="15363" max="15363" width="17" style="114" customWidth="1"/>
    <col min="15364" max="15541" width="19.84375" style="114"/>
    <col min="15542" max="15546" width="21.84375" style="114" customWidth="1"/>
    <col min="15547" max="15548" width="22.07421875" style="114" customWidth="1"/>
    <col min="15549" max="15616" width="19.84375" style="114"/>
    <col min="15617" max="15617" width="9.07421875" style="114" bestFit="1" customWidth="1"/>
    <col min="15618" max="15618" width="67" style="114" customWidth="1"/>
    <col min="15619" max="15619" width="17" style="114" customWidth="1"/>
    <col min="15620" max="15797" width="19.84375" style="114"/>
    <col min="15798" max="15802" width="21.84375" style="114" customWidth="1"/>
    <col min="15803" max="15804" width="22.07421875" style="114" customWidth="1"/>
    <col min="15805" max="15872" width="19.84375" style="114"/>
    <col min="15873" max="15873" width="9.07421875" style="114" bestFit="1" customWidth="1"/>
    <col min="15874" max="15874" width="67" style="114" customWidth="1"/>
    <col min="15875" max="15875" width="17" style="114" customWidth="1"/>
    <col min="15876" max="16053" width="19.84375" style="114"/>
    <col min="16054" max="16058" width="21.84375" style="114" customWidth="1"/>
    <col min="16059" max="16060" width="22.07421875" style="114" customWidth="1"/>
    <col min="16061" max="16128" width="19.84375" style="114"/>
    <col min="16129" max="16129" width="9.07421875" style="114" bestFit="1" customWidth="1"/>
    <col min="16130" max="16130" width="67" style="114" customWidth="1"/>
    <col min="16131" max="16131" width="17" style="114" customWidth="1"/>
    <col min="16132" max="16309" width="19.84375" style="114"/>
    <col min="16310" max="16314" width="21.84375" style="114" customWidth="1"/>
    <col min="16315" max="16316" width="22.07421875" style="114" customWidth="1"/>
    <col min="16317" max="16384" width="19.84375" style="114"/>
  </cols>
  <sheetData>
    <row r="1" spans="1:256" x14ac:dyDescent="0.35">
      <c r="A1" s="112" t="s">
        <v>0</v>
      </c>
      <c r="B1" s="113">
        <v>2.5000000000000001E-2</v>
      </c>
    </row>
    <row r="2" spans="1:256" x14ac:dyDescent="0.35">
      <c r="A2" s="115" t="s">
        <v>757</v>
      </c>
      <c r="B2" s="116">
        <f>SFA1994_AMENDED!B4</f>
        <v>8708.7900000000009</v>
      </c>
      <c r="C2" s="117"/>
      <c r="D2" s="117"/>
      <c r="E2" s="117"/>
      <c r="F2" s="117"/>
      <c r="G2" s="117"/>
      <c r="H2" s="117"/>
      <c r="I2" s="118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19"/>
      <c r="AP2" s="119"/>
      <c r="AQ2" s="119"/>
      <c r="AR2" s="119"/>
      <c r="AS2" s="119"/>
      <c r="AT2" s="119"/>
      <c r="AU2" s="119"/>
      <c r="AV2" s="119"/>
      <c r="AW2" s="119"/>
      <c r="AX2" s="119"/>
      <c r="AY2" s="119"/>
      <c r="AZ2" s="119"/>
      <c r="BA2" s="119"/>
      <c r="BB2" s="119"/>
      <c r="BC2" s="119"/>
      <c r="BD2" s="119"/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/>
      <c r="BP2" s="119"/>
      <c r="BQ2" s="119"/>
      <c r="BR2" s="119"/>
      <c r="BS2" s="119"/>
      <c r="BT2" s="119"/>
      <c r="BU2" s="119"/>
      <c r="BV2" s="119"/>
      <c r="BW2" s="119"/>
      <c r="BX2" s="119"/>
      <c r="BY2" s="119"/>
      <c r="BZ2" s="119"/>
      <c r="CA2" s="119"/>
      <c r="CB2" s="119"/>
      <c r="CC2" s="119"/>
      <c r="CD2" s="119"/>
      <c r="CE2" s="119"/>
      <c r="CF2" s="119"/>
      <c r="CG2" s="119"/>
      <c r="CH2" s="119"/>
      <c r="CI2" s="119"/>
      <c r="CJ2" s="119"/>
      <c r="CK2" s="119"/>
      <c r="CL2" s="119"/>
      <c r="CM2" s="119"/>
      <c r="CN2" s="119"/>
      <c r="CO2" s="119"/>
      <c r="CP2" s="119"/>
      <c r="CQ2" s="119"/>
      <c r="CR2" s="119"/>
      <c r="CS2" s="119"/>
      <c r="CT2" s="119"/>
      <c r="CU2" s="119"/>
      <c r="CV2" s="119"/>
      <c r="CW2" s="119"/>
      <c r="CX2" s="119"/>
      <c r="CY2" s="119"/>
      <c r="CZ2" s="119"/>
      <c r="DA2" s="119"/>
      <c r="DB2" s="119"/>
      <c r="DC2" s="119"/>
      <c r="DD2" s="119"/>
      <c r="DE2" s="119"/>
      <c r="DF2" s="119"/>
      <c r="DG2" s="119"/>
      <c r="DH2" s="119"/>
      <c r="DI2" s="119"/>
      <c r="DJ2" s="119"/>
      <c r="DK2" s="119"/>
      <c r="DL2" s="119"/>
      <c r="DM2" s="119"/>
      <c r="DN2" s="119"/>
      <c r="DO2" s="119"/>
      <c r="DP2" s="119"/>
      <c r="DQ2" s="119"/>
      <c r="DR2" s="119"/>
      <c r="DS2" s="119"/>
      <c r="DT2" s="119"/>
      <c r="DU2" s="119"/>
      <c r="DV2" s="119"/>
      <c r="DW2" s="119"/>
      <c r="DX2" s="119"/>
      <c r="DY2" s="119"/>
      <c r="DZ2" s="119"/>
      <c r="EA2" s="119"/>
      <c r="EB2" s="119"/>
      <c r="EC2" s="119"/>
      <c r="ED2" s="119"/>
      <c r="EE2" s="119"/>
      <c r="EF2" s="119"/>
      <c r="EG2" s="119"/>
      <c r="EH2" s="119"/>
      <c r="EI2" s="119"/>
      <c r="EJ2" s="119"/>
      <c r="EK2" s="119"/>
      <c r="EL2" s="119"/>
      <c r="EM2" s="119"/>
      <c r="EN2" s="119"/>
      <c r="EO2" s="119"/>
      <c r="EP2" s="119"/>
      <c r="EQ2" s="119"/>
      <c r="ER2" s="119"/>
      <c r="ES2" s="119"/>
      <c r="ET2" s="119"/>
      <c r="EU2" s="119"/>
      <c r="EV2" s="119"/>
      <c r="EW2" s="119"/>
      <c r="EX2" s="119"/>
      <c r="EY2" s="119"/>
      <c r="EZ2" s="119"/>
      <c r="FA2" s="119"/>
      <c r="FB2" s="119"/>
      <c r="FC2" s="119"/>
      <c r="FD2" s="119"/>
      <c r="FE2" s="119"/>
      <c r="FF2" s="119"/>
      <c r="FG2" s="119"/>
      <c r="FH2" s="119"/>
      <c r="FI2" s="119"/>
      <c r="FJ2" s="119"/>
      <c r="FK2" s="119"/>
      <c r="FL2" s="119"/>
      <c r="FM2" s="119"/>
      <c r="FN2" s="119"/>
      <c r="FO2" s="119"/>
      <c r="FP2" s="119"/>
      <c r="FQ2" s="119"/>
      <c r="FR2" s="119"/>
      <c r="FS2" s="119"/>
      <c r="FT2" s="119"/>
      <c r="FU2" s="119"/>
      <c r="FV2" s="119"/>
      <c r="FW2" s="119"/>
      <c r="FX2" s="119"/>
      <c r="FY2" s="3"/>
      <c r="FZ2" s="3"/>
      <c r="GA2" s="3"/>
      <c r="GB2" s="3"/>
      <c r="GC2" s="3"/>
      <c r="GD2" s="3"/>
      <c r="GE2" s="2"/>
      <c r="GF2" s="2"/>
      <c r="GG2" s="2"/>
      <c r="GH2" s="2"/>
      <c r="GI2" s="120"/>
      <c r="GJ2" s="120"/>
      <c r="GK2" s="120"/>
      <c r="GL2" s="120"/>
      <c r="GM2" s="120"/>
      <c r="GN2" s="121"/>
      <c r="GO2" s="121"/>
      <c r="GP2" s="121"/>
      <c r="GQ2" s="121"/>
      <c r="GR2" s="121"/>
      <c r="GS2" s="121"/>
      <c r="GT2" s="121"/>
      <c r="GU2" s="121"/>
      <c r="GV2" s="121"/>
      <c r="GW2" s="121"/>
      <c r="GX2" s="121"/>
      <c r="GY2" s="121"/>
      <c r="GZ2" s="121"/>
      <c r="HA2" s="121"/>
      <c r="HB2" s="121"/>
      <c r="HC2" s="121"/>
      <c r="HD2" s="121"/>
      <c r="HE2" s="121"/>
      <c r="HF2" s="121"/>
      <c r="HG2" s="121"/>
      <c r="HH2" s="121"/>
      <c r="HI2" s="121"/>
      <c r="HJ2" s="121"/>
      <c r="HK2" s="121"/>
      <c r="HL2" s="121"/>
      <c r="HM2" s="121"/>
      <c r="HN2" s="121"/>
      <c r="HO2" s="121"/>
      <c r="HP2" s="121"/>
      <c r="HQ2" s="121"/>
      <c r="HR2" s="121"/>
      <c r="HS2" s="121"/>
      <c r="HT2" s="121"/>
      <c r="HU2" s="121"/>
      <c r="HV2" s="121"/>
      <c r="HW2" s="121"/>
      <c r="HX2" s="121"/>
      <c r="HY2" s="121"/>
      <c r="HZ2" s="121"/>
      <c r="IA2" s="121"/>
      <c r="IB2" s="121"/>
      <c r="IC2" s="121"/>
      <c r="ID2" s="121"/>
      <c r="IE2" s="121"/>
      <c r="IF2" s="121"/>
      <c r="IG2" s="121"/>
      <c r="IH2" s="121"/>
      <c r="II2" s="121"/>
      <c r="IJ2" s="121"/>
      <c r="IK2" s="121"/>
      <c r="IL2" s="121"/>
      <c r="IM2" s="121"/>
      <c r="IN2" s="121"/>
      <c r="IO2" s="121"/>
      <c r="IP2" s="121"/>
      <c r="IQ2" s="121"/>
      <c r="IR2" s="121"/>
      <c r="IS2" s="121"/>
      <c r="IT2" s="121"/>
      <c r="IU2" s="121"/>
      <c r="IV2" s="121"/>
    </row>
    <row r="3" spans="1:256" x14ac:dyDescent="0.35">
      <c r="A3" s="115" t="s">
        <v>713</v>
      </c>
      <c r="B3" s="116">
        <f>SFA1994_AMENDED!B5</f>
        <v>10500</v>
      </c>
      <c r="C3" s="122" t="s">
        <v>1</v>
      </c>
      <c r="D3" s="122" t="s">
        <v>2</v>
      </c>
      <c r="E3" s="122" t="s">
        <v>3</v>
      </c>
      <c r="F3" s="122" t="s">
        <v>4</v>
      </c>
      <c r="G3" s="122" t="s">
        <v>5</v>
      </c>
      <c r="H3" s="122" t="s">
        <v>6</v>
      </c>
      <c r="I3" s="119" t="s">
        <v>7</v>
      </c>
      <c r="J3" s="119" t="s">
        <v>8</v>
      </c>
      <c r="K3" s="119" t="s">
        <v>9</v>
      </c>
      <c r="L3" s="119" t="s">
        <v>10</v>
      </c>
      <c r="M3" s="119" t="s">
        <v>11</v>
      </c>
      <c r="N3" s="119" t="s">
        <v>12</v>
      </c>
      <c r="O3" s="119" t="s">
        <v>13</v>
      </c>
      <c r="P3" s="119" t="s">
        <v>14</v>
      </c>
      <c r="Q3" s="119" t="s">
        <v>15</v>
      </c>
      <c r="R3" s="119" t="s">
        <v>16</v>
      </c>
      <c r="S3" s="119" t="s">
        <v>17</v>
      </c>
      <c r="T3" s="119" t="s">
        <v>18</v>
      </c>
      <c r="U3" s="119" t="s">
        <v>19</v>
      </c>
      <c r="V3" s="119" t="s">
        <v>20</v>
      </c>
      <c r="W3" s="119" t="s">
        <v>21</v>
      </c>
      <c r="X3" s="119" t="s">
        <v>22</v>
      </c>
      <c r="Y3" s="119" t="s">
        <v>23</v>
      </c>
      <c r="Z3" s="119" t="s">
        <v>24</v>
      </c>
      <c r="AA3" s="119" t="s">
        <v>25</v>
      </c>
      <c r="AB3" s="119" t="s">
        <v>26</v>
      </c>
      <c r="AC3" s="119" t="s">
        <v>27</v>
      </c>
      <c r="AD3" s="119" t="s">
        <v>28</v>
      </c>
      <c r="AE3" s="119" t="s">
        <v>29</v>
      </c>
      <c r="AF3" s="119" t="s">
        <v>30</v>
      </c>
      <c r="AG3" s="119" t="s">
        <v>31</v>
      </c>
      <c r="AH3" s="119" t="s">
        <v>32</v>
      </c>
      <c r="AI3" s="119" t="s">
        <v>33</v>
      </c>
      <c r="AJ3" s="119" t="s">
        <v>34</v>
      </c>
      <c r="AK3" s="119" t="s">
        <v>35</v>
      </c>
      <c r="AL3" s="119" t="s">
        <v>36</v>
      </c>
      <c r="AM3" s="119" t="s">
        <v>37</v>
      </c>
      <c r="AN3" s="119" t="s">
        <v>38</v>
      </c>
      <c r="AO3" s="119" t="s">
        <v>39</v>
      </c>
      <c r="AP3" s="119" t="s">
        <v>40</v>
      </c>
      <c r="AQ3" s="119" t="s">
        <v>41</v>
      </c>
      <c r="AR3" s="119" t="s">
        <v>42</v>
      </c>
      <c r="AS3" s="119" t="s">
        <v>43</v>
      </c>
      <c r="AT3" s="119" t="s">
        <v>44</v>
      </c>
      <c r="AU3" s="119" t="s">
        <v>45</v>
      </c>
      <c r="AV3" s="119" t="s">
        <v>46</v>
      </c>
      <c r="AW3" s="119" t="s">
        <v>47</v>
      </c>
      <c r="AX3" s="119" t="s">
        <v>48</v>
      </c>
      <c r="AY3" s="119" t="s">
        <v>49</v>
      </c>
      <c r="AZ3" s="119" t="s">
        <v>50</v>
      </c>
      <c r="BA3" s="119" t="s">
        <v>51</v>
      </c>
      <c r="BB3" s="119" t="s">
        <v>52</v>
      </c>
      <c r="BC3" s="119" t="s">
        <v>53</v>
      </c>
      <c r="BD3" s="119" t="s">
        <v>54</v>
      </c>
      <c r="BE3" s="119" t="s">
        <v>55</v>
      </c>
      <c r="BF3" s="119" t="s">
        <v>56</v>
      </c>
      <c r="BG3" s="119" t="s">
        <v>57</v>
      </c>
      <c r="BH3" s="119" t="s">
        <v>58</v>
      </c>
      <c r="BI3" s="119" t="s">
        <v>59</v>
      </c>
      <c r="BJ3" s="119" t="s">
        <v>60</v>
      </c>
      <c r="BK3" s="119" t="s">
        <v>61</v>
      </c>
      <c r="BL3" s="119" t="s">
        <v>62</v>
      </c>
      <c r="BM3" s="119" t="s">
        <v>63</v>
      </c>
      <c r="BN3" s="119" t="s">
        <v>64</v>
      </c>
      <c r="BO3" s="119" t="s">
        <v>65</v>
      </c>
      <c r="BP3" s="119" t="s">
        <v>66</v>
      </c>
      <c r="BQ3" s="119" t="s">
        <v>67</v>
      </c>
      <c r="BR3" s="119" t="s">
        <v>68</v>
      </c>
      <c r="BS3" s="119" t="s">
        <v>69</v>
      </c>
      <c r="BT3" s="119" t="s">
        <v>70</v>
      </c>
      <c r="BU3" s="119" t="s">
        <v>71</v>
      </c>
      <c r="BV3" s="119" t="s">
        <v>72</v>
      </c>
      <c r="BW3" s="119" t="s">
        <v>73</v>
      </c>
      <c r="BX3" s="119" t="s">
        <v>74</v>
      </c>
      <c r="BY3" s="119" t="s">
        <v>75</v>
      </c>
      <c r="BZ3" s="119" t="s">
        <v>76</v>
      </c>
      <c r="CA3" s="119" t="s">
        <v>77</v>
      </c>
      <c r="CB3" s="119" t="s">
        <v>78</v>
      </c>
      <c r="CC3" s="119" t="s">
        <v>79</v>
      </c>
      <c r="CD3" s="119" t="s">
        <v>80</v>
      </c>
      <c r="CE3" s="119" t="s">
        <v>81</v>
      </c>
      <c r="CF3" s="119" t="s">
        <v>82</v>
      </c>
      <c r="CG3" s="119" t="s">
        <v>83</v>
      </c>
      <c r="CH3" s="119" t="s">
        <v>84</v>
      </c>
      <c r="CI3" s="119" t="s">
        <v>85</v>
      </c>
      <c r="CJ3" s="119" t="s">
        <v>86</v>
      </c>
      <c r="CK3" s="119" t="s">
        <v>87</v>
      </c>
      <c r="CL3" s="119" t="s">
        <v>88</v>
      </c>
      <c r="CM3" s="119" t="s">
        <v>89</v>
      </c>
      <c r="CN3" s="119" t="s">
        <v>90</v>
      </c>
      <c r="CO3" s="119" t="s">
        <v>91</v>
      </c>
      <c r="CP3" s="119" t="s">
        <v>92</v>
      </c>
      <c r="CQ3" s="119" t="s">
        <v>93</v>
      </c>
      <c r="CR3" s="119" t="s">
        <v>94</v>
      </c>
      <c r="CS3" s="119" t="s">
        <v>95</v>
      </c>
      <c r="CT3" s="119" t="s">
        <v>96</v>
      </c>
      <c r="CU3" s="119" t="s">
        <v>97</v>
      </c>
      <c r="CV3" s="119" t="s">
        <v>98</v>
      </c>
      <c r="CW3" s="119" t="s">
        <v>99</v>
      </c>
      <c r="CX3" s="119" t="s">
        <v>100</v>
      </c>
      <c r="CY3" s="119" t="s">
        <v>101</v>
      </c>
      <c r="CZ3" s="119" t="s">
        <v>102</v>
      </c>
      <c r="DA3" s="119" t="s">
        <v>103</v>
      </c>
      <c r="DB3" s="119" t="s">
        <v>104</v>
      </c>
      <c r="DC3" s="119" t="s">
        <v>105</v>
      </c>
      <c r="DD3" s="119" t="s">
        <v>106</v>
      </c>
      <c r="DE3" s="119" t="s">
        <v>107</v>
      </c>
      <c r="DF3" s="119" t="s">
        <v>108</v>
      </c>
      <c r="DG3" s="119" t="s">
        <v>109</v>
      </c>
      <c r="DH3" s="119" t="s">
        <v>110</v>
      </c>
      <c r="DI3" s="119" t="s">
        <v>111</v>
      </c>
      <c r="DJ3" s="119" t="s">
        <v>112</v>
      </c>
      <c r="DK3" s="119" t="s">
        <v>113</v>
      </c>
      <c r="DL3" s="119" t="s">
        <v>114</v>
      </c>
      <c r="DM3" s="119" t="s">
        <v>115</v>
      </c>
      <c r="DN3" s="119" t="s">
        <v>116</v>
      </c>
      <c r="DO3" s="119" t="s">
        <v>117</v>
      </c>
      <c r="DP3" s="119" t="s">
        <v>118</v>
      </c>
      <c r="DQ3" s="119" t="s">
        <v>119</v>
      </c>
      <c r="DR3" s="119" t="s">
        <v>120</v>
      </c>
      <c r="DS3" s="119" t="s">
        <v>121</v>
      </c>
      <c r="DT3" s="119" t="s">
        <v>122</v>
      </c>
      <c r="DU3" s="119" t="s">
        <v>123</v>
      </c>
      <c r="DV3" s="119" t="s">
        <v>124</v>
      </c>
      <c r="DW3" s="119" t="s">
        <v>125</v>
      </c>
      <c r="DX3" s="119" t="s">
        <v>126</v>
      </c>
      <c r="DY3" s="119" t="s">
        <v>127</v>
      </c>
      <c r="DZ3" s="119" t="s">
        <v>128</v>
      </c>
      <c r="EA3" s="119" t="s">
        <v>129</v>
      </c>
      <c r="EB3" s="119" t="s">
        <v>130</v>
      </c>
      <c r="EC3" s="119" t="s">
        <v>131</v>
      </c>
      <c r="ED3" s="119" t="s">
        <v>132</v>
      </c>
      <c r="EE3" s="119" t="s">
        <v>133</v>
      </c>
      <c r="EF3" s="119" t="s">
        <v>134</v>
      </c>
      <c r="EG3" s="119" t="s">
        <v>135</v>
      </c>
      <c r="EH3" s="119" t="s">
        <v>136</v>
      </c>
      <c r="EI3" s="119" t="s">
        <v>137</v>
      </c>
      <c r="EJ3" s="119" t="s">
        <v>138</v>
      </c>
      <c r="EK3" s="119" t="s">
        <v>139</v>
      </c>
      <c r="EL3" s="119" t="s">
        <v>140</v>
      </c>
      <c r="EM3" s="119" t="s">
        <v>141</v>
      </c>
      <c r="EN3" s="119" t="s">
        <v>142</v>
      </c>
      <c r="EO3" s="119" t="s">
        <v>143</v>
      </c>
      <c r="EP3" s="119" t="s">
        <v>144</v>
      </c>
      <c r="EQ3" s="119" t="s">
        <v>145</v>
      </c>
      <c r="ER3" s="119" t="s">
        <v>146</v>
      </c>
      <c r="ES3" s="119" t="s">
        <v>147</v>
      </c>
      <c r="ET3" s="119" t="s">
        <v>148</v>
      </c>
      <c r="EU3" s="119" t="s">
        <v>149</v>
      </c>
      <c r="EV3" s="119" t="s">
        <v>150</v>
      </c>
      <c r="EW3" s="119" t="s">
        <v>151</v>
      </c>
      <c r="EX3" s="119" t="s">
        <v>152</v>
      </c>
      <c r="EY3" s="119" t="s">
        <v>153</v>
      </c>
      <c r="EZ3" s="119" t="s">
        <v>154</v>
      </c>
      <c r="FA3" s="119" t="s">
        <v>155</v>
      </c>
      <c r="FB3" s="119" t="s">
        <v>156</v>
      </c>
      <c r="FC3" s="119" t="s">
        <v>157</v>
      </c>
      <c r="FD3" s="119" t="s">
        <v>158</v>
      </c>
      <c r="FE3" s="119" t="s">
        <v>159</v>
      </c>
      <c r="FF3" s="119" t="s">
        <v>160</v>
      </c>
      <c r="FG3" s="119" t="s">
        <v>161</v>
      </c>
      <c r="FH3" s="119" t="s">
        <v>162</v>
      </c>
      <c r="FI3" s="119" t="s">
        <v>163</v>
      </c>
      <c r="FJ3" s="119" t="s">
        <v>164</v>
      </c>
      <c r="FK3" s="119" t="s">
        <v>165</v>
      </c>
      <c r="FL3" s="119" t="s">
        <v>166</v>
      </c>
      <c r="FM3" s="119" t="s">
        <v>167</v>
      </c>
      <c r="FN3" s="119" t="s">
        <v>168</v>
      </c>
      <c r="FO3" s="119" t="s">
        <v>169</v>
      </c>
      <c r="FP3" s="119" t="s">
        <v>170</v>
      </c>
      <c r="FQ3" s="119" t="s">
        <v>171</v>
      </c>
      <c r="FR3" s="119" t="s">
        <v>172</v>
      </c>
      <c r="FS3" s="119" t="s">
        <v>173</v>
      </c>
      <c r="FT3" s="119" t="s">
        <v>174</v>
      </c>
      <c r="FU3" s="119" t="s">
        <v>175</v>
      </c>
      <c r="FV3" s="119" t="s">
        <v>176</v>
      </c>
      <c r="FW3" s="119" t="s">
        <v>177</v>
      </c>
      <c r="FX3" s="119" t="s">
        <v>178</v>
      </c>
      <c r="FY3" s="3" t="s">
        <v>179</v>
      </c>
      <c r="FZ3" s="3"/>
      <c r="GA3" s="3"/>
      <c r="GB3" s="3"/>
      <c r="GC3" s="3"/>
      <c r="GD3" s="3"/>
      <c r="GE3" s="2"/>
      <c r="GF3" s="2"/>
      <c r="GG3" s="2"/>
      <c r="GH3" s="2"/>
      <c r="GI3" s="120"/>
      <c r="GJ3" s="120"/>
      <c r="GK3" s="120"/>
      <c r="GL3" s="120"/>
      <c r="GM3" s="120"/>
      <c r="GN3" s="121"/>
      <c r="GO3" s="121"/>
      <c r="GP3" s="121"/>
      <c r="GQ3" s="121"/>
      <c r="GR3" s="121"/>
      <c r="GS3" s="121"/>
      <c r="GT3" s="121"/>
      <c r="GU3" s="121"/>
      <c r="GV3" s="121"/>
      <c r="GW3" s="121"/>
      <c r="GX3" s="121"/>
      <c r="GY3" s="121"/>
      <c r="GZ3" s="121"/>
      <c r="HA3" s="121"/>
      <c r="HB3" s="121"/>
      <c r="HC3" s="121"/>
      <c r="HD3" s="121"/>
      <c r="HE3" s="121"/>
      <c r="HF3" s="121"/>
      <c r="HG3" s="121"/>
      <c r="HH3" s="121"/>
      <c r="HI3" s="121"/>
      <c r="HJ3" s="121"/>
      <c r="HK3" s="121"/>
      <c r="HL3" s="121"/>
      <c r="HM3" s="121"/>
      <c r="HN3" s="121"/>
      <c r="HO3" s="121"/>
      <c r="HP3" s="121"/>
      <c r="HQ3" s="121"/>
      <c r="HR3" s="121"/>
      <c r="HS3" s="121"/>
      <c r="HT3" s="121"/>
      <c r="HU3" s="121"/>
      <c r="HV3" s="121"/>
      <c r="HW3" s="121"/>
      <c r="HX3" s="121"/>
      <c r="HY3" s="121"/>
      <c r="HZ3" s="121"/>
      <c r="IA3" s="121"/>
      <c r="IB3" s="121"/>
      <c r="IC3" s="121"/>
      <c r="ID3" s="121"/>
      <c r="IE3" s="121"/>
      <c r="IF3" s="121"/>
      <c r="IG3" s="121"/>
      <c r="IH3" s="121"/>
      <c r="II3" s="121"/>
      <c r="IJ3" s="121"/>
      <c r="IK3" s="121"/>
      <c r="IL3" s="121"/>
      <c r="IM3" s="121"/>
      <c r="IN3" s="121"/>
      <c r="IO3" s="121"/>
      <c r="IP3" s="121"/>
      <c r="IQ3" s="121"/>
      <c r="IR3" s="121"/>
      <c r="IS3" s="121"/>
      <c r="IT3" s="121"/>
      <c r="IU3" s="121"/>
      <c r="IV3" s="121"/>
    </row>
    <row r="4" spans="1:256" x14ac:dyDescent="0.35">
      <c r="A4" s="115" t="s">
        <v>737</v>
      </c>
      <c r="B4" s="123">
        <v>0.23</v>
      </c>
      <c r="C4" s="119" t="s">
        <v>180</v>
      </c>
      <c r="D4" s="119" t="s">
        <v>180</v>
      </c>
      <c r="E4" s="119" t="s">
        <v>180</v>
      </c>
      <c r="F4" s="119" t="s">
        <v>180</v>
      </c>
      <c r="G4" s="119" t="s">
        <v>180</v>
      </c>
      <c r="H4" s="119" t="s">
        <v>180</v>
      </c>
      <c r="I4" s="119" t="s">
        <v>180</v>
      </c>
      <c r="J4" s="119" t="s">
        <v>181</v>
      </c>
      <c r="K4" s="119" t="s">
        <v>181</v>
      </c>
      <c r="L4" s="119" t="s">
        <v>182</v>
      </c>
      <c r="M4" s="119" t="s">
        <v>182</v>
      </c>
      <c r="N4" s="119" t="s">
        <v>182</v>
      </c>
      <c r="O4" s="119" t="s">
        <v>182</v>
      </c>
      <c r="P4" s="119" t="s">
        <v>182</v>
      </c>
      <c r="Q4" s="119" t="s">
        <v>182</v>
      </c>
      <c r="R4" s="119" t="s">
        <v>182</v>
      </c>
      <c r="S4" s="119" t="s">
        <v>183</v>
      </c>
      <c r="T4" s="119" t="s">
        <v>184</v>
      </c>
      <c r="U4" s="119" t="s">
        <v>184</v>
      </c>
      <c r="V4" s="119" t="s">
        <v>184</v>
      </c>
      <c r="W4" s="119" t="s">
        <v>184</v>
      </c>
      <c r="X4" s="119" t="s">
        <v>184</v>
      </c>
      <c r="Y4" s="119" t="s">
        <v>185</v>
      </c>
      <c r="Z4" s="119" t="s">
        <v>185</v>
      </c>
      <c r="AA4" s="119" t="s">
        <v>186</v>
      </c>
      <c r="AB4" s="119" t="s">
        <v>186</v>
      </c>
      <c r="AC4" s="119" t="s">
        <v>187</v>
      </c>
      <c r="AD4" s="119" t="s">
        <v>187</v>
      </c>
      <c r="AE4" s="119" t="s">
        <v>188</v>
      </c>
      <c r="AF4" s="119" t="s">
        <v>188</v>
      </c>
      <c r="AG4" s="119" t="s">
        <v>189</v>
      </c>
      <c r="AH4" s="119" t="s">
        <v>190</v>
      </c>
      <c r="AI4" s="119" t="s">
        <v>190</v>
      </c>
      <c r="AJ4" s="119" t="s">
        <v>190</v>
      </c>
      <c r="AK4" s="119" t="s">
        <v>191</v>
      </c>
      <c r="AL4" s="119" t="s">
        <v>191</v>
      </c>
      <c r="AM4" s="119" t="s">
        <v>192</v>
      </c>
      <c r="AN4" s="119" t="s">
        <v>193</v>
      </c>
      <c r="AO4" s="119" t="s">
        <v>194</v>
      </c>
      <c r="AP4" s="119" t="s">
        <v>195</v>
      </c>
      <c r="AQ4" s="119" t="s">
        <v>196</v>
      </c>
      <c r="AR4" s="119" t="s">
        <v>197</v>
      </c>
      <c r="AS4" s="119" t="s">
        <v>198</v>
      </c>
      <c r="AT4" s="119" t="s">
        <v>199</v>
      </c>
      <c r="AU4" s="119" t="s">
        <v>199</v>
      </c>
      <c r="AV4" s="119" t="s">
        <v>199</v>
      </c>
      <c r="AW4" s="119" t="s">
        <v>199</v>
      </c>
      <c r="AX4" s="119" t="s">
        <v>199</v>
      </c>
      <c r="AY4" s="119" t="s">
        <v>200</v>
      </c>
      <c r="AZ4" s="119" t="s">
        <v>200</v>
      </c>
      <c r="BA4" s="119" t="s">
        <v>200</v>
      </c>
      <c r="BB4" s="119" t="s">
        <v>200</v>
      </c>
      <c r="BC4" s="119" t="s">
        <v>200</v>
      </c>
      <c r="BD4" s="119" t="s">
        <v>200</v>
      </c>
      <c r="BE4" s="119" t="s">
        <v>200</v>
      </c>
      <c r="BF4" s="119" t="s">
        <v>200</v>
      </c>
      <c r="BG4" s="119" t="s">
        <v>200</v>
      </c>
      <c r="BH4" s="119" t="s">
        <v>200</v>
      </c>
      <c r="BI4" s="119" t="s">
        <v>200</v>
      </c>
      <c r="BJ4" s="119" t="s">
        <v>200</v>
      </c>
      <c r="BK4" s="119" t="s">
        <v>200</v>
      </c>
      <c r="BL4" s="119" t="s">
        <v>200</v>
      </c>
      <c r="BM4" s="119" t="s">
        <v>200</v>
      </c>
      <c r="BN4" s="119" t="s">
        <v>201</v>
      </c>
      <c r="BO4" s="119" t="s">
        <v>201</v>
      </c>
      <c r="BP4" s="119" t="s">
        <v>201</v>
      </c>
      <c r="BQ4" s="119" t="s">
        <v>202</v>
      </c>
      <c r="BR4" s="119" t="s">
        <v>202</v>
      </c>
      <c r="BS4" s="119" t="s">
        <v>202</v>
      </c>
      <c r="BT4" s="119" t="s">
        <v>203</v>
      </c>
      <c r="BU4" s="119" t="s">
        <v>204</v>
      </c>
      <c r="BV4" s="119" t="s">
        <v>204</v>
      </c>
      <c r="BW4" s="119" t="s">
        <v>205</v>
      </c>
      <c r="BX4" s="119" t="s">
        <v>206</v>
      </c>
      <c r="BY4" s="119" t="s">
        <v>207</v>
      </c>
      <c r="BZ4" s="119" t="s">
        <v>207</v>
      </c>
      <c r="CA4" s="119" t="s">
        <v>208</v>
      </c>
      <c r="CB4" s="119" t="s">
        <v>209</v>
      </c>
      <c r="CC4" s="119" t="s">
        <v>210</v>
      </c>
      <c r="CD4" s="119" t="s">
        <v>210</v>
      </c>
      <c r="CE4" s="119" t="s">
        <v>211</v>
      </c>
      <c r="CF4" s="119" t="s">
        <v>211</v>
      </c>
      <c r="CG4" s="119" t="s">
        <v>211</v>
      </c>
      <c r="CH4" s="119" t="s">
        <v>211</v>
      </c>
      <c r="CI4" s="119" t="s">
        <v>211</v>
      </c>
      <c r="CJ4" s="119" t="s">
        <v>212</v>
      </c>
      <c r="CK4" s="119" t="s">
        <v>213</v>
      </c>
      <c r="CL4" s="119" t="s">
        <v>213</v>
      </c>
      <c r="CM4" s="119" t="s">
        <v>213</v>
      </c>
      <c r="CN4" s="119" t="s">
        <v>214</v>
      </c>
      <c r="CO4" s="119" t="s">
        <v>214</v>
      </c>
      <c r="CP4" s="119" t="s">
        <v>214</v>
      </c>
      <c r="CQ4" s="119" t="s">
        <v>215</v>
      </c>
      <c r="CR4" s="119" t="s">
        <v>215</v>
      </c>
      <c r="CS4" s="119" t="s">
        <v>215</v>
      </c>
      <c r="CT4" s="119" t="s">
        <v>215</v>
      </c>
      <c r="CU4" s="119" t="s">
        <v>215</v>
      </c>
      <c r="CV4" s="119" t="s">
        <v>215</v>
      </c>
      <c r="CW4" s="119" t="s">
        <v>216</v>
      </c>
      <c r="CX4" s="119" t="s">
        <v>216</v>
      </c>
      <c r="CY4" s="119" t="s">
        <v>216</v>
      </c>
      <c r="CZ4" s="119" t="s">
        <v>217</v>
      </c>
      <c r="DA4" s="119" t="s">
        <v>217</v>
      </c>
      <c r="DB4" s="119" t="s">
        <v>217</v>
      </c>
      <c r="DC4" s="119" t="s">
        <v>217</v>
      </c>
      <c r="DD4" s="119" t="s">
        <v>218</v>
      </c>
      <c r="DE4" s="119" t="s">
        <v>218</v>
      </c>
      <c r="DF4" s="119" t="s">
        <v>218</v>
      </c>
      <c r="DG4" s="119" t="s">
        <v>219</v>
      </c>
      <c r="DH4" s="119" t="s">
        <v>220</v>
      </c>
      <c r="DI4" s="119" t="s">
        <v>221</v>
      </c>
      <c r="DJ4" s="119" t="s">
        <v>221</v>
      </c>
      <c r="DK4" s="119" t="s">
        <v>221</v>
      </c>
      <c r="DL4" s="119" t="s">
        <v>222</v>
      </c>
      <c r="DM4" s="119" t="s">
        <v>222</v>
      </c>
      <c r="DN4" s="119" t="s">
        <v>223</v>
      </c>
      <c r="DO4" s="119" t="s">
        <v>223</v>
      </c>
      <c r="DP4" s="119" t="s">
        <v>223</v>
      </c>
      <c r="DQ4" s="119" t="s">
        <v>223</v>
      </c>
      <c r="DR4" s="119" t="s">
        <v>224</v>
      </c>
      <c r="DS4" s="119" t="s">
        <v>224</v>
      </c>
      <c r="DT4" s="119" t="s">
        <v>224</v>
      </c>
      <c r="DU4" s="119" t="s">
        <v>224</v>
      </c>
      <c r="DV4" s="119" t="s">
        <v>224</v>
      </c>
      <c r="DW4" s="119" t="s">
        <v>224</v>
      </c>
      <c r="DX4" s="119" t="s">
        <v>225</v>
      </c>
      <c r="DY4" s="119" t="s">
        <v>225</v>
      </c>
      <c r="DZ4" s="119" t="s">
        <v>226</v>
      </c>
      <c r="EA4" s="119" t="s">
        <v>226</v>
      </c>
      <c r="EB4" s="119" t="s">
        <v>227</v>
      </c>
      <c r="EC4" s="119" t="s">
        <v>227</v>
      </c>
      <c r="ED4" s="119" t="s">
        <v>228</v>
      </c>
      <c r="EE4" s="119" t="s">
        <v>229</v>
      </c>
      <c r="EF4" s="119" t="s">
        <v>229</v>
      </c>
      <c r="EG4" s="119" t="s">
        <v>229</v>
      </c>
      <c r="EH4" s="119" t="s">
        <v>229</v>
      </c>
      <c r="EI4" s="119" t="s">
        <v>230</v>
      </c>
      <c r="EJ4" s="119" t="s">
        <v>230</v>
      </c>
      <c r="EK4" s="119" t="s">
        <v>231</v>
      </c>
      <c r="EL4" s="119" t="s">
        <v>231</v>
      </c>
      <c r="EM4" s="119" t="s">
        <v>232</v>
      </c>
      <c r="EN4" s="119" t="s">
        <v>232</v>
      </c>
      <c r="EO4" s="119" t="s">
        <v>232</v>
      </c>
      <c r="EP4" s="119" t="s">
        <v>233</v>
      </c>
      <c r="EQ4" s="119" t="s">
        <v>233</v>
      </c>
      <c r="ER4" s="119" t="s">
        <v>233</v>
      </c>
      <c r="ES4" s="119" t="s">
        <v>234</v>
      </c>
      <c r="ET4" s="119" t="s">
        <v>234</v>
      </c>
      <c r="EU4" s="119" t="s">
        <v>234</v>
      </c>
      <c r="EV4" s="119" t="s">
        <v>235</v>
      </c>
      <c r="EW4" s="119" t="s">
        <v>236</v>
      </c>
      <c r="EX4" s="119" t="s">
        <v>236</v>
      </c>
      <c r="EY4" s="119" t="s">
        <v>237</v>
      </c>
      <c r="EZ4" s="119" t="s">
        <v>237</v>
      </c>
      <c r="FA4" s="119" t="s">
        <v>238</v>
      </c>
      <c r="FB4" s="119" t="s">
        <v>239</v>
      </c>
      <c r="FC4" s="119" t="s">
        <v>239</v>
      </c>
      <c r="FD4" s="119" t="s">
        <v>240</v>
      </c>
      <c r="FE4" s="119" t="s">
        <v>240</v>
      </c>
      <c r="FF4" s="119" t="s">
        <v>240</v>
      </c>
      <c r="FG4" s="119" t="s">
        <v>240</v>
      </c>
      <c r="FH4" s="119" t="s">
        <v>240</v>
      </c>
      <c r="FI4" s="119" t="s">
        <v>241</v>
      </c>
      <c r="FJ4" s="119" t="s">
        <v>241</v>
      </c>
      <c r="FK4" s="119" t="s">
        <v>241</v>
      </c>
      <c r="FL4" s="119" t="s">
        <v>241</v>
      </c>
      <c r="FM4" s="119" t="s">
        <v>241</v>
      </c>
      <c r="FN4" s="119" t="s">
        <v>241</v>
      </c>
      <c r="FO4" s="119" t="s">
        <v>241</v>
      </c>
      <c r="FP4" s="119" t="s">
        <v>241</v>
      </c>
      <c r="FQ4" s="119" t="s">
        <v>241</v>
      </c>
      <c r="FR4" s="119" t="s">
        <v>241</v>
      </c>
      <c r="FS4" s="119" t="s">
        <v>241</v>
      </c>
      <c r="FT4" s="119" t="s">
        <v>241</v>
      </c>
      <c r="FU4" s="119" t="s">
        <v>242</v>
      </c>
      <c r="FV4" s="119" t="s">
        <v>242</v>
      </c>
      <c r="FW4" s="119" t="s">
        <v>242</v>
      </c>
      <c r="FX4" s="119" t="s">
        <v>242</v>
      </c>
      <c r="FY4" s="3"/>
      <c r="FZ4" s="3"/>
      <c r="GA4" s="3"/>
      <c r="GB4" s="3"/>
      <c r="GC4" s="3"/>
      <c r="GD4" s="3"/>
      <c r="GE4" s="2"/>
      <c r="GF4" s="2"/>
      <c r="GG4" s="2"/>
      <c r="GH4" s="2"/>
      <c r="GI4" s="120"/>
      <c r="GJ4" s="120"/>
      <c r="GK4" s="120"/>
      <c r="GL4" s="120"/>
      <c r="GM4" s="120"/>
      <c r="GN4" s="121"/>
      <c r="GO4" s="121"/>
      <c r="GP4" s="121"/>
      <c r="GQ4" s="121"/>
      <c r="GR4" s="121"/>
      <c r="GS4" s="121"/>
      <c r="GT4" s="121"/>
      <c r="GU4" s="121"/>
      <c r="GV4" s="121"/>
      <c r="GW4" s="121"/>
      <c r="GX4" s="121"/>
      <c r="GY4" s="121"/>
      <c r="GZ4" s="121"/>
      <c r="HA4" s="121"/>
      <c r="HB4" s="121"/>
      <c r="HC4" s="121"/>
      <c r="HD4" s="121"/>
      <c r="HE4" s="121"/>
      <c r="HF4" s="121"/>
      <c r="HG4" s="121"/>
      <c r="HH4" s="121"/>
      <c r="HI4" s="121"/>
      <c r="HJ4" s="121"/>
      <c r="HK4" s="121"/>
      <c r="HL4" s="121"/>
      <c r="HM4" s="121"/>
      <c r="HN4" s="121"/>
      <c r="HO4" s="121"/>
      <c r="HP4" s="121"/>
      <c r="HQ4" s="121"/>
      <c r="HR4" s="121"/>
      <c r="HS4" s="121"/>
      <c r="HT4" s="121"/>
      <c r="HU4" s="121"/>
      <c r="HV4" s="121"/>
      <c r="HW4" s="121"/>
      <c r="HX4" s="121"/>
      <c r="HY4" s="121"/>
      <c r="HZ4" s="121"/>
      <c r="IA4" s="121"/>
      <c r="IB4" s="121"/>
      <c r="IC4" s="121"/>
      <c r="ID4" s="121"/>
      <c r="IE4" s="121"/>
      <c r="IF4" s="121"/>
      <c r="IG4" s="121"/>
      <c r="IH4" s="121"/>
      <c r="II4" s="121"/>
      <c r="IJ4" s="121"/>
      <c r="IK4" s="121"/>
      <c r="IL4" s="121"/>
      <c r="IM4" s="121"/>
      <c r="IN4" s="121"/>
      <c r="IO4" s="121"/>
      <c r="IP4" s="121"/>
      <c r="IQ4" s="121"/>
      <c r="IR4" s="121"/>
      <c r="IS4" s="121"/>
      <c r="IT4" s="121"/>
      <c r="IU4" s="121"/>
      <c r="IV4" s="121"/>
    </row>
    <row r="5" spans="1:256" s="124" customFormat="1" ht="46.5" x14ac:dyDescent="0.35">
      <c r="C5" s="125" t="s">
        <v>243</v>
      </c>
      <c r="D5" s="125" t="s">
        <v>244</v>
      </c>
      <c r="E5" s="125" t="s">
        <v>245</v>
      </c>
      <c r="F5" s="126" t="s">
        <v>246</v>
      </c>
      <c r="G5" s="125" t="s">
        <v>247</v>
      </c>
      <c r="H5" s="125" t="s">
        <v>248</v>
      </c>
      <c r="I5" s="125" t="s">
        <v>249</v>
      </c>
      <c r="J5" s="125" t="s">
        <v>250</v>
      </c>
      <c r="K5" s="125" t="s">
        <v>251</v>
      </c>
      <c r="L5" s="125" t="s">
        <v>252</v>
      </c>
      <c r="M5" s="125" t="s">
        <v>253</v>
      </c>
      <c r="N5" s="125" t="s">
        <v>254</v>
      </c>
      <c r="O5" s="125" t="s">
        <v>255</v>
      </c>
      <c r="P5" s="125" t="s">
        <v>256</v>
      </c>
      <c r="Q5" s="125" t="s">
        <v>257</v>
      </c>
      <c r="R5" s="125" t="s">
        <v>258</v>
      </c>
      <c r="S5" s="125" t="s">
        <v>259</v>
      </c>
      <c r="T5" s="125" t="s">
        <v>260</v>
      </c>
      <c r="U5" s="125" t="s">
        <v>261</v>
      </c>
      <c r="V5" s="125" t="s">
        <v>262</v>
      </c>
      <c r="W5" s="125" t="s">
        <v>263</v>
      </c>
      <c r="X5" s="125" t="s">
        <v>264</v>
      </c>
      <c r="Y5" s="125" t="s">
        <v>265</v>
      </c>
      <c r="Z5" s="125" t="s">
        <v>266</v>
      </c>
      <c r="AA5" s="125" t="s">
        <v>267</v>
      </c>
      <c r="AB5" s="125" t="s">
        <v>268</v>
      </c>
      <c r="AC5" s="125" t="s">
        <v>269</v>
      </c>
      <c r="AD5" s="125" t="s">
        <v>270</v>
      </c>
      <c r="AE5" s="125" t="s">
        <v>271</v>
      </c>
      <c r="AF5" s="125" t="s">
        <v>272</v>
      </c>
      <c r="AG5" s="125" t="s">
        <v>273</v>
      </c>
      <c r="AH5" s="125" t="s">
        <v>274</v>
      </c>
      <c r="AI5" s="125" t="s">
        <v>275</v>
      </c>
      <c r="AJ5" s="125" t="s">
        <v>276</v>
      </c>
      <c r="AK5" s="125" t="s">
        <v>277</v>
      </c>
      <c r="AL5" s="125" t="s">
        <v>278</v>
      </c>
      <c r="AM5" s="125" t="s">
        <v>279</v>
      </c>
      <c r="AN5" s="125" t="s">
        <v>280</v>
      </c>
      <c r="AO5" s="125" t="s">
        <v>281</v>
      </c>
      <c r="AP5" s="125" t="s">
        <v>282</v>
      </c>
      <c r="AQ5" s="125" t="s">
        <v>283</v>
      </c>
      <c r="AR5" s="125" t="s">
        <v>284</v>
      </c>
      <c r="AS5" s="125" t="s">
        <v>285</v>
      </c>
      <c r="AT5" s="125" t="s">
        <v>286</v>
      </c>
      <c r="AU5" s="125" t="s">
        <v>287</v>
      </c>
      <c r="AV5" s="125" t="s">
        <v>288</v>
      </c>
      <c r="AW5" s="125" t="s">
        <v>289</v>
      </c>
      <c r="AX5" s="125" t="s">
        <v>290</v>
      </c>
      <c r="AY5" s="125" t="s">
        <v>291</v>
      </c>
      <c r="AZ5" s="125" t="s">
        <v>292</v>
      </c>
      <c r="BA5" s="125" t="s">
        <v>293</v>
      </c>
      <c r="BB5" s="125" t="s">
        <v>294</v>
      </c>
      <c r="BC5" s="125" t="s">
        <v>295</v>
      </c>
      <c r="BD5" s="125" t="s">
        <v>296</v>
      </c>
      <c r="BE5" s="125" t="s">
        <v>297</v>
      </c>
      <c r="BF5" s="125" t="s">
        <v>298</v>
      </c>
      <c r="BG5" s="125" t="s">
        <v>299</v>
      </c>
      <c r="BH5" s="125" t="s">
        <v>300</v>
      </c>
      <c r="BI5" s="125" t="s">
        <v>301</v>
      </c>
      <c r="BJ5" s="125" t="s">
        <v>302</v>
      </c>
      <c r="BK5" s="125" t="s">
        <v>303</v>
      </c>
      <c r="BL5" s="125" t="s">
        <v>304</v>
      </c>
      <c r="BM5" s="125" t="s">
        <v>305</v>
      </c>
      <c r="BN5" s="125" t="s">
        <v>306</v>
      </c>
      <c r="BO5" s="125" t="s">
        <v>307</v>
      </c>
      <c r="BP5" s="125" t="s">
        <v>308</v>
      </c>
      <c r="BQ5" s="125" t="s">
        <v>309</v>
      </c>
      <c r="BR5" s="125" t="s">
        <v>310</v>
      </c>
      <c r="BS5" s="125" t="s">
        <v>311</v>
      </c>
      <c r="BT5" s="125" t="s">
        <v>312</v>
      </c>
      <c r="BU5" s="125" t="s">
        <v>313</v>
      </c>
      <c r="BV5" s="125" t="s">
        <v>314</v>
      </c>
      <c r="BW5" s="125" t="s">
        <v>315</v>
      </c>
      <c r="BX5" s="125" t="s">
        <v>316</v>
      </c>
      <c r="BY5" s="125" t="s">
        <v>317</v>
      </c>
      <c r="BZ5" s="125" t="s">
        <v>318</v>
      </c>
      <c r="CA5" s="125" t="s">
        <v>319</v>
      </c>
      <c r="CB5" s="125" t="s">
        <v>320</v>
      </c>
      <c r="CC5" s="125" t="s">
        <v>321</v>
      </c>
      <c r="CD5" s="125" t="s">
        <v>322</v>
      </c>
      <c r="CE5" s="125" t="s">
        <v>323</v>
      </c>
      <c r="CF5" s="125" t="s">
        <v>324</v>
      </c>
      <c r="CG5" s="125" t="s">
        <v>325</v>
      </c>
      <c r="CH5" s="125" t="s">
        <v>326</v>
      </c>
      <c r="CI5" s="125" t="s">
        <v>327</v>
      </c>
      <c r="CJ5" s="125" t="s">
        <v>328</v>
      </c>
      <c r="CK5" s="125" t="s">
        <v>329</v>
      </c>
      <c r="CL5" s="125" t="s">
        <v>330</v>
      </c>
      <c r="CM5" s="125" t="s">
        <v>331</v>
      </c>
      <c r="CN5" s="125" t="s">
        <v>332</v>
      </c>
      <c r="CO5" s="125" t="s">
        <v>333</v>
      </c>
      <c r="CP5" s="125" t="s">
        <v>334</v>
      </c>
      <c r="CQ5" s="125" t="s">
        <v>335</v>
      </c>
      <c r="CR5" s="125" t="s">
        <v>336</v>
      </c>
      <c r="CS5" s="125" t="s">
        <v>337</v>
      </c>
      <c r="CT5" s="125" t="s">
        <v>338</v>
      </c>
      <c r="CU5" s="125" t="s">
        <v>339</v>
      </c>
      <c r="CV5" s="125" t="s">
        <v>340</v>
      </c>
      <c r="CW5" s="125" t="s">
        <v>341</v>
      </c>
      <c r="CX5" s="125" t="s">
        <v>342</v>
      </c>
      <c r="CY5" s="125" t="s">
        <v>343</v>
      </c>
      <c r="CZ5" s="125" t="s">
        <v>344</v>
      </c>
      <c r="DA5" s="125" t="s">
        <v>345</v>
      </c>
      <c r="DB5" s="125" t="s">
        <v>346</v>
      </c>
      <c r="DC5" s="125" t="s">
        <v>347</v>
      </c>
      <c r="DD5" s="125" t="s">
        <v>348</v>
      </c>
      <c r="DE5" s="125" t="s">
        <v>349</v>
      </c>
      <c r="DF5" s="125" t="s">
        <v>350</v>
      </c>
      <c r="DG5" s="125" t="s">
        <v>351</v>
      </c>
      <c r="DH5" s="125" t="s">
        <v>352</v>
      </c>
      <c r="DI5" s="125" t="s">
        <v>353</v>
      </c>
      <c r="DJ5" s="125" t="s">
        <v>354</v>
      </c>
      <c r="DK5" s="125" t="s">
        <v>355</v>
      </c>
      <c r="DL5" s="125" t="s">
        <v>356</v>
      </c>
      <c r="DM5" s="125" t="s">
        <v>357</v>
      </c>
      <c r="DN5" s="125" t="s">
        <v>358</v>
      </c>
      <c r="DO5" s="125" t="s">
        <v>359</v>
      </c>
      <c r="DP5" s="125" t="s">
        <v>360</v>
      </c>
      <c r="DQ5" s="125" t="s">
        <v>361</v>
      </c>
      <c r="DR5" s="125" t="s">
        <v>362</v>
      </c>
      <c r="DS5" s="125" t="s">
        <v>363</v>
      </c>
      <c r="DT5" s="125" t="s">
        <v>364</v>
      </c>
      <c r="DU5" s="125" t="s">
        <v>365</v>
      </c>
      <c r="DV5" s="125" t="s">
        <v>366</v>
      </c>
      <c r="DW5" s="125" t="s">
        <v>367</v>
      </c>
      <c r="DX5" s="125" t="s">
        <v>368</v>
      </c>
      <c r="DY5" s="125" t="s">
        <v>369</v>
      </c>
      <c r="DZ5" s="125" t="s">
        <v>370</v>
      </c>
      <c r="EA5" s="125" t="s">
        <v>371</v>
      </c>
      <c r="EB5" s="125" t="s">
        <v>372</v>
      </c>
      <c r="EC5" s="125" t="s">
        <v>373</v>
      </c>
      <c r="ED5" s="125" t="s">
        <v>374</v>
      </c>
      <c r="EE5" s="125" t="s">
        <v>375</v>
      </c>
      <c r="EF5" s="125" t="s">
        <v>376</v>
      </c>
      <c r="EG5" s="125" t="s">
        <v>377</v>
      </c>
      <c r="EH5" s="125" t="s">
        <v>378</v>
      </c>
      <c r="EI5" s="125" t="s">
        <v>379</v>
      </c>
      <c r="EJ5" s="125" t="s">
        <v>380</v>
      </c>
      <c r="EK5" s="125" t="s">
        <v>381</v>
      </c>
      <c r="EL5" s="125" t="s">
        <v>382</v>
      </c>
      <c r="EM5" s="125" t="s">
        <v>383</v>
      </c>
      <c r="EN5" s="125" t="s">
        <v>384</v>
      </c>
      <c r="EO5" s="125" t="s">
        <v>385</v>
      </c>
      <c r="EP5" s="114" t="s">
        <v>386</v>
      </c>
      <c r="EQ5" s="125" t="s">
        <v>387</v>
      </c>
      <c r="ER5" s="125" t="s">
        <v>388</v>
      </c>
      <c r="ES5" s="125" t="s">
        <v>389</v>
      </c>
      <c r="ET5" s="125" t="s">
        <v>390</v>
      </c>
      <c r="EU5" s="125" t="s">
        <v>391</v>
      </c>
      <c r="EV5" s="125" t="s">
        <v>392</v>
      </c>
      <c r="EW5" s="125" t="s">
        <v>393</v>
      </c>
      <c r="EX5" s="125" t="s">
        <v>394</v>
      </c>
      <c r="EY5" s="125" t="s">
        <v>395</v>
      </c>
      <c r="EZ5" s="125" t="s">
        <v>396</v>
      </c>
      <c r="FA5" s="125" t="s">
        <v>397</v>
      </c>
      <c r="FB5" s="125" t="s">
        <v>398</v>
      </c>
      <c r="FC5" s="125" t="s">
        <v>399</v>
      </c>
      <c r="FD5" s="125" t="s">
        <v>400</v>
      </c>
      <c r="FE5" s="125" t="s">
        <v>401</v>
      </c>
      <c r="FF5" s="125" t="s">
        <v>402</v>
      </c>
      <c r="FG5" s="125" t="s">
        <v>403</v>
      </c>
      <c r="FH5" s="125" t="s">
        <v>404</v>
      </c>
      <c r="FI5" s="125" t="s">
        <v>405</v>
      </c>
      <c r="FJ5" s="125" t="s">
        <v>406</v>
      </c>
      <c r="FK5" s="125" t="s">
        <v>407</v>
      </c>
      <c r="FL5" s="125" t="s">
        <v>408</v>
      </c>
      <c r="FM5" s="125" t="s">
        <v>409</v>
      </c>
      <c r="FN5" s="125" t="s">
        <v>410</v>
      </c>
      <c r="FO5" s="125" t="s">
        <v>411</v>
      </c>
      <c r="FP5" s="125" t="s">
        <v>412</v>
      </c>
      <c r="FQ5" s="125" t="s">
        <v>413</v>
      </c>
      <c r="FR5" s="125" t="s">
        <v>414</v>
      </c>
      <c r="FS5" s="125" t="s">
        <v>415</v>
      </c>
      <c r="FT5" s="125" t="s">
        <v>416</v>
      </c>
      <c r="FU5" s="125" t="s">
        <v>417</v>
      </c>
      <c r="FV5" s="125" t="s">
        <v>418</v>
      </c>
      <c r="FW5" s="125" t="s">
        <v>419</v>
      </c>
      <c r="FX5" s="125" t="s">
        <v>420</v>
      </c>
      <c r="FY5" s="7" t="s">
        <v>421</v>
      </c>
      <c r="FZ5" s="7" t="s">
        <v>422</v>
      </c>
      <c r="GA5" s="7"/>
      <c r="GB5" s="7"/>
      <c r="GC5" s="7"/>
      <c r="GD5" s="7"/>
      <c r="GE5" s="9"/>
      <c r="GF5" s="9"/>
      <c r="GG5" s="9"/>
      <c r="GH5" s="9"/>
      <c r="GI5" s="127"/>
      <c r="GJ5" s="127"/>
      <c r="GK5" s="127"/>
      <c r="GL5" s="127"/>
      <c r="GM5" s="127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  <c r="IK5" s="128"/>
      <c r="IL5" s="128"/>
      <c r="IM5" s="128"/>
      <c r="IN5" s="128"/>
      <c r="IO5" s="128"/>
      <c r="IP5" s="128"/>
      <c r="IQ5" s="128"/>
      <c r="IR5" s="128"/>
      <c r="IS5" s="128"/>
      <c r="IT5" s="128"/>
      <c r="IU5" s="128"/>
      <c r="IV5" s="128"/>
    </row>
    <row r="6" spans="1:256" s="124" customFormat="1" x14ac:dyDescent="0.35">
      <c r="A6" s="129" t="s">
        <v>1045</v>
      </c>
      <c r="B6" s="130">
        <v>0.1</v>
      </c>
      <c r="C6" s="125"/>
      <c r="D6" s="125"/>
      <c r="E6" s="125"/>
      <c r="F6" s="126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  <c r="EF6" s="125"/>
      <c r="EG6" s="125"/>
      <c r="EH6" s="125"/>
      <c r="EI6" s="125"/>
      <c r="EJ6" s="125"/>
      <c r="EK6" s="125"/>
      <c r="EL6" s="125"/>
      <c r="EM6" s="125"/>
      <c r="EN6" s="125"/>
      <c r="EO6" s="125"/>
      <c r="EP6" s="114"/>
      <c r="EQ6" s="125"/>
      <c r="ER6" s="125"/>
      <c r="ES6" s="125"/>
      <c r="ET6" s="125"/>
      <c r="EU6" s="125"/>
      <c r="EV6" s="125"/>
      <c r="EW6" s="125"/>
      <c r="EX6" s="125"/>
      <c r="EY6" s="125"/>
      <c r="EZ6" s="125"/>
      <c r="FA6" s="125"/>
      <c r="FB6" s="125"/>
      <c r="FC6" s="125"/>
      <c r="FD6" s="125"/>
      <c r="FE6" s="125"/>
      <c r="FF6" s="125"/>
      <c r="FG6" s="125"/>
      <c r="FH6" s="125"/>
      <c r="FI6" s="125"/>
      <c r="FJ6" s="125"/>
      <c r="FK6" s="125"/>
      <c r="FL6" s="125"/>
      <c r="FM6" s="125"/>
      <c r="FN6" s="125"/>
      <c r="FO6" s="125"/>
      <c r="FP6" s="125"/>
      <c r="FQ6" s="125"/>
      <c r="FR6" s="125"/>
      <c r="FS6" s="125"/>
      <c r="FT6" s="125"/>
      <c r="FU6" s="125"/>
      <c r="FV6" s="125"/>
      <c r="FW6" s="125"/>
      <c r="FX6" s="125"/>
      <c r="FY6" s="7"/>
      <c r="FZ6" s="7"/>
      <c r="GA6" s="7"/>
      <c r="GB6" s="7"/>
      <c r="GC6" s="7"/>
      <c r="GD6" s="7"/>
      <c r="GE6" s="9"/>
      <c r="GF6" s="9"/>
      <c r="GG6" s="9"/>
      <c r="GH6" s="9"/>
      <c r="GI6" s="127"/>
      <c r="GJ6" s="127"/>
      <c r="GK6" s="127"/>
      <c r="GL6" s="127"/>
      <c r="GM6" s="127"/>
      <c r="GN6" s="128"/>
      <c r="GO6" s="128"/>
      <c r="GP6" s="128"/>
      <c r="GQ6" s="128"/>
      <c r="GR6" s="128"/>
      <c r="GS6" s="128"/>
      <c r="GT6" s="128"/>
      <c r="GU6" s="128"/>
      <c r="GV6" s="128"/>
      <c r="GW6" s="128"/>
      <c r="GX6" s="128"/>
      <c r="GY6" s="128"/>
      <c r="GZ6" s="128"/>
      <c r="HA6" s="128"/>
      <c r="HB6" s="128"/>
      <c r="HC6" s="128"/>
      <c r="HD6" s="128"/>
      <c r="HE6" s="128"/>
      <c r="HF6" s="128"/>
      <c r="HG6" s="128"/>
      <c r="HH6" s="128"/>
      <c r="HI6" s="128"/>
      <c r="HJ6" s="128"/>
      <c r="HK6" s="128"/>
      <c r="HL6" s="128"/>
      <c r="HM6" s="128"/>
      <c r="HN6" s="128"/>
      <c r="HO6" s="128"/>
      <c r="HP6" s="128"/>
      <c r="HQ6" s="128"/>
      <c r="HR6" s="128"/>
      <c r="HS6" s="128"/>
      <c r="HT6" s="128"/>
      <c r="HU6" s="128"/>
      <c r="HV6" s="128"/>
      <c r="HW6" s="128"/>
      <c r="HX6" s="128"/>
      <c r="HY6" s="128"/>
      <c r="HZ6" s="128"/>
      <c r="IA6" s="128"/>
      <c r="IB6" s="128"/>
      <c r="IC6" s="128"/>
      <c r="ID6" s="128"/>
      <c r="IE6" s="128"/>
      <c r="IF6" s="128"/>
      <c r="IG6" s="128"/>
      <c r="IH6" s="128"/>
      <c r="II6" s="128"/>
      <c r="IJ6" s="128"/>
      <c r="IK6" s="128"/>
      <c r="IL6" s="128"/>
      <c r="IM6" s="128"/>
      <c r="IN6" s="128"/>
      <c r="IO6" s="128"/>
      <c r="IP6" s="128"/>
      <c r="IQ6" s="128"/>
      <c r="IR6" s="128"/>
      <c r="IS6" s="128"/>
      <c r="IT6" s="128"/>
      <c r="IU6" s="128"/>
      <c r="IV6" s="128"/>
    </row>
    <row r="7" spans="1:256" s="124" customFormat="1" x14ac:dyDescent="0.35">
      <c r="A7" s="129" t="s">
        <v>1046</v>
      </c>
      <c r="B7" s="131">
        <v>1</v>
      </c>
      <c r="C7" s="125"/>
      <c r="D7" s="125"/>
      <c r="E7" s="125"/>
      <c r="F7" s="126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5"/>
      <c r="EG7" s="125"/>
      <c r="EH7" s="125"/>
      <c r="EI7" s="125"/>
      <c r="EJ7" s="125"/>
      <c r="EK7" s="125"/>
      <c r="EL7" s="125"/>
      <c r="EM7" s="125"/>
      <c r="EN7" s="125"/>
      <c r="EO7" s="125"/>
      <c r="EP7" s="114"/>
      <c r="EQ7" s="125"/>
      <c r="ER7" s="125"/>
      <c r="ES7" s="125"/>
      <c r="ET7" s="125"/>
      <c r="EU7" s="125"/>
      <c r="EV7" s="125"/>
      <c r="EW7" s="125"/>
      <c r="EX7" s="125"/>
      <c r="EY7" s="125"/>
      <c r="EZ7" s="125"/>
      <c r="FA7" s="125"/>
      <c r="FB7" s="125"/>
      <c r="FC7" s="125"/>
      <c r="FD7" s="125"/>
      <c r="FE7" s="125"/>
      <c r="FF7" s="125"/>
      <c r="FG7" s="125"/>
      <c r="FH7" s="125"/>
      <c r="FI7" s="125"/>
      <c r="FJ7" s="125"/>
      <c r="FK7" s="125"/>
      <c r="FL7" s="125"/>
      <c r="FM7" s="125"/>
      <c r="FN7" s="125"/>
      <c r="FO7" s="125"/>
      <c r="FP7" s="125"/>
      <c r="FQ7" s="125"/>
      <c r="FR7" s="125"/>
      <c r="FS7" s="125"/>
      <c r="FT7" s="125"/>
      <c r="FU7" s="125"/>
      <c r="FV7" s="125"/>
      <c r="FW7" s="125"/>
      <c r="FX7" s="125"/>
      <c r="FY7" s="7"/>
      <c r="FZ7" s="7"/>
      <c r="GA7" s="7"/>
      <c r="GB7" s="7"/>
      <c r="GC7" s="7"/>
      <c r="GD7" s="7"/>
      <c r="GE7" s="9"/>
      <c r="GF7" s="9"/>
      <c r="GG7" s="9"/>
      <c r="GH7" s="9"/>
      <c r="GI7" s="127"/>
      <c r="GJ7" s="127"/>
      <c r="GK7" s="127"/>
      <c r="GL7" s="127"/>
      <c r="GM7" s="127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  <c r="IC7" s="128"/>
      <c r="ID7" s="128"/>
      <c r="IE7" s="128"/>
      <c r="IF7" s="128"/>
      <c r="IG7" s="128"/>
      <c r="IH7" s="128"/>
      <c r="II7" s="128"/>
      <c r="IJ7" s="128"/>
      <c r="IK7" s="128"/>
      <c r="IL7" s="128"/>
      <c r="IM7" s="128"/>
      <c r="IN7" s="128"/>
      <c r="IO7" s="128"/>
      <c r="IP7" s="128"/>
      <c r="IQ7" s="128"/>
      <c r="IR7" s="128"/>
      <c r="IS7" s="128"/>
      <c r="IT7" s="128"/>
      <c r="IU7" s="128"/>
      <c r="IV7" s="128"/>
    </row>
    <row r="8" spans="1:256" x14ac:dyDescent="0.35">
      <c r="A8" s="119" t="s">
        <v>423</v>
      </c>
      <c r="B8" s="120" t="s">
        <v>650</v>
      </c>
      <c r="C8" s="132">
        <v>6133</v>
      </c>
      <c r="D8" s="132">
        <v>30072.5</v>
      </c>
      <c r="E8" s="132">
        <v>4120</v>
      </c>
      <c r="F8" s="132">
        <v>21435.5</v>
      </c>
      <c r="G8" s="132">
        <v>1388.5</v>
      </c>
      <c r="H8" s="132">
        <v>1040</v>
      </c>
      <c r="I8" s="132">
        <v>5932</v>
      </c>
      <c r="J8" s="132">
        <v>1858</v>
      </c>
      <c r="K8" s="132">
        <v>259.5</v>
      </c>
      <c r="L8" s="132">
        <v>1925.5</v>
      </c>
      <c r="M8" s="132">
        <v>835</v>
      </c>
      <c r="N8" s="132">
        <v>45615</v>
      </c>
      <c r="O8" s="132">
        <v>11920.5</v>
      </c>
      <c r="P8" s="132">
        <v>321</v>
      </c>
      <c r="Q8" s="132">
        <v>34305.5</v>
      </c>
      <c r="R8" s="132">
        <v>5941.5</v>
      </c>
      <c r="S8" s="132">
        <v>1363</v>
      </c>
      <c r="T8" s="132">
        <v>155</v>
      </c>
      <c r="U8" s="132">
        <v>44</v>
      </c>
      <c r="V8" s="132">
        <v>229</v>
      </c>
      <c r="W8" s="132">
        <v>201</v>
      </c>
      <c r="X8" s="132">
        <v>27</v>
      </c>
      <c r="Y8" s="132">
        <v>895</v>
      </c>
      <c r="Z8" s="132">
        <v>201</v>
      </c>
      <c r="AA8" s="132">
        <v>28379</v>
      </c>
      <c r="AB8" s="132">
        <v>25387.5</v>
      </c>
      <c r="AC8" s="132">
        <v>850</v>
      </c>
      <c r="AD8" s="132">
        <v>1178</v>
      </c>
      <c r="AE8" s="132">
        <v>87</v>
      </c>
      <c r="AF8" s="132">
        <v>169</v>
      </c>
      <c r="AG8" s="132">
        <v>520</v>
      </c>
      <c r="AH8" s="132">
        <v>876</v>
      </c>
      <c r="AI8" s="132">
        <v>381</v>
      </c>
      <c r="AJ8" s="132">
        <v>155</v>
      </c>
      <c r="AK8" s="132">
        <v>140</v>
      </c>
      <c r="AL8" s="132">
        <v>258</v>
      </c>
      <c r="AM8" s="132">
        <v>312</v>
      </c>
      <c r="AN8" s="132">
        <v>275</v>
      </c>
      <c r="AO8" s="132">
        <v>3780.5</v>
      </c>
      <c r="AP8" s="132">
        <v>75188</v>
      </c>
      <c r="AQ8" s="132">
        <v>213</v>
      </c>
      <c r="AR8" s="132">
        <v>54539</v>
      </c>
      <c r="AS8" s="132">
        <v>5713</v>
      </c>
      <c r="AT8" s="132">
        <v>2735</v>
      </c>
      <c r="AU8" s="132">
        <v>289</v>
      </c>
      <c r="AV8" s="132">
        <v>281</v>
      </c>
      <c r="AW8" s="132">
        <v>237.5</v>
      </c>
      <c r="AX8" s="132">
        <v>54</v>
      </c>
      <c r="AY8" s="132">
        <v>403</v>
      </c>
      <c r="AZ8" s="132">
        <v>10969</v>
      </c>
      <c r="BA8" s="132">
        <v>8326</v>
      </c>
      <c r="BB8" s="132">
        <v>6414</v>
      </c>
      <c r="BC8" s="132">
        <v>19874.5</v>
      </c>
      <c r="BD8" s="132">
        <v>3426</v>
      </c>
      <c r="BE8" s="132">
        <v>1129</v>
      </c>
      <c r="BF8" s="132">
        <v>24232.5</v>
      </c>
      <c r="BG8" s="132">
        <v>819</v>
      </c>
      <c r="BH8" s="132">
        <v>559</v>
      </c>
      <c r="BI8" s="132">
        <v>230.5</v>
      </c>
      <c r="BJ8" s="132">
        <v>5968</v>
      </c>
      <c r="BK8" s="132">
        <v>29709</v>
      </c>
      <c r="BL8" s="132">
        <v>61.5</v>
      </c>
      <c r="BM8" s="132">
        <v>397</v>
      </c>
      <c r="BN8" s="132">
        <v>2801</v>
      </c>
      <c r="BO8" s="132">
        <v>1155</v>
      </c>
      <c r="BP8" s="132">
        <v>138</v>
      </c>
      <c r="BQ8" s="132">
        <v>5400</v>
      </c>
      <c r="BR8" s="132">
        <v>4201</v>
      </c>
      <c r="BS8" s="132">
        <v>1016</v>
      </c>
      <c r="BT8" s="132">
        <v>344</v>
      </c>
      <c r="BU8" s="132">
        <v>390</v>
      </c>
      <c r="BV8" s="132">
        <v>1171</v>
      </c>
      <c r="BW8" s="132">
        <v>1839</v>
      </c>
      <c r="BX8" s="132">
        <v>67</v>
      </c>
      <c r="BY8" s="132">
        <v>399</v>
      </c>
      <c r="BZ8" s="132">
        <v>185</v>
      </c>
      <c r="CA8" s="132">
        <v>133.5</v>
      </c>
      <c r="CB8" s="132">
        <v>65599</v>
      </c>
      <c r="CC8" s="132">
        <v>174</v>
      </c>
      <c r="CD8" s="132">
        <v>187</v>
      </c>
      <c r="CE8" s="132">
        <v>142</v>
      </c>
      <c r="CF8" s="132">
        <v>100</v>
      </c>
      <c r="CG8" s="132">
        <v>183</v>
      </c>
      <c r="CH8" s="132">
        <v>92.5</v>
      </c>
      <c r="CI8" s="132">
        <v>647</v>
      </c>
      <c r="CJ8" s="132">
        <v>756</v>
      </c>
      <c r="CK8" s="132">
        <v>4685</v>
      </c>
      <c r="CL8" s="132">
        <v>1139.5</v>
      </c>
      <c r="CM8" s="132">
        <v>695.5</v>
      </c>
      <c r="CN8" s="132">
        <v>27135.5</v>
      </c>
      <c r="CO8" s="132">
        <v>13209</v>
      </c>
      <c r="CP8" s="132">
        <v>848</v>
      </c>
      <c r="CQ8" s="132">
        <v>672</v>
      </c>
      <c r="CR8" s="132">
        <v>211</v>
      </c>
      <c r="CS8" s="132">
        <v>263</v>
      </c>
      <c r="CT8" s="132">
        <v>96</v>
      </c>
      <c r="CU8" s="132">
        <v>390</v>
      </c>
      <c r="CV8" s="132">
        <v>23</v>
      </c>
      <c r="CW8" s="132">
        <v>193</v>
      </c>
      <c r="CX8" s="132">
        <v>423.5</v>
      </c>
      <c r="CY8" s="132">
        <v>31.5</v>
      </c>
      <c r="CZ8" s="132">
        <v>1565</v>
      </c>
      <c r="DA8" s="132">
        <v>177</v>
      </c>
      <c r="DB8" s="132">
        <v>295</v>
      </c>
      <c r="DC8" s="132">
        <v>173</v>
      </c>
      <c r="DD8" s="132">
        <v>145</v>
      </c>
      <c r="DE8" s="132">
        <v>290.5</v>
      </c>
      <c r="DF8" s="132">
        <v>16934</v>
      </c>
      <c r="DG8" s="132">
        <v>107</v>
      </c>
      <c r="DH8" s="132">
        <v>1621</v>
      </c>
      <c r="DI8" s="132">
        <v>2176</v>
      </c>
      <c r="DJ8" s="132">
        <v>597</v>
      </c>
      <c r="DK8" s="132">
        <v>484</v>
      </c>
      <c r="DL8" s="132">
        <v>5345</v>
      </c>
      <c r="DM8" s="132">
        <v>208</v>
      </c>
      <c r="DN8" s="132">
        <v>1250</v>
      </c>
      <c r="DO8" s="132">
        <v>3002</v>
      </c>
      <c r="DP8" s="132">
        <v>178</v>
      </c>
      <c r="DQ8" s="132">
        <v>769</v>
      </c>
      <c r="DR8" s="132">
        <v>1196</v>
      </c>
      <c r="DS8" s="132">
        <v>523</v>
      </c>
      <c r="DT8" s="132">
        <v>162</v>
      </c>
      <c r="DU8" s="132">
        <v>330</v>
      </c>
      <c r="DV8" s="132">
        <v>201</v>
      </c>
      <c r="DW8" s="132">
        <v>275</v>
      </c>
      <c r="DX8" s="132">
        <v>137</v>
      </c>
      <c r="DY8" s="132">
        <v>272</v>
      </c>
      <c r="DZ8" s="132">
        <v>646</v>
      </c>
      <c r="EA8" s="132">
        <v>486</v>
      </c>
      <c r="EB8" s="132">
        <v>465</v>
      </c>
      <c r="EC8" s="132">
        <v>256.5</v>
      </c>
      <c r="ED8" s="132">
        <v>1425</v>
      </c>
      <c r="EE8" s="132">
        <v>169</v>
      </c>
      <c r="EF8" s="132">
        <v>1235</v>
      </c>
      <c r="EG8" s="132">
        <v>222</v>
      </c>
      <c r="EH8" s="132">
        <v>219</v>
      </c>
      <c r="EI8" s="132">
        <v>12409.5</v>
      </c>
      <c r="EJ8" s="132">
        <v>9536</v>
      </c>
      <c r="EK8" s="132">
        <v>626</v>
      </c>
      <c r="EL8" s="132">
        <v>447.5</v>
      </c>
      <c r="EM8" s="132">
        <v>338</v>
      </c>
      <c r="EN8" s="132">
        <v>858</v>
      </c>
      <c r="EO8" s="132">
        <v>257</v>
      </c>
      <c r="EP8" s="132">
        <v>385</v>
      </c>
      <c r="EQ8" s="132">
        <v>2290</v>
      </c>
      <c r="ER8" s="132">
        <v>297</v>
      </c>
      <c r="ES8" s="132">
        <v>167</v>
      </c>
      <c r="ET8" s="132">
        <v>174</v>
      </c>
      <c r="EU8" s="132">
        <v>504</v>
      </c>
      <c r="EV8" s="132">
        <v>69.5</v>
      </c>
      <c r="EW8" s="132">
        <v>670.5</v>
      </c>
      <c r="EX8" s="132">
        <v>155</v>
      </c>
      <c r="EY8" s="132">
        <v>756</v>
      </c>
      <c r="EZ8" s="132">
        <v>112</v>
      </c>
      <c r="FA8" s="132">
        <v>3165</v>
      </c>
      <c r="FB8" s="132">
        <v>268</v>
      </c>
      <c r="FC8" s="132">
        <v>1555</v>
      </c>
      <c r="FD8" s="132">
        <v>374</v>
      </c>
      <c r="FE8" s="132">
        <v>73</v>
      </c>
      <c r="FF8" s="132">
        <v>185</v>
      </c>
      <c r="FG8" s="132">
        <v>120</v>
      </c>
      <c r="FH8" s="132">
        <v>68</v>
      </c>
      <c r="FI8" s="132">
        <v>1533</v>
      </c>
      <c r="FJ8" s="132">
        <v>1888</v>
      </c>
      <c r="FK8" s="132">
        <v>2381</v>
      </c>
      <c r="FL8" s="132">
        <v>7643</v>
      </c>
      <c r="FM8" s="132">
        <v>3656</v>
      </c>
      <c r="FN8" s="132">
        <v>20549</v>
      </c>
      <c r="FO8" s="132">
        <v>989</v>
      </c>
      <c r="FP8" s="132">
        <v>2103</v>
      </c>
      <c r="FQ8" s="132">
        <v>926</v>
      </c>
      <c r="FR8" s="132">
        <v>156</v>
      </c>
      <c r="FS8" s="132">
        <v>149</v>
      </c>
      <c r="FT8" s="132">
        <v>53</v>
      </c>
      <c r="FU8" s="132">
        <v>718</v>
      </c>
      <c r="FV8" s="132">
        <v>747</v>
      </c>
      <c r="FW8" s="132">
        <v>132</v>
      </c>
      <c r="FX8" s="132">
        <v>51</v>
      </c>
      <c r="FY8" s="12"/>
      <c r="FZ8" s="12">
        <f>SUM(C8:FY8)</f>
        <v>750939</v>
      </c>
      <c r="GA8" s="12"/>
      <c r="GB8" s="12"/>
      <c r="GC8" s="3"/>
      <c r="GD8" s="12"/>
      <c r="GE8" s="12"/>
      <c r="GF8" s="12"/>
      <c r="GG8" s="2"/>
      <c r="GH8" s="2"/>
      <c r="GI8" s="120"/>
      <c r="GJ8" s="120"/>
      <c r="GK8" s="120"/>
      <c r="GL8" s="120"/>
      <c r="GM8" s="120"/>
    </row>
    <row r="9" spans="1:256" x14ac:dyDescent="0.35">
      <c r="A9" s="119" t="s">
        <v>1014</v>
      </c>
      <c r="B9" s="120" t="s">
        <v>651</v>
      </c>
      <c r="C9" s="134">
        <v>485</v>
      </c>
      <c r="D9" s="135">
        <v>2099</v>
      </c>
      <c r="E9" s="135">
        <v>346</v>
      </c>
      <c r="F9" s="135">
        <v>1665</v>
      </c>
      <c r="G9" s="135">
        <v>145</v>
      </c>
      <c r="H9" s="135">
        <v>85</v>
      </c>
      <c r="I9" s="135">
        <v>410.5</v>
      </c>
      <c r="J9" s="135">
        <v>128</v>
      </c>
      <c r="K9" s="135">
        <v>14</v>
      </c>
      <c r="L9" s="135">
        <v>158</v>
      </c>
      <c r="M9" s="135">
        <v>52</v>
      </c>
      <c r="N9" s="135">
        <v>3029.5</v>
      </c>
      <c r="O9" s="135">
        <v>803</v>
      </c>
      <c r="P9" s="135">
        <v>37</v>
      </c>
      <c r="Q9" s="135">
        <v>2703</v>
      </c>
      <c r="R9" s="135">
        <v>148</v>
      </c>
      <c r="S9" s="135">
        <v>126</v>
      </c>
      <c r="T9" s="135">
        <v>9</v>
      </c>
      <c r="U9" s="135">
        <v>5</v>
      </c>
      <c r="V9" s="135">
        <v>20</v>
      </c>
      <c r="W9" s="135">
        <v>8.5</v>
      </c>
      <c r="X9" s="135">
        <v>3</v>
      </c>
      <c r="Y9" s="135">
        <v>29</v>
      </c>
      <c r="Z9" s="135">
        <v>19</v>
      </c>
      <c r="AA9" s="135">
        <v>2227.5</v>
      </c>
      <c r="AB9" s="135">
        <v>1444</v>
      </c>
      <c r="AC9" s="135">
        <v>60</v>
      </c>
      <c r="AD9" s="135">
        <v>84.5</v>
      </c>
      <c r="AE9" s="135">
        <v>5</v>
      </c>
      <c r="AF9" s="135">
        <v>10</v>
      </c>
      <c r="AG9" s="135">
        <v>55</v>
      </c>
      <c r="AH9" s="135">
        <v>49</v>
      </c>
      <c r="AI9" s="135">
        <v>33</v>
      </c>
      <c r="AJ9" s="135">
        <v>15</v>
      </c>
      <c r="AK9" s="135">
        <v>13</v>
      </c>
      <c r="AL9" s="135">
        <v>26</v>
      </c>
      <c r="AM9" s="135">
        <v>23</v>
      </c>
      <c r="AN9" s="135">
        <v>12</v>
      </c>
      <c r="AO9" s="135">
        <v>301.5</v>
      </c>
      <c r="AP9" s="135">
        <v>6387.5</v>
      </c>
      <c r="AQ9" s="135">
        <v>16</v>
      </c>
      <c r="AR9" s="135">
        <v>4239</v>
      </c>
      <c r="AS9" s="135">
        <v>356</v>
      </c>
      <c r="AT9" s="135">
        <v>199</v>
      </c>
      <c r="AU9" s="135">
        <v>26.5</v>
      </c>
      <c r="AV9" s="135">
        <v>18</v>
      </c>
      <c r="AW9" s="135">
        <v>19</v>
      </c>
      <c r="AX9" s="135">
        <v>6</v>
      </c>
      <c r="AY9" s="135">
        <v>28</v>
      </c>
      <c r="AZ9" s="135">
        <v>894</v>
      </c>
      <c r="BA9" s="135">
        <v>677</v>
      </c>
      <c r="BB9" s="135">
        <v>648.5</v>
      </c>
      <c r="BC9" s="135">
        <v>1708.5</v>
      </c>
      <c r="BD9" s="135">
        <v>227</v>
      </c>
      <c r="BE9" s="135">
        <v>54.5</v>
      </c>
      <c r="BF9" s="135">
        <v>1482.5</v>
      </c>
      <c r="BG9" s="135">
        <v>64</v>
      </c>
      <c r="BH9" s="135">
        <v>25</v>
      </c>
      <c r="BI9" s="135">
        <v>16</v>
      </c>
      <c r="BJ9" s="135">
        <v>331.5</v>
      </c>
      <c r="BK9" s="135">
        <v>1791.5</v>
      </c>
      <c r="BL9" s="135">
        <v>3</v>
      </c>
      <c r="BM9" s="135">
        <v>27</v>
      </c>
      <c r="BN9" s="135">
        <v>231.5</v>
      </c>
      <c r="BO9" s="135">
        <v>72</v>
      </c>
      <c r="BP9" s="135">
        <v>11</v>
      </c>
      <c r="BQ9" s="135">
        <v>337</v>
      </c>
      <c r="BR9" s="135">
        <v>291.5</v>
      </c>
      <c r="BS9" s="135">
        <v>84.5</v>
      </c>
      <c r="BT9" s="135">
        <v>24</v>
      </c>
      <c r="BU9" s="135">
        <v>34.5</v>
      </c>
      <c r="BV9" s="135">
        <v>57</v>
      </c>
      <c r="BW9" s="135">
        <v>145</v>
      </c>
      <c r="BX9" s="135">
        <v>2</v>
      </c>
      <c r="BY9" s="135">
        <v>38</v>
      </c>
      <c r="BZ9" s="135">
        <v>13</v>
      </c>
      <c r="CA9" s="135">
        <v>6</v>
      </c>
      <c r="CB9" s="135">
        <v>4626.5</v>
      </c>
      <c r="CC9" s="135">
        <v>16</v>
      </c>
      <c r="CD9" s="135">
        <v>13.5</v>
      </c>
      <c r="CE9" s="135">
        <v>6</v>
      </c>
      <c r="CF9" s="135">
        <v>8</v>
      </c>
      <c r="CG9" s="135">
        <v>10</v>
      </c>
      <c r="CH9" s="135">
        <v>3</v>
      </c>
      <c r="CI9" s="135">
        <v>50</v>
      </c>
      <c r="CJ9" s="135">
        <v>65</v>
      </c>
      <c r="CK9" s="135">
        <v>290.5</v>
      </c>
      <c r="CL9" s="135">
        <v>74</v>
      </c>
      <c r="CM9" s="135">
        <v>46.5</v>
      </c>
      <c r="CN9" s="135">
        <v>1804</v>
      </c>
      <c r="CO9" s="135">
        <v>900</v>
      </c>
      <c r="CP9" s="135">
        <v>66.5</v>
      </c>
      <c r="CQ9" s="135">
        <v>59</v>
      </c>
      <c r="CR9" s="135">
        <v>20</v>
      </c>
      <c r="CS9" s="135">
        <v>3</v>
      </c>
      <c r="CT9" s="135">
        <v>10</v>
      </c>
      <c r="CU9" s="135">
        <v>16</v>
      </c>
      <c r="CV9" s="135">
        <v>2</v>
      </c>
      <c r="CW9" s="135">
        <v>15</v>
      </c>
      <c r="CX9" s="135">
        <v>35</v>
      </c>
      <c r="CY9" s="135">
        <v>3</v>
      </c>
      <c r="CZ9" s="135">
        <v>155</v>
      </c>
      <c r="DA9" s="135">
        <v>15</v>
      </c>
      <c r="DB9" s="135">
        <v>21</v>
      </c>
      <c r="DC9" s="135">
        <v>15</v>
      </c>
      <c r="DD9" s="135">
        <v>13.5</v>
      </c>
      <c r="DE9" s="135">
        <v>20</v>
      </c>
      <c r="DF9" s="135">
        <v>1176</v>
      </c>
      <c r="DG9" s="135">
        <v>7</v>
      </c>
      <c r="DH9" s="135">
        <v>137</v>
      </c>
      <c r="DI9" s="135">
        <v>166.5</v>
      </c>
      <c r="DJ9" s="135">
        <v>52</v>
      </c>
      <c r="DK9" s="135">
        <v>31</v>
      </c>
      <c r="DL9" s="135">
        <v>367.5</v>
      </c>
      <c r="DM9" s="135">
        <v>16.5</v>
      </c>
      <c r="DN9" s="135">
        <v>110</v>
      </c>
      <c r="DO9" s="135">
        <v>261</v>
      </c>
      <c r="DP9" s="135">
        <v>13</v>
      </c>
      <c r="DQ9" s="135">
        <v>83</v>
      </c>
      <c r="DR9" s="135">
        <v>96</v>
      </c>
      <c r="DS9" s="135">
        <v>51</v>
      </c>
      <c r="DT9" s="135">
        <v>9</v>
      </c>
      <c r="DU9" s="135">
        <v>30</v>
      </c>
      <c r="DV9" s="135">
        <v>15</v>
      </c>
      <c r="DW9" s="135">
        <v>21</v>
      </c>
      <c r="DX9" s="135">
        <v>10</v>
      </c>
      <c r="DY9" s="135">
        <v>15.5</v>
      </c>
      <c r="DZ9" s="135">
        <v>49</v>
      </c>
      <c r="EA9" s="135">
        <v>34</v>
      </c>
      <c r="EB9" s="135">
        <v>46</v>
      </c>
      <c r="EC9" s="135">
        <v>17</v>
      </c>
      <c r="ED9" s="135">
        <v>89</v>
      </c>
      <c r="EE9" s="135">
        <v>15</v>
      </c>
      <c r="EF9" s="135">
        <v>101</v>
      </c>
      <c r="EG9" s="135">
        <v>16</v>
      </c>
      <c r="EH9" s="135">
        <v>18.5</v>
      </c>
      <c r="EI9" s="135">
        <v>1001</v>
      </c>
      <c r="EJ9" s="135">
        <v>675.5</v>
      </c>
      <c r="EK9" s="135">
        <v>46</v>
      </c>
      <c r="EL9" s="135">
        <v>37</v>
      </c>
      <c r="EM9" s="135">
        <v>20</v>
      </c>
      <c r="EN9" s="135">
        <v>75</v>
      </c>
      <c r="EO9" s="135">
        <v>26</v>
      </c>
      <c r="EP9" s="135">
        <v>35</v>
      </c>
      <c r="EQ9" s="135">
        <v>143</v>
      </c>
      <c r="ER9" s="135">
        <v>24</v>
      </c>
      <c r="ES9" s="135">
        <v>15.5</v>
      </c>
      <c r="ET9" s="135">
        <v>10</v>
      </c>
      <c r="EU9" s="135">
        <v>55</v>
      </c>
      <c r="EV9" s="135">
        <v>9</v>
      </c>
      <c r="EW9" s="135">
        <v>46</v>
      </c>
      <c r="EX9" s="135">
        <v>13</v>
      </c>
      <c r="EY9" s="135">
        <v>14</v>
      </c>
      <c r="EZ9" s="135">
        <v>7</v>
      </c>
      <c r="FA9" s="135">
        <v>226</v>
      </c>
      <c r="FB9" s="135">
        <v>20</v>
      </c>
      <c r="FC9" s="135">
        <v>114.5</v>
      </c>
      <c r="FD9" s="135">
        <v>35</v>
      </c>
      <c r="FE9" s="135">
        <v>5</v>
      </c>
      <c r="FF9" s="135">
        <v>16</v>
      </c>
      <c r="FG9" s="135">
        <v>3</v>
      </c>
      <c r="FH9" s="135">
        <v>4</v>
      </c>
      <c r="FI9" s="135">
        <v>121</v>
      </c>
      <c r="FJ9" s="135">
        <v>161</v>
      </c>
      <c r="FK9" s="135">
        <v>212</v>
      </c>
      <c r="FL9" s="135">
        <v>728</v>
      </c>
      <c r="FM9" s="135">
        <v>287</v>
      </c>
      <c r="FN9" s="135">
        <v>1749.5</v>
      </c>
      <c r="FO9" s="135">
        <v>78</v>
      </c>
      <c r="FP9" s="135">
        <v>144</v>
      </c>
      <c r="FQ9" s="135">
        <v>71</v>
      </c>
      <c r="FR9" s="135">
        <v>11</v>
      </c>
      <c r="FS9" s="135">
        <v>8</v>
      </c>
      <c r="FT9" s="135">
        <v>7</v>
      </c>
      <c r="FU9" s="135">
        <v>63.5</v>
      </c>
      <c r="FV9" s="135">
        <v>55</v>
      </c>
      <c r="FW9" s="135">
        <v>6</v>
      </c>
      <c r="FX9" s="135">
        <v>4</v>
      </c>
      <c r="FY9" s="12"/>
      <c r="FZ9" s="12">
        <f t="shared" ref="FZ9:FZ18" si="0">SUM(C9:FX9)</f>
        <v>55295</v>
      </c>
      <c r="GA9" s="12"/>
      <c r="GB9" s="12"/>
      <c r="GC9" s="3"/>
      <c r="GD9" s="12"/>
      <c r="GE9" s="12"/>
      <c r="GF9" s="12"/>
      <c r="GG9" s="2"/>
      <c r="GH9" s="2"/>
      <c r="GI9" s="120"/>
      <c r="GJ9" s="120"/>
      <c r="GK9" s="120"/>
      <c r="GL9" s="120"/>
      <c r="GM9" s="120"/>
    </row>
    <row r="10" spans="1:256" x14ac:dyDescent="0.35">
      <c r="A10" s="119" t="s">
        <v>426</v>
      </c>
      <c r="B10" s="120" t="s">
        <v>652</v>
      </c>
      <c r="C10" s="134">
        <v>0</v>
      </c>
      <c r="D10" s="135">
        <v>0</v>
      </c>
      <c r="E10" s="135">
        <v>1</v>
      </c>
      <c r="F10" s="135">
        <v>0</v>
      </c>
      <c r="G10" s="135">
        <v>0</v>
      </c>
      <c r="H10" s="135">
        <v>0</v>
      </c>
      <c r="I10" s="135">
        <v>0.5</v>
      </c>
      <c r="J10" s="135">
        <v>0</v>
      </c>
      <c r="K10" s="135">
        <v>0</v>
      </c>
      <c r="L10" s="135">
        <v>0</v>
      </c>
      <c r="M10" s="135">
        <v>0</v>
      </c>
      <c r="N10" s="135">
        <v>21.5</v>
      </c>
      <c r="O10" s="135">
        <v>0</v>
      </c>
      <c r="P10" s="135">
        <v>0</v>
      </c>
      <c r="Q10" s="135">
        <v>31</v>
      </c>
      <c r="R10" s="135">
        <v>0</v>
      </c>
      <c r="S10" s="135">
        <v>5</v>
      </c>
      <c r="T10" s="135">
        <v>0</v>
      </c>
      <c r="U10" s="135">
        <v>0</v>
      </c>
      <c r="V10" s="135">
        <v>0.5</v>
      </c>
      <c r="W10" s="135">
        <v>5.5</v>
      </c>
      <c r="X10" s="135">
        <v>0</v>
      </c>
      <c r="Y10" s="135">
        <v>0</v>
      </c>
      <c r="Z10" s="135">
        <v>0</v>
      </c>
      <c r="AA10" s="135">
        <v>27.5</v>
      </c>
      <c r="AB10" s="135">
        <v>1</v>
      </c>
      <c r="AC10" s="135">
        <v>0</v>
      </c>
      <c r="AD10" s="135">
        <v>0.5</v>
      </c>
      <c r="AE10" s="135">
        <v>0</v>
      </c>
      <c r="AF10" s="135">
        <v>0</v>
      </c>
      <c r="AG10" s="135">
        <v>0</v>
      </c>
      <c r="AH10" s="135">
        <v>0</v>
      </c>
      <c r="AI10" s="135">
        <v>0</v>
      </c>
      <c r="AJ10" s="135">
        <v>0</v>
      </c>
      <c r="AK10" s="135">
        <v>0</v>
      </c>
      <c r="AL10" s="135">
        <v>0</v>
      </c>
      <c r="AM10" s="135">
        <v>0</v>
      </c>
      <c r="AN10" s="135">
        <v>0</v>
      </c>
      <c r="AO10" s="135">
        <v>3.5</v>
      </c>
      <c r="AP10" s="135">
        <v>0.5</v>
      </c>
      <c r="AQ10" s="135">
        <v>0</v>
      </c>
      <c r="AR10" s="135">
        <v>91</v>
      </c>
      <c r="AS10" s="135">
        <v>0</v>
      </c>
      <c r="AT10" s="135">
        <v>15</v>
      </c>
      <c r="AU10" s="135">
        <v>0</v>
      </c>
      <c r="AV10" s="135">
        <v>0</v>
      </c>
      <c r="AW10" s="135">
        <v>0</v>
      </c>
      <c r="AX10" s="135">
        <v>0</v>
      </c>
      <c r="AY10" s="135">
        <v>0</v>
      </c>
      <c r="AZ10" s="135">
        <v>14</v>
      </c>
      <c r="BA10" s="135">
        <v>0</v>
      </c>
      <c r="BB10" s="135">
        <v>0.5</v>
      </c>
      <c r="BC10" s="135">
        <v>34.5</v>
      </c>
      <c r="BD10" s="135">
        <v>0</v>
      </c>
      <c r="BE10" s="135">
        <v>0</v>
      </c>
      <c r="BF10" s="135">
        <v>185.5</v>
      </c>
      <c r="BG10" s="135">
        <v>0</v>
      </c>
      <c r="BH10" s="135">
        <v>0</v>
      </c>
      <c r="BI10" s="135">
        <v>0</v>
      </c>
      <c r="BJ10" s="135">
        <v>23.5</v>
      </c>
      <c r="BK10" s="135">
        <v>227.5</v>
      </c>
      <c r="BL10" s="135">
        <v>0</v>
      </c>
      <c r="BM10" s="135">
        <v>0</v>
      </c>
      <c r="BN10" s="135">
        <v>0.5</v>
      </c>
      <c r="BO10" s="135">
        <v>0</v>
      </c>
      <c r="BP10" s="135">
        <v>0</v>
      </c>
      <c r="BQ10" s="135">
        <v>0</v>
      </c>
      <c r="BR10" s="135">
        <v>0.5</v>
      </c>
      <c r="BS10" s="135">
        <v>0</v>
      </c>
      <c r="BT10" s="135">
        <v>0</v>
      </c>
      <c r="BU10" s="135">
        <v>0</v>
      </c>
      <c r="BV10" s="135">
        <v>0</v>
      </c>
      <c r="BW10" s="135">
        <v>1</v>
      </c>
      <c r="BX10" s="135">
        <v>0</v>
      </c>
      <c r="BY10" s="135">
        <v>0</v>
      </c>
      <c r="BZ10" s="135">
        <v>0</v>
      </c>
      <c r="CA10" s="135">
        <v>0</v>
      </c>
      <c r="CB10" s="135">
        <v>73</v>
      </c>
      <c r="CC10" s="135">
        <v>0</v>
      </c>
      <c r="CD10" s="135">
        <v>11.5</v>
      </c>
      <c r="CE10" s="135">
        <v>0</v>
      </c>
      <c r="CF10" s="135">
        <v>0</v>
      </c>
      <c r="CG10" s="135">
        <v>0</v>
      </c>
      <c r="CH10" s="135">
        <v>0</v>
      </c>
      <c r="CI10" s="135">
        <v>0</v>
      </c>
      <c r="CJ10" s="135">
        <v>0</v>
      </c>
      <c r="CK10" s="135">
        <v>6.5</v>
      </c>
      <c r="CL10" s="135">
        <v>1</v>
      </c>
      <c r="CM10" s="135">
        <v>7.5</v>
      </c>
      <c r="CN10" s="135">
        <v>211.5</v>
      </c>
      <c r="CO10" s="135">
        <v>25</v>
      </c>
      <c r="CP10" s="135">
        <v>1.5</v>
      </c>
      <c r="CQ10" s="135">
        <v>0</v>
      </c>
      <c r="CR10" s="135">
        <v>0</v>
      </c>
      <c r="CS10" s="135">
        <v>0</v>
      </c>
      <c r="CT10" s="135">
        <v>0</v>
      </c>
      <c r="CU10" s="135">
        <v>0</v>
      </c>
      <c r="CV10" s="135">
        <v>0</v>
      </c>
      <c r="CW10" s="135">
        <v>0</v>
      </c>
      <c r="CX10" s="135">
        <v>0</v>
      </c>
      <c r="CY10" s="135">
        <v>0</v>
      </c>
      <c r="CZ10" s="135">
        <v>0</v>
      </c>
      <c r="DA10" s="135">
        <v>0</v>
      </c>
      <c r="DB10" s="135">
        <v>0</v>
      </c>
      <c r="DC10" s="135">
        <v>0</v>
      </c>
      <c r="DD10" s="135">
        <v>0</v>
      </c>
      <c r="DE10" s="135">
        <v>0</v>
      </c>
      <c r="DF10" s="135">
        <v>12</v>
      </c>
      <c r="DG10" s="135">
        <v>0</v>
      </c>
      <c r="DH10" s="135">
        <v>0</v>
      </c>
      <c r="DI10" s="135">
        <v>1.5</v>
      </c>
      <c r="DJ10" s="135">
        <v>0</v>
      </c>
      <c r="DK10" s="135">
        <v>0</v>
      </c>
      <c r="DL10" s="135">
        <v>0.5</v>
      </c>
      <c r="DM10" s="135">
        <v>0.5</v>
      </c>
      <c r="DN10" s="135">
        <v>0</v>
      </c>
      <c r="DO10" s="135">
        <v>0</v>
      </c>
      <c r="DP10" s="135">
        <v>0</v>
      </c>
      <c r="DQ10" s="135">
        <v>0</v>
      </c>
      <c r="DR10" s="135">
        <v>0</v>
      </c>
      <c r="DS10" s="135">
        <v>0</v>
      </c>
      <c r="DT10" s="135">
        <v>0</v>
      </c>
      <c r="DU10" s="135">
        <v>0</v>
      </c>
      <c r="DV10" s="135">
        <v>0</v>
      </c>
      <c r="DW10" s="135">
        <v>0</v>
      </c>
      <c r="DX10" s="135">
        <v>0</v>
      </c>
      <c r="DY10" s="135">
        <v>0</v>
      </c>
      <c r="DZ10" s="135">
        <v>0</v>
      </c>
      <c r="EA10" s="135">
        <v>0</v>
      </c>
      <c r="EB10" s="135">
        <v>0</v>
      </c>
      <c r="EC10" s="135">
        <v>0</v>
      </c>
      <c r="ED10" s="135">
        <v>0</v>
      </c>
      <c r="EE10" s="135">
        <v>0</v>
      </c>
      <c r="EF10" s="135">
        <v>0</v>
      </c>
      <c r="EG10" s="135">
        <v>0</v>
      </c>
      <c r="EH10" s="135">
        <v>0</v>
      </c>
      <c r="EI10" s="135">
        <v>0</v>
      </c>
      <c r="EJ10" s="135">
        <v>0.5</v>
      </c>
      <c r="EK10" s="135">
        <v>0</v>
      </c>
      <c r="EL10" s="135">
        <v>0</v>
      </c>
      <c r="EM10" s="135">
        <v>0</v>
      </c>
      <c r="EN10" s="135">
        <v>0</v>
      </c>
      <c r="EO10" s="135">
        <v>0</v>
      </c>
      <c r="EP10" s="135">
        <v>0</v>
      </c>
      <c r="EQ10" s="135">
        <v>0</v>
      </c>
      <c r="ER10" s="135">
        <v>0</v>
      </c>
      <c r="ES10" s="135">
        <v>5.5</v>
      </c>
      <c r="ET10" s="135">
        <v>0</v>
      </c>
      <c r="EU10" s="135">
        <v>0</v>
      </c>
      <c r="EV10" s="135">
        <v>0</v>
      </c>
      <c r="EW10" s="135">
        <v>0</v>
      </c>
      <c r="EX10" s="135">
        <v>0</v>
      </c>
      <c r="EY10" s="135">
        <v>0</v>
      </c>
      <c r="EZ10" s="135">
        <v>0</v>
      </c>
      <c r="FA10" s="135">
        <v>0</v>
      </c>
      <c r="FB10" s="135">
        <v>0</v>
      </c>
      <c r="FC10" s="135">
        <v>4.5</v>
      </c>
      <c r="FD10" s="135">
        <v>0</v>
      </c>
      <c r="FE10" s="135">
        <v>0</v>
      </c>
      <c r="FF10" s="135">
        <v>0</v>
      </c>
      <c r="FG10" s="135">
        <v>0</v>
      </c>
      <c r="FH10" s="135">
        <v>0</v>
      </c>
      <c r="FI10" s="135">
        <v>0</v>
      </c>
      <c r="FJ10" s="135">
        <v>0</v>
      </c>
      <c r="FK10" s="135">
        <v>0</v>
      </c>
      <c r="FL10" s="135">
        <v>0</v>
      </c>
      <c r="FM10" s="135">
        <v>0</v>
      </c>
      <c r="FN10" s="135">
        <v>8.5</v>
      </c>
      <c r="FO10" s="135">
        <v>0</v>
      </c>
      <c r="FP10" s="135">
        <v>0</v>
      </c>
      <c r="FQ10" s="135">
        <v>0</v>
      </c>
      <c r="FR10" s="135">
        <v>0</v>
      </c>
      <c r="FS10" s="135">
        <v>0</v>
      </c>
      <c r="FT10" s="135">
        <v>0</v>
      </c>
      <c r="FU10" s="135">
        <v>0</v>
      </c>
      <c r="FV10" s="135">
        <v>0</v>
      </c>
      <c r="FW10" s="135">
        <v>0</v>
      </c>
      <c r="FX10" s="135">
        <v>0</v>
      </c>
      <c r="FY10" s="12"/>
      <c r="FZ10" s="12">
        <f t="shared" si="0"/>
        <v>1062.5</v>
      </c>
      <c r="GA10" s="12"/>
      <c r="GB10" s="12"/>
      <c r="GC10" s="3"/>
      <c r="GD10" s="12"/>
      <c r="GE10" s="12"/>
      <c r="GF10" s="12"/>
      <c r="GG10" s="2"/>
      <c r="GH10" s="2"/>
      <c r="GI10" s="120"/>
      <c r="GJ10" s="120"/>
      <c r="GK10" s="120"/>
      <c r="GL10" s="120"/>
      <c r="GM10" s="120"/>
    </row>
    <row r="11" spans="1:256" x14ac:dyDescent="0.35">
      <c r="A11" s="119" t="s">
        <v>427</v>
      </c>
      <c r="B11" s="120" t="s">
        <v>653</v>
      </c>
      <c r="C11" s="15">
        <f>C8+C9</f>
        <v>6618</v>
      </c>
      <c r="D11" s="15">
        <f t="shared" ref="D11:BO11" si="1">D8+D9</f>
        <v>32171.5</v>
      </c>
      <c r="E11" s="15">
        <f t="shared" si="1"/>
        <v>4466</v>
      </c>
      <c r="F11" s="15">
        <f t="shared" si="1"/>
        <v>23100.5</v>
      </c>
      <c r="G11" s="15">
        <f t="shared" si="1"/>
        <v>1533.5</v>
      </c>
      <c r="H11" s="15">
        <f t="shared" si="1"/>
        <v>1125</v>
      </c>
      <c r="I11" s="15">
        <f t="shared" si="1"/>
        <v>6342.5</v>
      </c>
      <c r="J11" s="15">
        <f t="shared" si="1"/>
        <v>1986</v>
      </c>
      <c r="K11" s="15">
        <f t="shared" si="1"/>
        <v>273.5</v>
      </c>
      <c r="L11" s="15">
        <f t="shared" si="1"/>
        <v>2083.5</v>
      </c>
      <c r="M11" s="15">
        <f t="shared" si="1"/>
        <v>887</v>
      </c>
      <c r="N11" s="15">
        <f t="shared" si="1"/>
        <v>48644.5</v>
      </c>
      <c r="O11" s="15">
        <f t="shared" si="1"/>
        <v>12723.5</v>
      </c>
      <c r="P11" s="15">
        <f t="shared" si="1"/>
        <v>358</v>
      </c>
      <c r="Q11" s="15">
        <f t="shared" si="1"/>
        <v>37008.5</v>
      </c>
      <c r="R11" s="15">
        <f t="shared" si="1"/>
        <v>6089.5</v>
      </c>
      <c r="S11" s="15">
        <f t="shared" si="1"/>
        <v>1489</v>
      </c>
      <c r="T11" s="15">
        <f t="shared" si="1"/>
        <v>164</v>
      </c>
      <c r="U11" s="15">
        <f t="shared" si="1"/>
        <v>49</v>
      </c>
      <c r="V11" s="15">
        <f t="shared" si="1"/>
        <v>249</v>
      </c>
      <c r="W11" s="15">
        <f t="shared" si="1"/>
        <v>209.5</v>
      </c>
      <c r="X11" s="15">
        <f t="shared" si="1"/>
        <v>30</v>
      </c>
      <c r="Y11" s="15">
        <f t="shared" si="1"/>
        <v>924</v>
      </c>
      <c r="Z11" s="15">
        <f t="shared" si="1"/>
        <v>220</v>
      </c>
      <c r="AA11" s="15">
        <f t="shared" si="1"/>
        <v>30606.5</v>
      </c>
      <c r="AB11" s="15">
        <f t="shared" si="1"/>
        <v>26831.5</v>
      </c>
      <c r="AC11" s="15">
        <f t="shared" si="1"/>
        <v>910</v>
      </c>
      <c r="AD11" s="15">
        <f t="shared" si="1"/>
        <v>1262.5</v>
      </c>
      <c r="AE11" s="15">
        <f t="shared" si="1"/>
        <v>92</v>
      </c>
      <c r="AF11" s="15">
        <f t="shared" si="1"/>
        <v>179</v>
      </c>
      <c r="AG11" s="15">
        <f t="shared" si="1"/>
        <v>575</v>
      </c>
      <c r="AH11" s="15">
        <f t="shared" si="1"/>
        <v>925</v>
      </c>
      <c r="AI11" s="15">
        <f t="shared" si="1"/>
        <v>414</v>
      </c>
      <c r="AJ11" s="15">
        <f t="shared" si="1"/>
        <v>170</v>
      </c>
      <c r="AK11" s="15">
        <f t="shared" si="1"/>
        <v>153</v>
      </c>
      <c r="AL11" s="15">
        <f t="shared" si="1"/>
        <v>284</v>
      </c>
      <c r="AM11" s="15">
        <f t="shared" si="1"/>
        <v>335</v>
      </c>
      <c r="AN11" s="15">
        <f t="shared" si="1"/>
        <v>287</v>
      </c>
      <c r="AO11" s="15">
        <f t="shared" si="1"/>
        <v>4082</v>
      </c>
      <c r="AP11" s="15">
        <f t="shared" si="1"/>
        <v>81575.5</v>
      </c>
      <c r="AQ11" s="15">
        <f t="shared" si="1"/>
        <v>229</v>
      </c>
      <c r="AR11" s="15">
        <f t="shared" si="1"/>
        <v>58778</v>
      </c>
      <c r="AS11" s="15">
        <f t="shared" si="1"/>
        <v>6069</v>
      </c>
      <c r="AT11" s="15">
        <f t="shared" si="1"/>
        <v>2934</v>
      </c>
      <c r="AU11" s="15">
        <f t="shared" si="1"/>
        <v>315.5</v>
      </c>
      <c r="AV11" s="15">
        <f t="shared" si="1"/>
        <v>299</v>
      </c>
      <c r="AW11" s="15">
        <f t="shared" si="1"/>
        <v>256.5</v>
      </c>
      <c r="AX11" s="15">
        <f t="shared" si="1"/>
        <v>60</v>
      </c>
      <c r="AY11" s="15">
        <f t="shared" si="1"/>
        <v>431</v>
      </c>
      <c r="AZ11" s="15">
        <f t="shared" si="1"/>
        <v>11863</v>
      </c>
      <c r="BA11" s="15">
        <f t="shared" si="1"/>
        <v>9003</v>
      </c>
      <c r="BB11" s="15">
        <f t="shared" si="1"/>
        <v>7062.5</v>
      </c>
      <c r="BC11" s="15">
        <f t="shared" si="1"/>
        <v>21583</v>
      </c>
      <c r="BD11" s="15">
        <f t="shared" si="1"/>
        <v>3653</v>
      </c>
      <c r="BE11" s="15">
        <f t="shared" si="1"/>
        <v>1183.5</v>
      </c>
      <c r="BF11" s="15">
        <f t="shared" si="1"/>
        <v>25715</v>
      </c>
      <c r="BG11" s="15">
        <f t="shared" si="1"/>
        <v>883</v>
      </c>
      <c r="BH11" s="15">
        <f t="shared" si="1"/>
        <v>584</v>
      </c>
      <c r="BI11" s="15">
        <f t="shared" si="1"/>
        <v>246.5</v>
      </c>
      <c r="BJ11" s="15">
        <f t="shared" si="1"/>
        <v>6299.5</v>
      </c>
      <c r="BK11" s="15">
        <f t="shared" si="1"/>
        <v>31500.5</v>
      </c>
      <c r="BL11" s="15">
        <f t="shared" si="1"/>
        <v>64.5</v>
      </c>
      <c r="BM11" s="15">
        <f t="shared" si="1"/>
        <v>424</v>
      </c>
      <c r="BN11" s="15">
        <f t="shared" si="1"/>
        <v>3032.5</v>
      </c>
      <c r="BO11" s="15">
        <f t="shared" si="1"/>
        <v>1227</v>
      </c>
      <c r="BP11" s="15">
        <f t="shared" ref="BP11:EA11" si="2">BP8+BP9</f>
        <v>149</v>
      </c>
      <c r="BQ11" s="15">
        <f t="shared" si="2"/>
        <v>5737</v>
      </c>
      <c r="BR11" s="15">
        <f t="shared" si="2"/>
        <v>4492.5</v>
      </c>
      <c r="BS11" s="15">
        <f t="shared" si="2"/>
        <v>1100.5</v>
      </c>
      <c r="BT11" s="15">
        <f t="shared" si="2"/>
        <v>368</v>
      </c>
      <c r="BU11" s="15">
        <f t="shared" si="2"/>
        <v>424.5</v>
      </c>
      <c r="BV11" s="15">
        <f t="shared" si="2"/>
        <v>1228</v>
      </c>
      <c r="BW11" s="15">
        <f t="shared" si="2"/>
        <v>1984</v>
      </c>
      <c r="BX11" s="15">
        <f t="shared" si="2"/>
        <v>69</v>
      </c>
      <c r="BY11" s="15">
        <f t="shared" si="2"/>
        <v>437</v>
      </c>
      <c r="BZ11" s="15">
        <f t="shared" si="2"/>
        <v>198</v>
      </c>
      <c r="CA11" s="15">
        <f t="shared" si="2"/>
        <v>139.5</v>
      </c>
      <c r="CB11" s="15">
        <f t="shared" si="2"/>
        <v>70225.5</v>
      </c>
      <c r="CC11" s="15">
        <f t="shared" si="2"/>
        <v>190</v>
      </c>
      <c r="CD11" s="15">
        <f t="shared" si="2"/>
        <v>200.5</v>
      </c>
      <c r="CE11" s="15">
        <f t="shared" si="2"/>
        <v>148</v>
      </c>
      <c r="CF11" s="15">
        <f t="shared" si="2"/>
        <v>108</v>
      </c>
      <c r="CG11" s="15">
        <f t="shared" si="2"/>
        <v>193</v>
      </c>
      <c r="CH11" s="15">
        <f t="shared" si="2"/>
        <v>95.5</v>
      </c>
      <c r="CI11" s="15">
        <f t="shared" si="2"/>
        <v>697</v>
      </c>
      <c r="CJ11" s="15">
        <f t="shared" si="2"/>
        <v>821</v>
      </c>
      <c r="CK11" s="15">
        <f t="shared" si="2"/>
        <v>4975.5</v>
      </c>
      <c r="CL11" s="15">
        <f t="shared" si="2"/>
        <v>1213.5</v>
      </c>
      <c r="CM11" s="15">
        <f t="shared" si="2"/>
        <v>742</v>
      </c>
      <c r="CN11" s="15">
        <f t="shared" si="2"/>
        <v>28939.5</v>
      </c>
      <c r="CO11" s="15">
        <f t="shared" si="2"/>
        <v>14109</v>
      </c>
      <c r="CP11" s="15">
        <f t="shared" si="2"/>
        <v>914.5</v>
      </c>
      <c r="CQ11" s="15">
        <f t="shared" si="2"/>
        <v>731</v>
      </c>
      <c r="CR11" s="15">
        <f t="shared" si="2"/>
        <v>231</v>
      </c>
      <c r="CS11" s="15">
        <f t="shared" si="2"/>
        <v>266</v>
      </c>
      <c r="CT11" s="15">
        <f t="shared" si="2"/>
        <v>106</v>
      </c>
      <c r="CU11" s="15">
        <f t="shared" si="2"/>
        <v>406</v>
      </c>
      <c r="CV11" s="15">
        <f t="shared" si="2"/>
        <v>25</v>
      </c>
      <c r="CW11" s="15">
        <f t="shared" si="2"/>
        <v>208</v>
      </c>
      <c r="CX11" s="15">
        <f t="shared" si="2"/>
        <v>458.5</v>
      </c>
      <c r="CY11" s="15">
        <f t="shared" si="2"/>
        <v>34.5</v>
      </c>
      <c r="CZ11" s="15">
        <f t="shared" si="2"/>
        <v>1720</v>
      </c>
      <c r="DA11" s="15">
        <f t="shared" si="2"/>
        <v>192</v>
      </c>
      <c r="DB11" s="15">
        <f t="shared" si="2"/>
        <v>316</v>
      </c>
      <c r="DC11" s="15">
        <f t="shared" si="2"/>
        <v>188</v>
      </c>
      <c r="DD11" s="15">
        <f t="shared" si="2"/>
        <v>158.5</v>
      </c>
      <c r="DE11" s="15">
        <f t="shared" si="2"/>
        <v>310.5</v>
      </c>
      <c r="DF11" s="15">
        <f t="shared" si="2"/>
        <v>18110</v>
      </c>
      <c r="DG11" s="15">
        <f t="shared" si="2"/>
        <v>114</v>
      </c>
      <c r="DH11" s="15">
        <f t="shared" si="2"/>
        <v>1758</v>
      </c>
      <c r="DI11" s="15">
        <f t="shared" si="2"/>
        <v>2342.5</v>
      </c>
      <c r="DJ11" s="15">
        <f t="shared" si="2"/>
        <v>649</v>
      </c>
      <c r="DK11" s="15">
        <f t="shared" si="2"/>
        <v>515</v>
      </c>
      <c r="DL11" s="15">
        <f t="shared" si="2"/>
        <v>5712.5</v>
      </c>
      <c r="DM11" s="15">
        <f t="shared" si="2"/>
        <v>224.5</v>
      </c>
      <c r="DN11" s="15">
        <f t="shared" si="2"/>
        <v>1360</v>
      </c>
      <c r="DO11" s="15">
        <f t="shared" si="2"/>
        <v>3263</v>
      </c>
      <c r="DP11" s="15">
        <f t="shared" si="2"/>
        <v>191</v>
      </c>
      <c r="DQ11" s="15">
        <f t="shared" si="2"/>
        <v>852</v>
      </c>
      <c r="DR11" s="15">
        <f t="shared" si="2"/>
        <v>1292</v>
      </c>
      <c r="DS11" s="15">
        <f t="shared" si="2"/>
        <v>574</v>
      </c>
      <c r="DT11" s="15">
        <f t="shared" si="2"/>
        <v>171</v>
      </c>
      <c r="DU11" s="15">
        <f t="shared" si="2"/>
        <v>360</v>
      </c>
      <c r="DV11" s="15">
        <f t="shared" si="2"/>
        <v>216</v>
      </c>
      <c r="DW11" s="15">
        <f t="shared" si="2"/>
        <v>296</v>
      </c>
      <c r="DX11" s="15">
        <f t="shared" si="2"/>
        <v>147</v>
      </c>
      <c r="DY11" s="15">
        <f t="shared" si="2"/>
        <v>287.5</v>
      </c>
      <c r="DZ11" s="15">
        <f t="shared" si="2"/>
        <v>695</v>
      </c>
      <c r="EA11" s="15">
        <f t="shared" si="2"/>
        <v>520</v>
      </c>
      <c r="EB11" s="15">
        <f t="shared" ref="EB11:FX11" si="3">EB8+EB9</f>
        <v>511</v>
      </c>
      <c r="EC11" s="15">
        <f t="shared" si="3"/>
        <v>273.5</v>
      </c>
      <c r="ED11" s="15">
        <f t="shared" si="3"/>
        <v>1514</v>
      </c>
      <c r="EE11" s="15">
        <f t="shared" si="3"/>
        <v>184</v>
      </c>
      <c r="EF11" s="15">
        <f t="shared" si="3"/>
        <v>1336</v>
      </c>
      <c r="EG11" s="15">
        <f t="shared" si="3"/>
        <v>238</v>
      </c>
      <c r="EH11" s="15">
        <f t="shared" si="3"/>
        <v>237.5</v>
      </c>
      <c r="EI11" s="15">
        <f t="shared" si="3"/>
        <v>13410.5</v>
      </c>
      <c r="EJ11" s="15">
        <f t="shared" si="3"/>
        <v>10211.5</v>
      </c>
      <c r="EK11" s="15">
        <f t="shared" si="3"/>
        <v>672</v>
      </c>
      <c r="EL11" s="15">
        <f t="shared" si="3"/>
        <v>484.5</v>
      </c>
      <c r="EM11" s="15">
        <f t="shared" si="3"/>
        <v>358</v>
      </c>
      <c r="EN11" s="15">
        <f t="shared" si="3"/>
        <v>933</v>
      </c>
      <c r="EO11" s="15">
        <f t="shared" si="3"/>
        <v>283</v>
      </c>
      <c r="EP11" s="15">
        <f t="shared" si="3"/>
        <v>420</v>
      </c>
      <c r="EQ11" s="15">
        <f t="shared" si="3"/>
        <v>2433</v>
      </c>
      <c r="ER11" s="15">
        <f t="shared" si="3"/>
        <v>321</v>
      </c>
      <c r="ES11" s="15">
        <f t="shared" si="3"/>
        <v>182.5</v>
      </c>
      <c r="ET11" s="15">
        <f t="shared" si="3"/>
        <v>184</v>
      </c>
      <c r="EU11" s="15">
        <f t="shared" si="3"/>
        <v>559</v>
      </c>
      <c r="EV11" s="15">
        <f t="shared" si="3"/>
        <v>78.5</v>
      </c>
      <c r="EW11" s="15">
        <f t="shared" si="3"/>
        <v>716.5</v>
      </c>
      <c r="EX11" s="15">
        <f t="shared" si="3"/>
        <v>168</v>
      </c>
      <c r="EY11" s="15">
        <f t="shared" si="3"/>
        <v>770</v>
      </c>
      <c r="EZ11" s="15">
        <f t="shared" si="3"/>
        <v>119</v>
      </c>
      <c r="FA11" s="15">
        <f t="shared" si="3"/>
        <v>3391</v>
      </c>
      <c r="FB11" s="15">
        <f t="shared" si="3"/>
        <v>288</v>
      </c>
      <c r="FC11" s="15">
        <f t="shared" si="3"/>
        <v>1669.5</v>
      </c>
      <c r="FD11" s="15">
        <f t="shared" si="3"/>
        <v>409</v>
      </c>
      <c r="FE11" s="15">
        <f t="shared" si="3"/>
        <v>78</v>
      </c>
      <c r="FF11" s="15">
        <f t="shared" si="3"/>
        <v>201</v>
      </c>
      <c r="FG11" s="15">
        <f t="shared" si="3"/>
        <v>123</v>
      </c>
      <c r="FH11" s="15">
        <f t="shared" si="3"/>
        <v>72</v>
      </c>
      <c r="FI11" s="15">
        <f t="shared" si="3"/>
        <v>1654</v>
      </c>
      <c r="FJ11" s="15">
        <f t="shared" si="3"/>
        <v>2049</v>
      </c>
      <c r="FK11" s="15">
        <f t="shared" si="3"/>
        <v>2593</v>
      </c>
      <c r="FL11" s="15">
        <f t="shared" si="3"/>
        <v>8371</v>
      </c>
      <c r="FM11" s="15">
        <f t="shared" si="3"/>
        <v>3943</v>
      </c>
      <c r="FN11" s="15">
        <f t="shared" si="3"/>
        <v>22298.5</v>
      </c>
      <c r="FO11" s="15">
        <f t="shared" si="3"/>
        <v>1067</v>
      </c>
      <c r="FP11" s="15">
        <f t="shared" si="3"/>
        <v>2247</v>
      </c>
      <c r="FQ11" s="15">
        <f t="shared" si="3"/>
        <v>997</v>
      </c>
      <c r="FR11" s="15">
        <f t="shared" si="3"/>
        <v>167</v>
      </c>
      <c r="FS11" s="15">
        <f t="shared" si="3"/>
        <v>157</v>
      </c>
      <c r="FT11" s="15">
        <f t="shared" si="3"/>
        <v>60</v>
      </c>
      <c r="FU11" s="15">
        <f t="shared" si="3"/>
        <v>781.5</v>
      </c>
      <c r="FV11" s="15">
        <f t="shared" si="3"/>
        <v>802</v>
      </c>
      <c r="FW11" s="15">
        <f t="shared" si="3"/>
        <v>138</v>
      </c>
      <c r="FX11" s="15">
        <f t="shared" si="3"/>
        <v>55</v>
      </c>
      <c r="FY11" s="12"/>
      <c r="FZ11" s="12">
        <f t="shared" si="0"/>
        <v>806234</v>
      </c>
      <c r="GA11" s="12"/>
      <c r="GB11" s="12"/>
      <c r="GC11" s="12"/>
      <c r="GD11" s="12"/>
      <c r="GE11" s="12"/>
      <c r="GF11" s="12"/>
      <c r="GG11" s="2"/>
      <c r="GH11" s="2"/>
      <c r="GI11" s="120"/>
      <c r="GJ11" s="120"/>
      <c r="GK11" s="120"/>
      <c r="GL11" s="120"/>
      <c r="GM11" s="120"/>
    </row>
    <row r="12" spans="1:256" x14ac:dyDescent="0.35">
      <c r="A12" s="119" t="s">
        <v>430</v>
      </c>
      <c r="B12" s="120" t="s">
        <v>777</v>
      </c>
      <c r="C12" s="137">
        <v>167</v>
      </c>
      <c r="D12" s="136">
        <v>424</v>
      </c>
      <c r="E12" s="136">
        <v>0</v>
      </c>
      <c r="F12" s="136">
        <v>1648</v>
      </c>
      <c r="G12" s="136">
        <v>0</v>
      </c>
      <c r="H12" s="136">
        <v>0</v>
      </c>
      <c r="I12" s="136">
        <v>0</v>
      </c>
      <c r="J12" s="136">
        <v>0</v>
      </c>
      <c r="K12" s="136">
        <v>0</v>
      </c>
      <c r="L12" s="136">
        <v>0</v>
      </c>
      <c r="M12" s="136">
        <v>0</v>
      </c>
      <c r="N12" s="136">
        <v>0</v>
      </c>
      <c r="O12" s="136">
        <v>0</v>
      </c>
      <c r="P12" s="136">
        <v>0</v>
      </c>
      <c r="Q12" s="136">
        <v>0</v>
      </c>
      <c r="R12" s="136">
        <v>5567.5</v>
      </c>
      <c r="S12" s="136">
        <v>6</v>
      </c>
      <c r="T12" s="136">
        <v>0</v>
      </c>
      <c r="U12" s="136">
        <v>0</v>
      </c>
      <c r="V12" s="136">
        <v>0</v>
      </c>
      <c r="W12" s="136">
        <v>0</v>
      </c>
      <c r="X12" s="136">
        <v>0</v>
      </c>
      <c r="Y12" s="136">
        <v>512</v>
      </c>
      <c r="Z12" s="136">
        <v>0</v>
      </c>
      <c r="AA12" s="136">
        <v>325.5</v>
      </c>
      <c r="AB12" s="136">
        <v>215.5</v>
      </c>
      <c r="AC12" s="136">
        <v>0</v>
      </c>
      <c r="AD12" s="136">
        <v>0</v>
      </c>
      <c r="AE12" s="136">
        <v>0</v>
      </c>
      <c r="AF12" s="136">
        <v>0</v>
      </c>
      <c r="AG12" s="136">
        <v>0</v>
      </c>
      <c r="AH12" s="136">
        <v>0</v>
      </c>
      <c r="AI12" s="136">
        <v>0</v>
      </c>
      <c r="AJ12" s="136">
        <v>0</v>
      </c>
      <c r="AK12" s="136">
        <v>0</v>
      </c>
      <c r="AL12" s="136">
        <v>0</v>
      </c>
      <c r="AM12" s="136">
        <v>0</v>
      </c>
      <c r="AN12" s="136">
        <v>0</v>
      </c>
      <c r="AO12" s="136">
        <v>104.5</v>
      </c>
      <c r="AP12" s="136">
        <v>579</v>
      </c>
      <c r="AQ12" s="136">
        <v>0</v>
      </c>
      <c r="AR12" s="136">
        <v>1356.5</v>
      </c>
      <c r="AS12" s="136">
        <v>0</v>
      </c>
      <c r="AT12" s="136">
        <v>500</v>
      </c>
      <c r="AU12" s="136">
        <v>0</v>
      </c>
      <c r="AV12" s="136">
        <v>0</v>
      </c>
      <c r="AW12" s="136">
        <v>0</v>
      </c>
      <c r="AX12" s="136">
        <v>0</v>
      </c>
      <c r="AY12" s="136">
        <v>0</v>
      </c>
      <c r="AZ12" s="136">
        <v>120</v>
      </c>
      <c r="BA12" s="136">
        <v>238</v>
      </c>
      <c r="BB12" s="136">
        <v>0</v>
      </c>
      <c r="BC12" s="136">
        <v>522</v>
      </c>
      <c r="BD12" s="136">
        <v>0</v>
      </c>
      <c r="BE12" s="136">
        <v>0</v>
      </c>
      <c r="BF12" s="136">
        <v>1127.5</v>
      </c>
      <c r="BG12" s="136">
        <v>0</v>
      </c>
      <c r="BH12" s="136">
        <v>27</v>
      </c>
      <c r="BI12" s="136">
        <v>0</v>
      </c>
      <c r="BJ12" s="136">
        <v>0</v>
      </c>
      <c r="BK12" s="136">
        <v>10518</v>
      </c>
      <c r="BL12" s="136">
        <v>0</v>
      </c>
      <c r="BM12" s="136">
        <v>0</v>
      </c>
      <c r="BN12" s="136">
        <v>0</v>
      </c>
      <c r="BO12" s="136">
        <v>0</v>
      </c>
      <c r="BP12" s="136">
        <v>0</v>
      </c>
      <c r="BQ12" s="136">
        <v>0</v>
      </c>
      <c r="BR12" s="136">
        <v>0</v>
      </c>
      <c r="BS12" s="136">
        <v>0</v>
      </c>
      <c r="BT12" s="136">
        <v>0</v>
      </c>
      <c r="BU12" s="136">
        <v>0</v>
      </c>
      <c r="BV12" s="136">
        <v>0</v>
      </c>
      <c r="BW12" s="136">
        <v>0</v>
      </c>
      <c r="BX12" s="136">
        <v>0</v>
      </c>
      <c r="BY12" s="136">
        <v>0</v>
      </c>
      <c r="BZ12" s="136">
        <v>0</v>
      </c>
      <c r="CA12" s="136">
        <v>0</v>
      </c>
      <c r="CB12" s="136">
        <v>898</v>
      </c>
      <c r="CC12" s="136">
        <v>0</v>
      </c>
      <c r="CD12" s="136">
        <v>0</v>
      </c>
      <c r="CE12" s="136">
        <v>0</v>
      </c>
      <c r="CF12" s="136">
        <v>0</v>
      </c>
      <c r="CG12" s="136">
        <v>0</v>
      </c>
      <c r="CH12" s="136">
        <v>0</v>
      </c>
      <c r="CI12" s="136">
        <v>0</v>
      </c>
      <c r="CJ12" s="136">
        <v>0</v>
      </c>
      <c r="CK12" s="136">
        <v>747</v>
      </c>
      <c r="CL12" s="136">
        <v>7.5</v>
      </c>
      <c r="CM12" s="136">
        <v>25.5</v>
      </c>
      <c r="CN12" s="136">
        <v>293</v>
      </c>
      <c r="CO12" s="136">
        <v>0</v>
      </c>
      <c r="CP12" s="136">
        <v>0</v>
      </c>
      <c r="CQ12" s="136">
        <v>0</v>
      </c>
      <c r="CR12" s="136">
        <v>0</v>
      </c>
      <c r="CS12" s="136">
        <v>0</v>
      </c>
      <c r="CT12" s="136">
        <v>0</v>
      </c>
      <c r="CU12" s="136">
        <v>331</v>
      </c>
      <c r="CV12" s="136">
        <v>0</v>
      </c>
      <c r="CW12" s="136">
        <v>0</v>
      </c>
      <c r="CX12" s="136">
        <v>0</v>
      </c>
      <c r="CY12" s="136">
        <v>0</v>
      </c>
      <c r="CZ12" s="136">
        <v>0</v>
      </c>
      <c r="DA12" s="136">
        <v>0</v>
      </c>
      <c r="DB12" s="136">
        <v>0</v>
      </c>
      <c r="DC12" s="136">
        <v>0</v>
      </c>
      <c r="DD12" s="136">
        <v>0</v>
      </c>
      <c r="DE12" s="136">
        <v>0</v>
      </c>
      <c r="DF12" s="136">
        <v>0</v>
      </c>
      <c r="DG12" s="136">
        <v>0</v>
      </c>
      <c r="DH12" s="136">
        <v>0</v>
      </c>
      <c r="DI12" s="136">
        <v>4</v>
      </c>
      <c r="DJ12" s="136">
        <v>1</v>
      </c>
      <c r="DK12" s="136">
        <v>0</v>
      </c>
      <c r="DL12" s="136">
        <v>0</v>
      </c>
      <c r="DM12" s="136">
        <v>0</v>
      </c>
      <c r="DN12" s="136">
        <v>0</v>
      </c>
      <c r="DO12" s="136">
        <v>0</v>
      </c>
      <c r="DP12" s="136">
        <v>0</v>
      </c>
      <c r="DQ12" s="136">
        <v>0</v>
      </c>
      <c r="DR12" s="136">
        <v>0</v>
      </c>
      <c r="DS12" s="136">
        <v>0</v>
      </c>
      <c r="DT12" s="136">
        <v>0</v>
      </c>
      <c r="DU12" s="136">
        <v>0</v>
      </c>
      <c r="DV12" s="136">
        <v>0</v>
      </c>
      <c r="DW12" s="136">
        <v>0</v>
      </c>
      <c r="DX12" s="136">
        <v>0</v>
      </c>
      <c r="DY12" s="136">
        <v>0</v>
      </c>
      <c r="DZ12" s="136">
        <v>0</v>
      </c>
      <c r="EA12" s="136">
        <v>0</v>
      </c>
      <c r="EB12" s="136">
        <v>17</v>
      </c>
      <c r="EC12" s="136">
        <v>0</v>
      </c>
      <c r="ED12" s="136">
        <v>0</v>
      </c>
      <c r="EE12" s="136">
        <v>0</v>
      </c>
      <c r="EF12" s="136">
        <v>0</v>
      </c>
      <c r="EG12" s="136">
        <v>0</v>
      </c>
      <c r="EH12" s="136">
        <v>0</v>
      </c>
      <c r="EI12" s="136">
        <v>0</v>
      </c>
      <c r="EJ12" s="136">
        <v>196</v>
      </c>
      <c r="EK12" s="136">
        <v>0</v>
      </c>
      <c r="EL12" s="136">
        <v>0</v>
      </c>
      <c r="EM12" s="136">
        <v>0</v>
      </c>
      <c r="EN12" s="136">
        <v>55</v>
      </c>
      <c r="EO12" s="136">
        <v>0</v>
      </c>
      <c r="EP12" s="136">
        <v>0</v>
      </c>
      <c r="EQ12" s="136">
        <v>0</v>
      </c>
      <c r="ER12" s="136">
        <v>0</v>
      </c>
      <c r="ES12" s="136">
        <v>0</v>
      </c>
      <c r="ET12" s="136">
        <v>0</v>
      </c>
      <c r="EU12" s="136">
        <v>0</v>
      </c>
      <c r="EV12" s="136">
        <v>0</v>
      </c>
      <c r="EW12" s="136">
        <v>0</v>
      </c>
      <c r="EX12" s="136">
        <v>0</v>
      </c>
      <c r="EY12" s="136">
        <v>565</v>
      </c>
      <c r="EZ12" s="136">
        <v>0</v>
      </c>
      <c r="FA12" s="136">
        <v>0</v>
      </c>
      <c r="FB12" s="136">
        <v>0</v>
      </c>
      <c r="FC12" s="136">
        <v>0</v>
      </c>
      <c r="FD12" s="136">
        <v>0</v>
      </c>
      <c r="FE12" s="136">
        <v>0</v>
      </c>
      <c r="FF12" s="136">
        <v>0</v>
      </c>
      <c r="FG12" s="136">
        <v>0</v>
      </c>
      <c r="FH12" s="136">
        <v>0</v>
      </c>
      <c r="FI12" s="136">
        <v>0</v>
      </c>
      <c r="FJ12" s="136">
        <v>0</v>
      </c>
      <c r="FK12" s="136">
        <v>0</v>
      </c>
      <c r="FL12" s="136">
        <v>0</v>
      </c>
      <c r="FM12" s="136">
        <v>0</v>
      </c>
      <c r="FN12" s="136">
        <v>281</v>
      </c>
      <c r="FO12" s="136">
        <v>0</v>
      </c>
      <c r="FP12" s="136">
        <v>0</v>
      </c>
      <c r="FQ12" s="136">
        <v>0</v>
      </c>
      <c r="FR12" s="136">
        <v>0</v>
      </c>
      <c r="FS12" s="136">
        <v>0</v>
      </c>
      <c r="FT12" s="136">
        <v>0</v>
      </c>
      <c r="FU12" s="136">
        <v>0</v>
      </c>
      <c r="FV12" s="136">
        <v>0</v>
      </c>
      <c r="FW12" s="136">
        <v>0</v>
      </c>
      <c r="FX12" s="136">
        <v>0</v>
      </c>
      <c r="FY12" s="14"/>
      <c r="FZ12" s="12">
        <f t="shared" si="0"/>
        <v>27379</v>
      </c>
      <c r="GA12" s="12"/>
      <c r="GB12" s="12"/>
      <c r="GC12" s="12"/>
      <c r="GD12" s="12"/>
      <c r="GE12" s="12"/>
      <c r="GF12" s="12"/>
      <c r="GG12" s="2"/>
      <c r="GH12" s="2"/>
      <c r="GI12" s="120"/>
      <c r="GJ12" s="120"/>
      <c r="GK12" s="120"/>
      <c r="GL12" s="120"/>
      <c r="GM12" s="120"/>
      <c r="GN12" s="138"/>
      <c r="GO12" s="138"/>
      <c r="GP12" s="138"/>
      <c r="GQ12" s="138"/>
      <c r="GR12" s="138"/>
      <c r="GS12" s="138"/>
      <c r="GT12" s="138"/>
      <c r="GU12" s="138"/>
      <c r="GV12" s="138"/>
      <c r="GW12" s="138"/>
      <c r="GX12" s="138"/>
      <c r="GY12" s="138"/>
      <c r="GZ12" s="138"/>
      <c r="HA12" s="138"/>
      <c r="HB12" s="138"/>
      <c r="HC12" s="138"/>
      <c r="HD12" s="138"/>
      <c r="HE12" s="138"/>
      <c r="HF12" s="138"/>
      <c r="HG12" s="138"/>
      <c r="HH12" s="138"/>
      <c r="HI12" s="138"/>
      <c r="HJ12" s="138"/>
      <c r="HK12" s="138"/>
      <c r="HL12" s="138"/>
      <c r="HM12" s="138"/>
      <c r="HN12" s="138"/>
      <c r="HO12" s="138"/>
      <c r="HP12" s="138"/>
      <c r="HQ12" s="138"/>
      <c r="HR12" s="138"/>
      <c r="HS12" s="138"/>
      <c r="HT12" s="138"/>
      <c r="HU12" s="138"/>
      <c r="HV12" s="138"/>
      <c r="HW12" s="138"/>
      <c r="HX12" s="138"/>
      <c r="HY12" s="138"/>
      <c r="HZ12" s="138"/>
      <c r="IA12" s="138"/>
      <c r="IB12" s="138"/>
      <c r="IC12" s="138"/>
      <c r="ID12" s="138"/>
      <c r="IE12" s="138"/>
      <c r="IF12" s="138"/>
      <c r="IG12" s="138"/>
      <c r="IH12" s="138"/>
      <c r="II12" s="138"/>
      <c r="IJ12" s="138"/>
      <c r="IK12" s="138"/>
      <c r="IL12" s="138"/>
      <c r="IM12" s="138"/>
      <c r="IN12" s="138"/>
      <c r="IO12" s="138"/>
      <c r="IP12" s="138"/>
      <c r="IQ12" s="138"/>
      <c r="IR12" s="138"/>
      <c r="IS12" s="138"/>
      <c r="IT12" s="138"/>
      <c r="IU12" s="138"/>
      <c r="IV12" s="138"/>
    </row>
    <row r="13" spans="1:256" x14ac:dyDescent="0.35">
      <c r="A13" s="119" t="s">
        <v>431</v>
      </c>
      <c r="B13" s="120" t="s">
        <v>1053</v>
      </c>
      <c r="C13" s="139">
        <v>1</v>
      </c>
      <c r="D13" s="140">
        <v>29</v>
      </c>
      <c r="E13" s="140">
        <v>0</v>
      </c>
      <c r="F13" s="140">
        <v>1</v>
      </c>
      <c r="G13" s="140">
        <v>0</v>
      </c>
      <c r="H13" s="140">
        <v>0</v>
      </c>
      <c r="I13" s="140">
        <v>4</v>
      </c>
      <c r="J13" s="140">
        <v>0</v>
      </c>
      <c r="K13" s="140">
        <v>0</v>
      </c>
      <c r="L13" s="140">
        <v>0.5</v>
      </c>
      <c r="M13" s="140">
        <v>1</v>
      </c>
      <c r="N13" s="140">
        <v>5.5</v>
      </c>
      <c r="O13" s="140">
        <v>3</v>
      </c>
      <c r="P13" s="140">
        <v>0</v>
      </c>
      <c r="Q13" s="140">
        <v>4.5</v>
      </c>
      <c r="R13" s="140">
        <v>0</v>
      </c>
      <c r="S13" s="140">
        <v>0</v>
      </c>
      <c r="T13" s="140">
        <v>0</v>
      </c>
      <c r="U13" s="140">
        <v>0</v>
      </c>
      <c r="V13" s="140">
        <v>0</v>
      </c>
      <c r="W13" s="140">
        <v>0</v>
      </c>
      <c r="X13" s="140">
        <v>0</v>
      </c>
      <c r="Y13" s="140">
        <v>0</v>
      </c>
      <c r="Z13" s="140">
        <v>0</v>
      </c>
      <c r="AA13" s="140">
        <v>51.5</v>
      </c>
      <c r="AB13" s="140">
        <v>0.5</v>
      </c>
      <c r="AC13" s="140">
        <v>0</v>
      </c>
      <c r="AD13" s="140">
        <v>0</v>
      </c>
      <c r="AE13" s="140">
        <v>0</v>
      </c>
      <c r="AF13" s="140">
        <v>0</v>
      </c>
      <c r="AG13" s="140">
        <v>0</v>
      </c>
      <c r="AH13" s="140">
        <v>0</v>
      </c>
      <c r="AI13" s="140">
        <v>0</v>
      </c>
      <c r="AJ13" s="140">
        <v>0</v>
      </c>
      <c r="AK13" s="140">
        <v>0</v>
      </c>
      <c r="AL13" s="140">
        <v>0</v>
      </c>
      <c r="AM13" s="140">
        <v>0</v>
      </c>
      <c r="AN13" s="140">
        <v>0</v>
      </c>
      <c r="AO13" s="140">
        <v>0</v>
      </c>
      <c r="AP13" s="140">
        <v>4.5</v>
      </c>
      <c r="AQ13" s="140">
        <v>0</v>
      </c>
      <c r="AR13" s="140">
        <v>14</v>
      </c>
      <c r="AS13" s="140">
        <v>2</v>
      </c>
      <c r="AT13" s="140">
        <v>1</v>
      </c>
      <c r="AU13" s="140">
        <v>0</v>
      </c>
      <c r="AV13" s="140">
        <v>0</v>
      </c>
      <c r="AW13" s="140">
        <v>0</v>
      </c>
      <c r="AX13" s="140">
        <v>0</v>
      </c>
      <c r="AY13" s="140">
        <v>0</v>
      </c>
      <c r="AZ13" s="140">
        <v>0</v>
      </c>
      <c r="BA13" s="140">
        <v>0</v>
      </c>
      <c r="BB13" s="140">
        <v>0</v>
      </c>
      <c r="BC13" s="140">
        <v>3.5</v>
      </c>
      <c r="BD13" s="140">
        <v>0</v>
      </c>
      <c r="BE13" s="140">
        <v>0</v>
      </c>
      <c r="BF13" s="140">
        <v>1</v>
      </c>
      <c r="BG13" s="140">
        <v>0</v>
      </c>
      <c r="BH13" s="140">
        <v>0</v>
      </c>
      <c r="BI13" s="140">
        <v>0</v>
      </c>
      <c r="BJ13" s="140">
        <v>2</v>
      </c>
      <c r="BK13" s="140">
        <v>19.5</v>
      </c>
      <c r="BL13" s="140">
        <v>0.5</v>
      </c>
      <c r="BM13" s="140">
        <v>0</v>
      </c>
      <c r="BN13" s="140">
        <v>11.5</v>
      </c>
      <c r="BO13" s="140">
        <v>0</v>
      </c>
      <c r="BP13" s="140">
        <v>0</v>
      </c>
      <c r="BQ13" s="140">
        <v>0</v>
      </c>
      <c r="BR13" s="140">
        <v>0</v>
      </c>
      <c r="BS13" s="140">
        <v>0</v>
      </c>
      <c r="BT13" s="140">
        <v>0</v>
      </c>
      <c r="BU13" s="140">
        <v>1</v>
      </c>
      <c r="BV13" s="140">
        <v>0</v>
      </c>
      <c r="BW13" s="140">
        <v>0</v>
      </c>
      <c r="BX13" s="140">
        <v>0</v>
      </c>
      <c r="BY13" s="140">
        <v>0</v>
      </c>
      <c r="BZ13" s="140">
        <v>0</v>
      </c>
      <c r="CA13" s="140">
        <v>0</v>
      </c>
      <c r="CB13" s="140">
        <v>6</v>
      </c>
      <c r="CC13" s="140">
        <v>0</v>
      </c>
      <c r="CD13" s="140">
        <v>0</v>
      </c>
      <c r="CE13" s="140">
        <v>0</v>
      </c>
      <c r="CF13" s="140">
        <v>0</v>
      </c>
      <c r="CG13" s="140">
        <v>0</v>
      </c>
      <c r="CH13" s="140">
        <v>0</v>
      </c>
      <c r="CI13" s="140">
        <v>0</v>
      </c>
      <c r="CJ13" s="140">
        <v>0</v>
      </c>
      <c r="CK13" s="140">
        <v>0</v>
      </c>
      <c r="CL13" s="140">
        <v>0</v>
      </c>
      <c r="CM13" s="140">
        <v>0</v>
      </c>
      <c r="CN13" s="140">
        <v>8.5</v>
      </c>
      <c r="CO13" s="140">
        <v>2.5</v>
      </c>
      <c r="CP13" s="140">
        <v>2</v>
      </c>
      <c r="CQ13" s="140">
        <v>0</v>
      </c>
      <c r="CR13" s="140">
        <v>0</v>
      </c>
      <c r="CS13" s="140">
        <v>0</v>
      </c>
      <c r="CT13" s="140">
        <v>0</v>
      </c>
      <c r="CU13" s="140">
        <v>0</v>
      </c>
      <c r="CV13" s="140">
        <v>0</v>
      </c>
      <c r="CW13" s="140">
        <v>0</v>
      </c>
      <c r="CX13" s="140">
        <v>0</v>
      </c>
      <c r="CY13" s="140">
        <v>0</v>
      </c>
      <c r="CZ13" s="140">
        <v>0</v>
      </c>
      <c r="DA13" s="140">
        <v>1</v>
      </c>
      <c r="DB13" s="140">
        <v>0</v>
      </c>
      <c r="DC13" s="140">
        <v>0</v>
      </c>
      <c r="DD13" s="140">
        <v>0</v>
      </c>
      <c r="DE13" s="140">
        <v>0</v>
      </c>
      <c r="DF13" s="140">
        <v>13</v>
      </c>
      <c r="DG13" s="140">
        <v>0</v>
      </c>
      <c r="DH13" s="140">
        <v>0</v>
      </c>
      <c r="DI13" s="140">
        <v>0</v>
      </c>
      <c r="DJ13" s="140">
        <v>0</v>
      </c>
      <c r="DK13" s="140">
        <v>0</v>
      </c>
      <c r="DL13" s="140">
        <v>0</v>
      </c>
      <c r="DM13" s="140">
        <v>0</v>
      </c>
      <c r="DN13" s="140">
        <v>2</v>
      </c>
      <c r="DO13" s="140">
        <v>1</v>
      </c>
      <c r="DP13" s="140">
        <v>0</v>
      </c>
      <c r="DQ13" s="140">
        <v>0</v>
      </c>
      <c r="DR13" s="140">
        <v>0</v>
      </c>
      <c r="DS13" s="140">
        <v>0</v>
      </c>
      <c r="DT13" s="140">
        <v>0</v>
      </c>
      <c r="DU13" s="140">
        <v>0</v>
      </c>
      <c r="DV13" s="140">
        <v>0</v>
      </c>
      <c r="DW13" s="140">
        <v>0</v>
      </c>
      <c r="DX13" s="140">
        <v>0</v>
      </c>
      <c r="DY13" s="140">
        <v>0</v>
      </c>
      <c r="DZ13" s="140">
        <v>0</v>
      </c>
      <c r="EA13" s="140">
        <v>0</v>
      </c>
      <c r="EB13" s="140">
        <v>0</v>
      </c>
      <c r="EC13" s="140">
        <v>1</v>
      </c>
      <c r="ED13" s="140">
        <v>0</v>
      </c>
      <c r="EE13" s="140">
        <v>0</v>
      </c>
      <c r="EF13" s="140">
        <v>0</v>
      </c>
      <c r="EG13" s="140">
        <v>0</v>
      </c>
      <c r="EH13" s="140">
        <v>0</v>
      </c>
      <c r="EI13" s="140">
        <v>0</v>
      </c>
      <c r="EJ13" s="140">
        <v>1</v>
      </c>
      <c r="EK13" s="140">
        <v>0</v>
      </c>
      <c r="EL13" s="140">
        <v>0</v>
      </c>
      <c r="EM13" s="140">
        <v>0</v>
      </c>
      <c r="EN13" s="140">
        <v>0</v>
      </c>
      <c r="EO13" s="140">
        <v>0</v>
      </c>
      <c r="EP13" s="140">
        <v>0</v>
      </c>
      <c r="EQ13" s="140">
        <v>0</v>
      </c>
      <c r="ER13" s="140">
        <v>0</v>
      </c>
      <c r="ES13" s="140">
        <v>0</v>
      </c>
      <c r="ET13" s="140">
        <v>0</v>
      </c>
      <c r="EU13" s="140">
        <v>0</v>
      </c>
      <c r="EV13" s="140">
        <v>0</v>
      </c>
      <c r="EW13" s="140">
        <v>0</v>
      </c>
      <c r="EX13" s="140">
        <v>0</v>
      </c>
      <c r="EY13" s="140">
        <v>0</v>
      </c>
      <c r="EZ13" s="140">
        <v>0</v>
      </c>
      <c r="FA13" s="140">
        <v>1.5</v>
      </c>
      <c r="FB13" s="140">
        <v>0</v>
      </c>
      <c r="FC13" s="140">
        <v>1.5</v>
      </c>
      <c r="FD13" s="140">
        <v>0</v>
      </c>
      <c r="FE13" s="140">
        <v>0</v>
      </c>
      <c r="FF13" s="140">
        <v>0</v>
      </c>
      <c r="FG13" s="140">
        <v>0</v>
      </c>
      <c r="FH13" s="140">
        <v>0</v>
      </c>
      <c r="FI13" s="140">
        <v>0</v>
      </c>
      <c r="FJ13" s="140">
        <v>0</v>
      </c>
      <c r="FK13" s="140">
        <v>0</v>
      </c>
      <c r="FL13" s="140">
        <v>0</v>
      </c>
      <c r="FM13" s="140">
        <v>0</v>
      </c>
      <c r="FN13" s="140">
        <v>30</v>
      </c>
      <c r="FO13" s="140">
        <v>1</v>
      </c>
      <c r="FP13" s="140">
        <v>0</v>
      </c>
      <c r="FQ13" s="140">
        <v>0</v>
      </c>
      <c r="FR13" s="140">
        <v>0</v>
      </c>
      <c r="FS13" s="140">
        <v>0</v>
      </c>
      <c r="FT13" s="140">
        <v>0</v>
      </c>
      <c r="FU13" s="140">
        <v>0</v>
      </c>
      <c r="FV13" s="140">
        <v>1</v>
      </c>
      <c r="FW13" s="140">
        <v>0</v>
      </c>
      <c r="FX13" s="140">
        <v>0</v>
      </c>
      <c r="FY13" s="18"/>
      <c r="FZ13" s="12">
        <f t="shared" si="0"/>
        <v>235</v>
      </c>
      <c r="GA13" s="12"/>
      <c r="GB13" s="12"/>
      <c r="GC13" s="12"/>
      <c r="GD13" s="12"/>
      <c r="GE13" s="12"/>
      <c r="GF13" s="12"/>
      <c r="GG13" s="2"/>
      <c r="GH13" s="2"/>
      <c r="GI13" s="120"/>
      <c r="GJ13" s="120"/>
      <c r="GK13" s="120"/>
      <c r="GL13" s="120"/>
      <c r="GM13" s="120"/>
      <c r="GN13" s="138"/>
      <c r="GO13" s="138"/>
      <c r="GP13" s="138"/>
      <c r="GQ13" s="138"/>
      <c r="GR13" s="138"/>
      <c r="GS13" s="138"/>
      <c r="GT13" s="138"/>
      <c r="GU13" s="138"/>
      <c r="GV13" s="138"/>
      <c r="GW13" s="138"/>
      <c r="GX13" s="138"/>
      <c r="GY13" s="138"/>
      <c r="GZ13" s="138"/>
      <c r="HA13" s="138"/>
      <c r="HB13" s="138"/>
      <c r="HC13" s="138"/>
      <c r="HD13" s="138"/>
      <c r="HE13" s="138"/>
      <c r="HF13" s="138"/>
      <c r="HG13" s="138"/>
      <c r="HH13" s="138"/>
      <c r="HI13" s="138"/>
      <c r="HJ13" s="138"/>
      <c r="HK13" s="138"/>
      <c r="HL13" s="138"/>
      <c r="HM13" s="138"/>
      <c r="HN13" s="138"/>
      <c r="HO13" s="138"/>
      <c r="HP13" s="138"/>
      <c r="HQ13" s="138"/>
      <c r="HR13" s="138"/>
      <c r="HS13" s="138"/>
      <c r="HT13" s="138"/>
      <c r="HU13" s="138"/>
      <c r="HV13" s="138"/>
      <c r="HW13" s="138"/>
      <c r="HX13" s="138"/>
      <c r="HY13" s="138"/>
      <c r="HZ13" s="138"/>
      <c r="IA13" s="138"/>
      <c r="IB13" s="138"/>
      <c r="IC13" s="138"/>
      <c r="ID13" s="138"/>
      <c r="IE13" s="138"/>
      <c r="IF13" s="138"/>
      <c r="IG13" s="138"/>
      <c r="IH13" s="138"/>
      <c r="II13" s="138"/>
      <c r="IJ13" s="138"/>
      <c r="IK13" s="138"/>
      <c r="IL13" s="138"/>
      <c r="IM13" s="138"/>
      <c r="IN13" s="138"/>
      <c r="IO13" s="138"/>
      <c r="IP13" s="138"/>
      <c r="IQ13" s="138"/>
      <c r="IR13" s="138"/>
      <c r="IS13" s="138"/>
      <c r="IT13" s="138"/>
      <c r="IU13" s="138"/>
      <c r="IV13" s="138"/>
    </row>
    <row r="14" spans="1:256" x14ac:dyDescent="0.35">
      <c r="A14" s="119" t="s">
        <v>432</v>
      </c>
      <c r="B14" s="120" t="s">
        <v>654</v>
      </c>
      <c r="C14" s="139">
        <v>0</v>
      </c>
      <c r="D14" s="140">
        <v>6.3</v>
      </c>
      <c r="E14" s="140">
        <v>0</v>
      </c>
      <c r="F14" s="140">
        <v>25.3</v>
      </c>
      <c r="G14" s="140">
        <v>0</v>
      </c>
      <c r="H14" s="140">
        <v>0</v>
      </c>
      <c r="I14" s="140">
        <v>12.7</v>
      </c>
      <c r="J14" s="140">
        <v>0</v>
      </c>
      <c r="K14" s="140">
        <v>0</v>
      </c>
      <c r="L14" s="140">
        <v>0</v>
      </c>
      <c r="M14" s="140">
        <v>0</v>
      </c>
      <c r="N14" s="140">
        <v>15.8</v>
      </c>
      <c r="O14" s="140">
        <v>0</v>
      </c>
      <c r="P14" s="140">
        <v>0</v>
      </c>
      <c r="Q14" s="140">
        <v>9.5</v>
      </c>
      <c r="R14" s="140">
        <v>0</v>
      </c>
      <c r="S14" s="140">
        <v>0</v>
      </c>
      <c r="T14" s="140">
        <v>0</v>
      </c>
      <c r="U14" s="140">
        <v>0</v>
      </c>
      <c r="V14" s="140">
        <v>0</v>
      </c>
      <c r="W14" s="140">
        <v>0</v>
      </c>
      <c r="X14" s="140">
        <v>0</v>
      </c>
      <c r="Y14" s="140">
        <v>0</v>
      </c>
      <c r="Z14" s="140">
        <v>0</v>
      </c>
      <c r="AA14" s="140">
        <v>22.2</v>
      </c>
      <c r="AB14" s="140">
        <v>6.3</v>
      </c>
      <c r="AC14" s="140">
        <v>0</v>
      </c>
      <c r="AD14" s="140">
        <v>0</v>
      </c>
      <c r="AE14" s="140">
        <v>0</v>
      </c>
      <c r="AF14" s="140">
        <v>0</v>
      </c>
      <c r="AG14" s="140">
        <v>0</v>
      </c>
      <c r="AH14" s="140">
        <v>0</v>
      </c>
      <c r="AI14" s="140">
        <v>0</v>
      </c>
      <c r="AJ14" s="140">
        <v>0</v>
      </c>
      <c r="AK14" s="140">
        <v>0</v>
      </c>
      <c r="AL14" s="140">
        <v>0</v>
      </c>
      <c r="AM14" s="140">
        <v>0</v>
      </c>
      <c r="AN14" s="140">
        <v>0</v>
      </c>
      <c r="AO14" s="140">
        <v>0</v>
      </c>
      <c r="AP14" s="140">
        <v>3.2</v>
      </c>
      <c r="AQ14" s="140">
        <v>0</v>
      </c>
      <c r="AR14" s="140">
        <v>12.7</v>
      </c>
      <c r="AS14" s="140">
        <v>0</v>
      </c>
      <c r="AT14" s="140">
        <v>0</v>
      </c>
      <c r="AU14" s="140">
        <v>0</v>
      </c>
      <c r="AV14" s="140">
        <v>0</v>
      </c>
      <c r="AW14" s="140">
        <v>0</v>
      </c>
      <c r="AX14" s="140">
        <v>0</v>
      </c>
      <c r="AY14" s="140">
        <v>0</v>
      </c>
      <c r="AZ14" s="140">
        <v>0</v>
      </c>
      <c r="BA14" s="140">
        <v>0</v>
      </c>
      <c r="BB14" s="140">
        <v>0</v>
      </c>
      <c r="BC14" s="140">
        <v>0</v>
      </c>
      <c r="BD14" s="140">
        <v>0</v>
      </c>
      <c r="BE14" s="140">
        <v>0</v>
      </c>
      <c r="BF14" s="140">
        <v>0</v>
      </c>
      <c r="BG14" s="140">
        <v>0</v>
      </c>
      <c r="BH14" s="140">
        <v>0</v>
      </c>
      <c r="BI14" s="140">
        <v>0</v>
      </c>
      <c r="BJ14" s="140">
        <v>0</v>
      </c>
      <c r="BK14" s="140">
        <v>0</v>
      </c>
      <c r="BL14" s="140">
        <v>0</v>
      </c>
      <c r="BM14" s="140">
        <v>0</v>
      </c>
      <c r="BN14" s="140">
        <v>9.5</v>
      </c>
      <c r="BO14" s="140">
        <v>0</v>
      </c>
      <c r="BP14" s="140">
        <v>0</v>
      </c>
      <c r="BQ14" s="140">
        <v>0</v>
      </c>
      <c r="BR14" s="140">
        <v>0</v>
      </c>
      <c r="BS14" s="140">
        <v>0</v>
      </c>
      <c r="BT14" s="140">
        <v>0</v>
      </c>
      <c r="BU14" s="140">
        <v>0</v>
      </c>
      <c r="BV14" s="140">
        <v>0</v>
      </c>
      <c r="BW14" s="140">
        <v>0</v>
      </c>
      <c r="BX14" s="140">
        <v>0</v>
      </c>
      <c r="BY14" s="140">
        <v>0</v>
      </c>
      <c r="BZ14" s="140">
        <v>0</v>
      </c>
      <c r="CA14" s="140">
        <v>0</v>
      </c>
      <c r="CB14" s="140">
        <v>0</v>
      </c>
      <c r="CC14" s="140">
        <v>0</v>
      </c>
      <c r="CD14" s="140">
        <v>0</v>
      </c>
      <c r="CE14" s="140">
        <v>0</v>
      </c>
      <c r="CF14" s="140">
        <v>0</v>
      </c>
      <c r="CG14" s="140">
        <v>0</v>
      </c>
      <c r="CH14" s="140">
        <v>0</v>
      </c>
      <c r="CI14" s="140">
        <v>0</v>
      </c>
      <c r="CJ14" s="140">
        <v>6.3</v>
      </c>
      <c r="CK14" s="140">
        <v>0</v>
      </c>
      <c r="CL14" s="140">
        <v>0</v>
      </c>
      <c r="CM14" s="140">
        <v>0</v>
      </c>
      <c r="CN14" s="140">
        <v>0</v>
      </c>
      <c r="CO14" s="140">
        <v>3.2</v>
      </c>
      <c r="CP14" s="140">
        <v>0</v>
      </c>
      <c r="CQ14" s="140">
        <v>0</v>
      </c>
      <c r="CR14" s="140">
        <v>0</v>
      </c>
      <c r="CS14" s="140">
        <v>0</v>
      </c>
      <c r="CT14" s="140">
        <v>0</v>
      </c>
      <c r="CU14" s="140">
        <v>0</v>
      </c>
      <c r="CV14" s="140">
        <v>0</v>
      </c>
      <c r="CW14" s="140">
        <v>0</v>
      </c>
      <c r="CX14" s="140">
        <v>0</v>
      </c>
      <c r="CY14" s="140">
        <v>0</v>
      </c>
      <c r="CZ14" s="140">
        <v>0</v>
      </c>
      <c r="DA14" s="140">
        <v>0</v>
      </c>
      <c r="DB14" s="140">
        <v>0</v>
      </c>
      <c r="DC14" s="140">
        <v>0</v>
      </c>
      <c r="DD14" s="140">
        <v>0</v>
      </c>
      <c r="DE14" s="140">
        <v>0</v>
      </c>
      <c r="DF14" s="140">
        <v>0</v>
      </c>
      <c r="DG14" s="140">
        <v>0</v>
      </c>
      <c r="DH14" s="140">
        <v>0</v>
      </c>
      <c r="DI14" s="140">
        <v>0</v>
      </c>
      <c r="DJ14" s="140">
        <v>0</v>
      </c>
      <c r="DK14" s="140">
        <v>0</v>
      </c>
      <c r="DL14" s="140">
        <v>0</v>
      </c>
      <c r="DM14" s="140">
        <v>0</v>
      </c>
      <c r="DN14" s="140">
        <v>0</v>
      </c>
      <c r="DO14" s="140">
        <v>0</v>
      </c>
      <c r="DP14" s="140">
        <v>0</v>
      </c>
      <c r="DQ14" s="140">
        <v>0</v>
      </c>
      <c r="DR14" s="140">
        <v>0</v>
      </c>
      <c r="DS14" s="140">
        <v>0</v>
      </c>
      <c r="DT14" s="140">
        <v>0</v>
      </c>
      <c r="DU14" s="140">
        <v>0</v>
      </c>
      <c r="DV14" s="140">
        <v>0</v>
      </c>
      <c r="DW14" s="140">
        <v>0</v>
      </c>
      <c r="DX14" s="140">
        <v>0</v>
      </c>
      <c r="DY14" s="140">
        <v>0</v>
      </c>
      <c r="DZ14" s="140">
        <v>0</v>
      </c>
      <c r="EA14" s="140">
        <v>0</v>
      </c>
      <c r="EB14" s="140">
        <v>0</v>
      </c>
      <c r="EC14" s="140">
        <v>0</v>
      </c>
      <c r="ED14" s="140">
        <v>0</v>
      </c>
      <c r="EE14" s="140">
        <v>0</v>
      </c>
      <c r="EF14" s="140">
        <v>0</v>
      </c>
      <c r="EG14" s="140">
        <v>0</v>
      </c>
      <c r="EH14" s="140">
        <v>0</v>
      </c>
      <c r="EI14" s="140">
        <v>0</v>
      </c>
      <c r="EJ14" s="140">
        <v>0</v>
      </c>
      <c r="EK14" s="140">
        <v>0</v>
      </c>
      <c r="EL14" s="140">
        <v>0</v>
      </c>
      <c r="EM14" s="140">
        <v>12.7</v>
      </c>
      <c r="EN14" s="140">
        <v>0</v>
      </c>
      <c r="EO14" s="140">
        <v>0</v>
      </c>
      <c r="EP14" s="140">
        <v>0</v>
      </c>
      <c r="EQ14" s="140">
        <v>0</v>
      </c>
      <c r="ER14" s="140">
        <v>0</v>
      </c>
      <c r="ES14" s="140">
        <v>0</v>
      </c>
      <c r="ET14" s="140">
        <v>0</v>
      </c>
      <c r="EU14" s="140">
        <v>0</v>
      </c>
      <c r="EV14" s="140">
        <v>0</v>
      </c>
      <c r="EW14" s="140">
        <v>0</v>
      </c>
      <c r="EX14" s="140">
        <v>0</v>
      </c>
      <c r="EY14" s="140">
        <v>0</v>
      </c>
      <c r="EZ14" s="140">
        <v>0</v>
      </c>
      <c r="FA14" s="140">
        <v>0</v>
      </c>
      <c r="FB14" s="140">
        <v>0</v>
      </c>
      <c r="FC14" s="140">
        <v>0</v>
      </c>
      <c r="FD14" s="140">
        <v>0</v>
      </c>
      <c r="FE14" s="140">
        <v>0</v>
      </c>
      <c r="FF14" s="140">
        <v>0</v>
      </c>
      <c r="FG14" s="140">
        <v>0</v>
      </c>
      <c r="FH14" s="140">
        <v>0</v>
      </c>
      <c r="FI14" s="140">
        <v>0</v>
      </c>
      <c r="FJ14" s="140">
        <v>0</v>
      </c>
      <c r="FK14" s="140">
        <v>0</v>
      </c>
      <c r="FL14" s="140">
        <v>0</v>
      </c>
      <c r="FM14" s="140">
        <v>0</v>
      </c>
      <c r="FN14" s="140">
        <v>6.3</v>
      </c>
      <c r="FO14" s="140">
        <v>0</v>
      </c>
      <c r="FP14" s="140">
        <v>0</v>
      </c>
      <c r="FQ14" s="140">
        <v>0</v>
      </c>
      <c r="FR14" s="140">
        <v>0</v>
      </c>
      <c r="FS14" s="140">
        <v>0</v>
      </c>
      <c r="FT14" s="140">
        <v>0</v>
      </c>
      <c r="FU14" s="140">
        <v>0</v>
      </c>
      <c r="FV14" s="140">
        <v>0</v>
      </c>
      <c r="FW14" s="140">
        <v>0</v>
      </c>
      <c r="FX14" s="140">
        <v>0</v>
      </c>
      <c r="FY14" s="18"/>
      <c r="FZ14" s="12">
        <f>SUM(C14:FY14)</f>
        <v>152</v>
      </c>
      <c r="GA14" s="12"/>
      <c r="GB14" s="12"/>
      <c r="GC14" s="12"/>
      <c r="GD14" s="12"/>
      <c r="GE14" s="12"/>
      <c r="GF14" s="12"/>
      <c r="GG14" s="2"/>
      <c r="GH14" s="2"/>
      <c r="GI14" s="120"/>
      <c r="GJ14" s="120"/>
      <c r="GK14" s="120"/>
      <c r="GL14" s="120"/>
      <c r="GM14" s="120"/>
      <c r="GN14" s="138"/>
      <c r="GO14" s="138"/>
      <c r="GP14" s="138"/>
      <c r="GQ14" s="138"/>
      <c r="GR14" s="138"/>
      <c r="GS14" s="138"/>
      <c r="GT14" s="138"/>
      <c r="GU14" s="138"/>
      <c r="GV14" s="138"/>
      <c r="GW14" s="138"/>
      <c r="GX14" s="138"/>
      <c r="GY14" s="138"/>
      <c r="GZ14" s="138"/>
      <c r="HA14" s="138"/>
      <c r="HB14" s="138"/>
      <c r="HC14" s="138"/>
      <c r="HD14" s="138"/>
      <c r="HE14" s="138"/>
      <c r="HF14" s="138"/>
      <c r="HG14" s="138"/>
      <c r="HH14" s="138"/>
      <c r="HI14" s="138"/>
      <c r="HJ14" s="138"/>
      <c r="HK14" s="138"/>
      <c r="HL14" s="138"/>
      <c r="HM14" s="138"/>
      <c r="HN14" s="138"/>
      <c r="HO14" s="138"/>
      <c r="HP14" s="138"/>
      <c r="HQ14" s="138"/>
      <c r="HR14" s="138"/>
      <c r="HS14" s="138"/>
      <c r="HT14" s="138"/>
      <c r="HU14" s="138"/>
      <c r="HV14" s="138"/>
      <c r="HW14" s="138"/>
      <c r="HX14" s="138"/>
      <c r="HY14" s="138"/>
      <c r="HZ14" s="138"/>
      <c r="IA14" s="138"/>
      <c r="IB14" s="138"/>
      <c r="IC14" s="138"/>
      <c r="ID14" s="138"/>
      <c r="IE14" s="138"/>
      <c r="IF14" s="138"/>
      <c r="IG14" s="138"/>
      <c r="IH14" s="138"/>
      <c r="II14" s="138"/>
      <c r="IJ14" s="138"/>
      <c r="IK14" s="138"/>
      <c r="IL14" s="138"/>
      <c r="IM14" s="138"/>
      <c r="IN14" s="138"/>
      <c r="IO14" s="138"/>
      <c r="IP14" s="138"/>
      <c r="IQ14" s="138"/>
      <c r="IR14" s="138"/>
      <c r="IS14" s="138"/>
      <c r="IT14" s="138"/>
      <c r="IU14" s="138"/>
      <c r="IV14" s="138"/>
    </row>
    <row r="15" spans="1:256" x14ac:dyDescent="0.35">
      <c r="A15" s="119" t="s">
        <v>433</v>
      </c>
      <c r="B15" s="120" t="s">
        <v>1043</v>
      </c>
      <c r="C15" s="139">
        <v>1</v>
      </c>
      <c r="D15" s="140">
        <v>7.5</v>
      </c>
      <c r="E15" s="140">
        <v>0</v>
      </c>
      <c r="F15" s="140">
        <v>3</v>
      </c>
      <c r="G15" s="140">
        <v>2</v>
      </c>
      <c r="H15" s="140">
        <v>2</v>
      </c>
      <c r="I15" s="140">
        <v>12.5</v>
      </c>
      <c r="J15" s="140">
        <v>0</v>
      </c>
      <c r="K15" s="140">
        <v>0</v>
      </c>
      <c r="L15" s="140">
        <v>23</v>
      </c>
      <c r="M15" s="140">
        <v>5</v>
      </c>
      <c r="N15" s="140">
        <v>140</v>
      </c>
      <c r="O15" s="140">
        <v>60</v>
      </c>
      <c r="P15" s="140">
        <v>0</v>
      </c>
      <c r="Q15" s="140">
        <v>143.5</v>
      </c>
      <c r="R15" s="140">
        <v>2</v>
      </c>
      <c r="S15" s="140">
        <v>0</v>
      </c>
      <c r="T15" s="140">
        <v>0</v>
      </c>
      <c r="U15" s="140">
        <v>0</v>
      </c>
      <c r="V15" s="140">
        <v>0</v>
      </c>
      <c r="W15" s="140">
        <v>1</v>
      </c>
      <c r="X15" s="140">
        <v>0</v>
      </c>
      <c r="Y15" s="140">
        <v>0</v>
      </c>
      <c r="Z15" s="140">
        <v>1</v>
      </c>
      <c r="AA15" s="140">
        <v>15</v>
      </c>
      <c r="AB15" s="140">
        <v>50</v>
      </c>
      <c r="AC15" s="140">
        <v>0</v>
      </c>
      <c r="AD15" s="140">
        <v>2</v>
      </c>
      <c r="AE15" s="140">
        <v>0</v>
      </c>
      <c r="AF15" s="140">
        <v>0</v>
      </c>
      <c r="AG15" s="140">
        <v>2.5</v>
      </c>
      <c r="AH15" s="140">
        <v>0</v>
      </c>
      <c r="AI15" s="140">
        <v>0</v>
      </c>
      <c r="AJ15" s="140">
        <v>0</v>
      </c>
      <c r="AK15" s="140">
        <v>0</v>
      </c>
      <c r="AL15" s="140">
        <v>0</v>
      </c>
      <c r="AM15" s="140">
        <v>0</v>
      </c>
      <c r="AN15" s="140">
        <v>0</v>
      </c>
      <c r="AO15" s="140">
        <v>4</v>
      </c>
      <c r="AP15" s="140">
        <v>197.5</v>
      </c>
      <c r="AQ15" s="140">
        <v>1</v>
      </c>
      <c r="AR15" s="140">
        <v>65</v>
      </c>
      <c r="AS15" s="140">
        <v>20</v>
      </c>
      <c r="AT15" s="140">
        <v>5</v>
      </c>
      <c r="AU15" s="140">
        <v>0</v>
      </c>
      <c r="AV15" s="140">
        <v>0</v>
      </c>
      <c r="AW15" s="140">
        <v>1</v>
      </c>
      <c r="AX15" s="140">
        <v>0</v>
      </c>
      <c r="AY15" s="140">
        <v>4</v>
      </c>
      <c r="AZ15" s="140">
        <v>0</v>
      </c>
      <c r="BA15" s="140">
        <v>7</v>
      </c>
      <c r="BB15" s="140">
        <v>14</v>
      </c>
      <c r="BC15" s="140">
        <v>23</v>
      </c>
      <c r="BD15" s="140">
        <v>5</v>
      </c>
      <c r="BE15" s="140">
        <v>0</v>
      </c>
      <c r="BF15" s="140">
        <v>35</v>
      </c>
      <c r="BG15" s="140">
        <v>0</v>
      </c>
      <c r="BH15" s="140">
        <v>13.5</v>
      </c>
      <c r="BI15" s="140">
        <v>0</v>
      </c>
      <c r="BJ15" s="140">
        <v>22</v>
      </c>
      <c r="BK15" s="140">
        <v>110</v>
      </c>
      <c r="BL15" s="140">
        <v>6</v>
      </c>
      <c r="BM15" s="140">
        <v>4</v>
      </c>
      <c r="BN15" s="140">
        <v>43.5</v>
      </c>
      <c r="BO15" s="140">
        <v>2.5</v>
      </c>
      <c r="BP15" s="140">
        <v>0</v>
      </c>
      <c r="BQ15" s="140">
        <v>1.5</v>
      </c>
      <c r="BR15" s="140">
        <v>0</v>
      </c>
      <c r="BS15" s="140">
        <v>0</v>
      </c>
      <c r="BT15" s="140">
        <v>1</v>
      </c>
      <c r="BU15" s="140">
        <v>1</v>
      </c>
      <c r="BV15" s="140">
        <v>0</v>
      </c>
      <c r="BW15" s="140">
        <v>0</v>
      </c>
      <c r="BX15" s="140">
        <v>0</v>
      </c>
      <c r="BY15" s="140">
        <v>0</v>
      </c>
      <c r="BZ15" s="140">
        <v>0</v>
      </c>
      <c r="CA15" s="140">
        <v>0</v>
      </c>
      <c r="CB15" s="140">
        <v>206</v>
      </c>
      <c r="CC15" s="140">
        <v>0</v>
      </c>
      <c r="CD15" s="140">
        <v>0</v>
      </c>
      <c r="CE15" s="140">
        <v>0</v>
      </c>
      <c r="CF15" s="140">
        <v>0</v>
      </c>
      <c r="CG15" s="140">
        <v>0</v>
      </c>
      <c r="CH15" s="140">
        <v>0</v>
      </c>
      <c r="CI15" s="140">
        <v>0</v>
      </c>
      <c r="CJ15" s="140">
        <v>2</v>
      </c>
      <c r="CK15" s="140">
        <v>0</v>
      </c>
      <c r="CL15" s="140">
        <v>3</v>
      </c>
      <c r="CM15" s="140">
        <v>1</v>
      </c>
      <c r="CN15" s="140">
        <v>174.5</v>
      </c>
      <c r="CO15" s="140">
        <v>73</v>
      </c>
      <c r="CP15" s="140">
        <v>5</v>
      </c>
      <c r="CQ15" s="140">
        <v>2</v>
      </c>
      <c r="CR15" s="140">
        <v>0</v>
      </c>
      <c r="CS15" s="140">
        <v>0</v>
      </c>
      <c r="CT15" s="140">
        <v>0</v>
      </c>
      <c r="CU15" s="140">
        <v>1</v>
      </c>
      <c r="CV15" s="140">
        <v>0</v>
      </c>
      <c r="CW15" s="140">
        <v>0</v>
      </c>
      <c r="CX15" s="140">
        <v>0</v>
      </c>
      <c r="CY15" s="140">
        <v>0</v>
      </c>
      <c r="CZ15" s="140">
        <v>0</v>
      </c>
      <c r="DA15" s="140">
        <v>0</v>
      </c>
      <c r="DB15" s="140">
        <v>0</v>
      </c>
      <c r="DC15" s="140">
        <v>0</v>
      </c>
      <c r="DD15" s="140">
        <v>0</v>
      </c>
      <c r="DE15" s="140">
        <v>0</v>
      </c>
      <c r="DF15" s="140">
        <v>30.5</v>
      </c>
      <c r="DG15" s="140">
        <v>0</v>
      </c>
      <c r="DH15" s="140">
        <v>0</v>
      </c>
      <c r="DI15" s="140">
        <v>4.5</v>
      </c>
      <c r="DJ15" s="140">
        <v>0</v>
      </c>
      <c r="DK15" s="140">
        <v>0</v>
      </c>
      <c r="DL15" s="140">
        <v>6</v>
      </c>
      <c r="DM15" s="140">
        <v>0</v>
      </c>
      <c r="DN15" s="140">
        <v>0</v>
      </c>
      <c r="DO15" s="140">
        <v>0</v>
      </c>
      <c r="DP15" s="140">
        <v>0</v>
      </c>
      <c r="DQ15" s="140">
        <v>0</v>
      </c>
      <c r="DR15" s="140">
        <v>0</v>
      </c>
      <c r="DS15" s="140">
        <v>0</v>
      </c>
      <c r="DT15" s="140">
        <v>0</v>
      </c>
      <c r="DU15" s="140">
        <v>0</v>
      </c>
      <c r="DV15" s="140">
        <v>0</v>
      </c>
      <c r="DW15" s="140">
        <v>0</v>
      </c>
      <c r="DX15" s="140">
        <v>0</v>
      </c>
      <c r="DY15" s="140">
        <v>0</v>
      </c>
      <c r="DZ15" s="140">
        <v>2</v>
      </c>
      <c r="EA15" s="140">
        <v>2</v>
      </c>
      <c r="EB15" s="140">
        <v>0</v>
      </c>
      <c r="EC15" s="140">
        <v>1</v>
      </c>
      <c r="ED15" s="140">
        <v>0</v>
      </c>
      <c r="EE15" s="140">
        <v>0</v>
      </c>
      <c r="EF15" s="140">
        <v>2</v>
      </c>
      <c r="EG15" s="140">
        <v>1</v>
      </c>
      <c r="EH15" s="140">
        <v>1</v>
      </c>
      <c r="EI15" s="140">
        <v>12.5</v>
      </c>
      <c r="EJ15" s="140">
        <v>31</v>
      </c>
      <c r="EK15" s="140">
        <v>0</v>
      </c>
      <c r="EL15" s="140">
        <v>0</v>
      </c>
      <c r="EM15" s="140">
        <v>1</v>
      </c>
      <c r="EN15" s="140">
        <v>0</v>
      </c>
      <c r="EO15" s="140">
        <v>0</v>
      </c>
      <c r="EP15" s="140">
        <v>0</v>
      </c>
      <c r="EQ15" s="140">
        <v>0</v>
      </c>
      <c r="ER15" s="140">
        <v>0</v>
      </c>
      <c r="ES15" s="140">
        <v>0</v>
      </c>
      <c r="ET15" s="140">
        <v>0</v>
      </c>
      <c r="EU15" s="140">
        <v>2</v>
      </c>
      <c r="EV15" s="140">
        <v>5</v>
      </c>
      <c r="EW15" s="140">
        <v>0</v>
      </c>
      <c r="EX15" s="140">
        <v>0</v>
      </c>
      <c r="EY15" s="140">
        <v>0</v>
      </c>
      <c r="EZ15" s="140">
        <v>0</v>
      </c>
      <c r="FA15" s="140">
        <v>8</v>
      </c>
      <c r="FB15" s="140">
        <v>0</v>
      </c>
      <c r="FC15" s="140">
        <v>8</v>
      </c>
      <c r="FD15" s="140">
        <v>1</v>
      </c>
      <c r="FE15" s="140">
        <v>0</v>
      </c>
      <c r="FF15" s="140">
        <v>0</v>
      </c>
      <c r="FG15" s="140">
        <v>0</v>
      </c>
      <c r="FH15" s="140">
        <v>0</v>
      </c>
      <c r="FI15" s="140">
        <v>0</v>
      </c>
      <c r="FJ15" s="140">
        <v>0</v>
      </c>
      <c r="FK15" s="140">
        <v>0</v>
      </c>
      <c r="FL15" s="140">
        <v>0</v>
      </c>
      <c r="FM15" s="140">
        <v>5</v>
      </c>
      <c r="FN15" s="140">
        <v>4.5</v>
      </c>
      <c r="FO15" s="140">
        <v>0</v>
      </c>
      <c r="FP15" s="140">
        <v>0</v>
      </c>
      <c r="FQ15" s="140">
        <v>0</v>
      </c>
      <c r="FR15" s="140">
        <v>0</v>
      </c>
      <c r="FS15" s="140">
        <v>0</v>
      </c>
      <c r="FT15" s="140">
        <v>0</v>
      </c>
      <c r="FU15" s="140">
        <v>0</v>
      </c>
      <c r="FV15" s="140">
        <v>1</v>
      </c>
      <c r="FW15" s="140">
        <v>0</v>
      </c>
      <c r="FX15" s="140">
        <v>0</v>
      </c>
      <c r="FY15" s="18"/>
      <c r="FZ15" s="12">
        <f>SUM(C15:FY15)</f>
        <v>1656</v>
      </c>
      <c r="GA15" s="12"/>
      <c r="GB15" s="12"/>
      <c r="GC15" s="12"/>
      <c r="GD15" s="12"/>
      <c r="GE15" s="12"/>
      <c r="GF15" s="12"/>
      <c r="GG15" s="2"/>
      <c r="GH15" s="2"/>
      <c r="GI15" s="120"/>
      <c r="GJ15" s="120"/>
      <c r="GK15" s="120"/>
      <c r="GL15" s="120"/>
      <c r="GM15" s="120"/>
      <c r="GN15" s="138"/>
      <c r="GO15" s="138"/>
      <c r="GP15" s="138"/>
      <c r="GQ15" s="138"/>
      <c r="GR15" s="138"/>
      <c r="GS15" s="138"/>
      <c r="GT15" s="138"/>
      <c r="GU15" s="138"/>
      <c r="GV15" s="138"/>
      <c r="GW15" s="138"/>
      <c r="GX15" s="138"/>
      <c r="GY15" s="138"/>
      <c r="GZ15" s="138"/>
      <c r="HA15" s="138"/>
      <c r="HB15" s="138"/>
      <c r="HC15" s="138"/>
      <c r="HD15" s="138"/>
      <c r="HE15" s="138"/>
      <c r="HF15" s="138"/>
      <c r="HG15" s="138"/>
      <c r="HH15" s="138"/>
      <c r="HI15" s="138"/>
      <c r="HJ15" s="138"/>
      <c r="HK15" s="138"/>
      <c r="HL15" s="138"/>
      <c r="HM15" s="138"/>
      <c r="HN15" s="138"/>
      <c r="HO15" s="138"/>
      <c r="HP15" s="138"/>
      <c r="HQ15" s="138"/>
      <c r="HR15" s="138"/>
      <c r="HS15" s="138"/>
      <c r="HT15" s="138"/>
      <c r="HU15" s="138"/>
      <c r="HV15" s="138"/>
      <c r="HW15" s="138"/>
      <c r="HX15" s="138"/>
      <c r="HY15" s="138"/>
      <c r="HZ15" s="138"/>
      <c r="IA15" s="138"/>
      <c r="IB15" s="138"/>
      <c r="IC15" s="138"/>
      <c r="ID15" s="138"/>
      <c r="IE15" s="138"/>
      <c r="IF15" s="138"/>
      <c r="IG15" s="138"/>
      <c r="IH15" s="138"/>
      <c r="II15" s="138"/>
      <c r="IJ15" s="138"/>
      <c r="IK15" s="138"/>
      <c r="IL15" s="138"/>
      <c r="IM15" s="138"/>
      <c r="IN15" s="138"/>
      <c r="IO15" s="138"/>
      <c r="IP15" s="138"/>
      <c r="IQ15" s="138"/>
      <c r="IR15" s="138"/>
      <c r="IS15" s="138"/>
      <c r="IT15" s="138"/>
      <c r="IU15" s="138"/>
      <c r="IV15" s="138"/>
    </row>
    <row r="16" spans="1:256" x14ac:dyDescent="0.35">
      <c r="A16" s="119" t="s">
        <v>434</v>
      </c>
      <c r="B16" s="120" t="s">
        <v>779</v>
      </c>
      <c r="C16" s="12">
        <f>ROUND(C11-C12-C13-C15,1)</f>
        <v>6449</v>
      </c>
      <c r="D16" s="12">
        <f t="shared" ref="D16:BO16" si="4">ROUND(D11-D12-D13-D15,1)</f>
        <v>31711</v>
      </c>
      <c r="E16" s="12">
        <f t="shared" si="4"/>
        <v>4466</v>
      </c>
      <c r="F16" s="12">
        <f t="shared" si="4"/>
        <v>21448.5</v>
      </c>
      <c r="G16" s="12">
        <f t="shared" si="4"/>
        <v>1531.5</v>
      </c>
      <c r="H16" s="12">
        <f t="shared" si="4"/>
        <v>1123</v>
      </c>
      <c r="I16" s="12">
        <f t="shared" si="4"/>
        <v>6326</v>
      </c>
      <c r="J16" s="12">
        <f t="shared" si="4"/>
        <v>1986</v>
      </c>
      <c r="K16" s="12">
        <f t="shared" si="4"/>
        <v>273.5</v>
      </c>
      <c r="L16" s="12">
        <f t="shared" si="4"/>
        <v>2060</v>
      </c>
      <c r="M16" s="12">
        <f t="shared" si="4"/>
        <v>881</v>
      </c>
      <c r="N16" s="12">
        <f t="shared" si="4"/>
        <v>48499</v>
      </c>
      <c r="O16" s="12">
        <f t="shared" si="4"/>
        <v>12660.5</v>
      </c>
      <c r="P16" s="12">
        <f t="shared" si="4"/>
        <v>358</v>
      </c>
      <c r="Q16" s="12">
        <f t="shared" si="4"/>
        <v>36860.5</v>
      </c>
      <c r="R16" s="12">
        <f t="shared" si="4"/>
        <v>520</v>
      </c>
      <c r="S16" s="12">
        <f t="shared" si="4"/>
        <v>1483</v>
      </c>
      <c r="T16" s="12">
        <f t="shared" si="4"/>
        <v>164</v>
      </c>
      <c r="U16" s="12">
        <f t="shared" si="4"/>
        <v>49</v>
      </c>
      <c r="V16" s="12">
        <f t="shared" si="4"/>
        <v>249</v>
      </c>
      <c r="W16" s="12">
        <f t="shared" si="4"/>
        <v>208.5</v>
      </c>
      <c r="X16" s="12">
        <f t="shared" si="4"/>
        <v>30</v>
      </c>
      <c r="Y16" s="12">
        <f t="shared" si="4"/>
        <v>412</v>
      </c>
      <c r="Z16" s="12">
        <f t="shared" si="4"/>
        <v>219</v>
      </c>
      <c r="AA16" s="12">
        <f t="shared" si="4"/>
        <v>30214.5</v>
      </c>
      <c r="AB16" s="12">
        <f t="shared" si="4"/>
        <v>26565.5</v>
      </c>
      <c r="AC16" s="12">
        <f t="shared" si="4"/>
        <v>910</v>
      </c>
      <c r="AD16" s="12">
        <f t="shared" si="4"/>
        <v>1260.5</v>
      </c>
      <c r="AE16" s="12">
        <f t="shared" si="4"/>
        <v>92</v>
      </c>
      <c r="AF16" s="12">
        <f t="shared" si="4"/>
        <v>179</v>
      </c>
      <c r="AG16" s="12">
        <f t="shared" si="4"/>
        <v>572.5</v>
      </c>
      <c r="AH16" s="12">
        <f t="shared" si="4"/>
        <v>925</v>
      </c>
      <c r="AI16" s="12">
        <f t="shared" si="4"/>
        <v>414</v>
      </c>
      <c r="AJ16" s="12">
        <f t="shared" si="4"/>
        <v>170</v>
      </c>
      <c r="AK16" s="12">
        <f t="shared" si="4"/>
        <v>153</v>
      </c>
      <c r="AL16" s="12">
        <f t="shared" si="4"/>
        <v>284</v>
      </c>
      <c r="AM16" s="12">
        <f t="shared" si="4"/>
        <v>335</v>
      </c>
      <c r="AN16" s="12">
        <f t="shared" si="4"/>
        <v>287</v>
      </c>
      <c r="AO16" s="12">
        <f t="shared" si="4"/>
        <v>3973.5</v>
      </c>
      <c r="AP16" s="12">
        <f t="shared" si="4"/>
        <v>80794.5</v>
      </c>
      <c r="AQ16" s="12">
        <f t="shared" si="4"/>
        <v>228</v>
      </c>
      <c r="AR16" s="12">
        <f t="shared" si="4"/>
        <v>57342.5</v>
      </c>
      <c r="AS16" s="12">
        <f t="shared" si="4"/>
        <v>6047</v>
      </c>
      <c r="AT16" s="12">
        <f t="shared" si="4"/>
        <v>2428</v>
      </c>
      <c r="AU16" s="12">
        <f t="shared" si="4"/>
        <v>315.5</v>
      </c>
      <c r="AV16" s="12">
        <f t="shared" si="4"/>
        <v>299</v>
      </c>
      <c r="AW16" s="12">
        <f t="shared" si="4"/>
        <v>255.5</v>
      </c>
      <c r="AX16" s="12">
        <f t="shared" si="4"/>
        <v>60</v>
      </c>
      <c r="AY16" s="12">
        <f t="shared" si="4"/>
        <v>427</v>
      </c>
      <c r="AZ16" s="12">
        <f t="shared" si="4"/>
        <v>11743</v>
      </c>
      <c r="BA16" s="12">
        <f t="shared" si="4"/>
        <v>8758</v>
      </c>
      <c r="BB16" s="12">
        <f t="shared" si="4"/>
        <v>7048.5</v>
      </c>
      <c r="BC16" s="12">
        <f t="shared" si="4"/>
        <v>21034.5</v>
      </c>
      <c r="BD16" s="12">
        <f t="shared" si="4"/>
        <v>3648</v>
      </c>
      <c r="BE16" s="12">
        <f t="shared" si="4"/>
        <v>1183.5</v>
      </c>
      <c r="BF16" s="12">
        <f t="shared" si="4"/>
        <v>24551.5</v>
      </c>
      <c r="BG16" s="12">
        <f t="shared" si="4"/>
        <v>883</v>
      </c>
      <c r="BH16" s="12">
        <f t="shared" si="4"/>
        <v>543.5</v>
      </c>
      <c r="BI16" s="12">
        <f t="shared" si="4"/>
        <v>246.5</v>
      </c>
      <c r="BJ16" s="12">
        <f t="shared" si="4"/>
        <v>6275.5</v>
      </c>
      <c r="BK16" s="12">
        <f t="shared" si="4"/>
        <v>20853</v>
      </c>
      <c r="BL16" s="12">
        <f t="shared" si="4"/>
        <v>58</v>
      </c>
      <c r="BM16" s="12">
        <f t="shared" si="4"/>
        <v>420</v>
      </c>
      <c r="BN16" s="12">
        <f t="shared" si="4"/>
        <v>2977.5</v>
      </c>
      <c r="BO16" s="12">
        <f t="shared" si="4"/>
        <v>1224.5</v>
      </c>
      <c r="BP16" s="12">
        <f t="shared" ref="BP16:EA16" si="5">ROUND(BP11-BP12-BP13-BP15,1)</f>
        <v>149</v>
      </c>
      <c r="BQ16" s="12">
        <f t="shared" si="5"/>
        <v>5735.5</v>
      </c>
      <c r="BR16" s="12">
        <f t="shared" si="5"/>
        <v>4492.5</v>
      </c>
      <c r="BS16" s="12">
        <f t="shared" si="5"/>
        <v>1100.5</v>
      </c>
      <c r="BT16" s="12">
        <f t="shared" si="5"/>
        <v>367</v>
      </c>
      <c r="BU16" s="12">
        <f t="shared" si="5"/>
        <v>422.5</v>
      </c>
      <c r="BV16" s="12">
        <f t="shared" si="5"/>
        <v>1228</v>
      </c>
      <c r="BW16" s="12">
        <f t="shared" si="5"/>
        <v>1984</v>
      </c>
      <c r="BX16" s="12">
        <f t="shared" si="5"/>
        <v>69</v>
      </c>
      <c r="BY16" s="12">
        <f t="shared" si="5"/>
        <v>437</v>
      </c>
      <c r="BZ16" s="12">
        <f t="shared" si="5"/>
        <v>198</v>
      </c>
      <c r="CA16" s="12">
        <f t="shared" si="5"/>
        <v>139.5</v>
      </c>
      <c r="CB16" s="12">
        <f t="shared" si="5"/>
        <v>69115.5</v>
      </c>
      <c r="CC16" s="12">
        <f t="shared" si="5"/>
        <v>190</v>
      </c>
      <c r="CD16" s="12">
        <f t="shared" si="5"/>
        <v>200.5</v>
      </c>
      <c r="CE16" s="12">
        <f t="shared" si="5"/>
        <v>148</v>
      </c>
      <c r="CF16" s="12">
        <f t="shared" si="5"/>
        <v>108</v>
      </c>
      <c r="CG16" s="12">
        <f t="shared" si="5"/>
        <v>193</v>
      </c>
      <c r="CH16" s="12">
        <f t="shared" si="5"/>
        <v>95.5</v>
      </c>
      <c r="CI16" s="12">
        <f t="shared" si="5"/>
        <v>697</v>
      </c>
      <c r="CJ16" s="12">
        <f t="shared" si="5"/>
        <v>819</v>
      </c>
      <c r="CK16" s="12">
        <f t="shared" si="5"/>
        <v>4228.5</v>
      </c>
      <c r="CL16" s="12">
        <f t="shared" si="5"/>
        <v>1203</v>
      </c>
      <c r="CM16" s="12">
        <f t="shared" si="5"/>
        <v>715.5</v>
      </c>
      <c r="CN16" s="12">
        <f t="shared" si="5"/>
        <v>28463.5</v>
      </c>
      <c r="CO16" s="12">
        <f t="shared" si="5"/>
        <v>14033.5</v>
      </c>
      <c r="CP16" s="12">
        <f t="shared" si="5"/>
        <v>907.5</v>
      </c>
      <c r="CQ16" s="12">
        <f t="shared" si="5"/>
        <v>729</v>
      </c>
      <c r="CR16" s="12">
        <f t="shared" si="5"/>
        <v>231</v>
      </c>
      <c r="CS16" s="12">
        <f t="shared" si="5"/>
        <v>266</v>
      </c>
      <c r="CT16" s="12">
        <f t="shared" si="5"/>
        <v>106</v>
      </c>
      <c r="CU16" s="12">
        <f t="shared" si="5"/>
        <v>74</v>
      </c>
      <c r="CV16" s="12">
        <f t="shared" si="5"/>
        <v>25</v>
      </c>
      <c r="CW16" s="12">
        <f t="shared" si="5"/>
        <v>208</v>
      </c>
      <c r="CX16" s="12">
        <f t="shared" si="5"/>
        <v>458.5</v>
      </c>
      <c r="CY16" s="12">
        <f t="shared" si="5"/>
        <v>34.5</v>
      </c>
      <c r="CZ16" s="12">
        <f t="shared" si="5"/>
        <v>1720</v>
      </c>
      <c r="DA16" s="12">
        <f t="shared" si="5"/>
        <v>191</v>
      </c>
      <c r="DB16" s="12">
        <f t="shared" si="5"/>
        <v>316</v>
      </c>
      <c r="DC16" s="12">
        <f t="shared" si="5"/>
        <v>188</v>
      </c>
      <c r="DD16" s="12">
        <f t="shared" si="5"/>
        <v>158.5</v>
      </c>
      <c r="DE16" s="12">
        <f t="shared" si="5"/>
        <v>310.5</v>
      </c>
      <c r="DF16" s="12">
        <f t="shared" si="5"/>
        <v>18066.5</v>
      </c>
      <c r="DG16" s="12">
        <f t="shared" si="5"/>
        <v>114</v>
      </c>
      <c r="DH16" s="12">
        <f t="shared" si="5"/>
        <v>1758</v>
      </c>
      <c r="DI16" s="12">
        <f t="shared" si="5"/>
        <v>2334</v>
      </c>
      <c r="DJ16" s="12">
        <f t="shared" si="5"/>
        <v>648</v>
      </c>
      <c r="DK16" s="12">
        <f t="shared" si="5"/>
        <v>515</v>
      </c>
      <c r="DL16" s="12">
        <f t="shared" si="5"/>
        <v>5706.5</v>
      </c>
      <c r="DM16" s="12">
        <f t="shared" si="5"/>
        <v>224.5</v>
      </c>
      <c r="DN16" s="12">
        <f t="shared" si="5"/>
        <v>1358</v>
      </c>
      <c r="DO16" s="12">
        <f t="shared" si="5"/>
        <v>3262</v>
      </c>
      <c r="DP16" s="12">
        <f t="shared" si="5"/>
        <v>191</v>
      </c>
      <c r="DQ16" s="12">
        <f t="shared" si="5"/>
        <v>852</v>
      </c>
      <c r="DR16" s="12">
        <f t="shared" si="5"/>
        <v>1292</v>
      </c>
      <c r="DS16" s="12">
        <f t="shared" si="5"/>
        <v>574</v>
      </c>
      <c r="DT16" s="12">
        <f t="shared" si="5"/>
        <v>171</v>
      </c>
      <c r="DU16" s="12">
        <f t="shared" si="5"/>
        <v>360</v>
      </c>
      <c r="DV16" s="12">
        <f t="shared" si="5"/>
        <v>216</v>
      </c>
      <c r="DW16" s="12">
        <f t="shared" si="5"/>
        <v>296</v>
      </c>
      <c r="DX16" s="12">
        <f t="shared" si="5"/>
        <v>147</v>
      </c>
      <c r="DY16" s="12">
        <f t="shared" si="5"/>
        <v>287.5</v>
      </c>
      <c r="DZ16" s="12">
        <f t="shared" si="5"/>
        <v>693</v>
      </c>
      <c r="EA16" s="12">
        <f t="shared" si="5"/>
        <v>518</v>
      </c>
      <c r="EB16" s="12">
        <f t="shared" ref="EB16:FX16" si="6">ROUND(EB11-EB12-EB13-EB15,1)</f>
        <v>494</v>
      </c>
      <c r="EC16" s="12">
        <f t="shared" si="6"/>
        <v>271.5</v>
      </c>
      <c r="ED16" s="12">
        <f t="shared" si="6"/>
        <v>1514</v>
      </c>
      <c r="EE16" s="12">
        <f t="shared" si="6"/>
        <v>184</v>
      </c>
      <c r="EF16" s="12">
        <f t="shared" si="6"/>
        <v>1334</v>
      </c>
      <c r="EG16" s="12">
        <f t="shared" si="6"/>
        <v>237</v>
      </c>
      <c r="EH16" s="12">
        <f t="shared" si="6"/>
        <v>236.5</v>
      </c>
      <c r="EI16" s="12">
        <f t="shared" si="6"/>
        <v>13398</v>
      </c>
      <c r="EJ16" s="12">
        <f t="shared" si="6"/>
        <v>9983.5</v>
      </c>
      <c r="EK16" s="12">
        <f t="shared" si="6"/>
        <v>672</v>
      </c>
      <c r="EL16" s="12">
        <f t="shared" si="6"/>
        <v>484.5</v>
      </c>
      <c r="EM16" s="12">
        <f t="shared" si="6"/>
        <v>357</v>
      </c>
      <c r="EN16" s="12">
        <f t="shared" si="6"/>
        <v>878</v>
      </c>
      <c r="EO16" s="12">
        <f t="shared" si="6"/>
        <v>283</v>
      </c>
      <c r="EP16" s="12">
        <f t="shared" si="6"/>
        <v>420</v>
      </c>
      <c r="EQ16" s="12">
        <f t="shared" si="6"/>
        <v>2433</v>
      </c>
      <c r="ER16" s="12">
        <f t="shared" si="6"/>
        <v>321</v>
      </c>
      <c r="ES16" s="12">
        <f t="shared" si="6"/>
        <v>182.5</v>
      </c>
      <c r="ET16" s="12">
        <f t="shared" si="6"/>
        <v>184</v>
      </c>
      <c r="EU16" s="12">
        <f t="shared" si="6"/>
        <v>557</v>
      </c>
      <c r="EV16" s="12">
        <f t="shared" si="6"/>
        <v>73.5</v>
      </c>
      <c r="EW16" s="12">
        <f t="shared" si="6"/>
        <v>716.5</v>
      </c>
      <c r="EX16" s="12">
        <f t="shared" si="6"/>
        <v>168</v>
      </c>
      <c r="EY16" s="12">
        <f t="shared" si="6"/>
        <v>205</v>
      </c>
      <c r="EZ16" s="12">
        <f t="shared" si="6"/>
        <v>119</v>
      </c>
      <c r="FA16" s="12">
        <f t="shared" si="6"/>
        <v>3381.5</v>
      </c>
      <c r="FB16" s="12">
        <f t="shared" si="6"/>
        <v>288</v>
      </c>
      <c r="FC16" s="12">
        <f t="shared" si="6"/>
        <v>1660</v>
      </c>
      <c r="FD16" s="12">
        <f t="shared" si="6"/>
        <v>408</v>
      </c>
      <c r="FE16" s="12">
        <f t="shared" si="6"/>
        <v>78</v>
      </c>
      <c r="FF16" s="12">
        <f t="shared" si="6"/>
        <v>201</v>
      </c>
      <c r="FG16" s="12">
        <f t="shared" si="6"/>
        <v>123</v>
      </c>
      <c r="FH16" s="12">
        <f t="shared" si="6"/>
        <v>72</v>
      </c>
      <c r="FI16" s="12">
        <f t="shared" si="6"/>
        <v>1654</v>
      </c>
      <c r="FJ16" s="12">
        <f t="shared" si="6"/>
        <v>2049</v>
      </c>
      <c r="FK16" s="12">
        <f t="shared" si="6"/>
        <v>2593</v>
      </c>
      <c r="FL16" s="12">
        <f t="shared" si="6"/>
        <v>8371</v>
      </c>
      <c r="FM16" s="12">
        <f t="shared" si="6"/>
        <v>3938</v>
      </c>
      <c r="FN16" s="12">
        <f t="shared" si="6"/>
        <v>21983</v>
      </c>
      <c r="FO16" s="12">
        <f t="shared" si="6"/>
        <v>1066</v>
      </c>
      <c r="FP16" s="12">
        <f t="shared" si="6"/>
        <v>2247</v>
      </c>
      <c r="FQ16" s="12">
        <f t="shared" si="6"/>
        <v>997</v>
      </c>
      <c r="FR16" s="12">
        <f t="shared" si="6"/>
        <v>167</v>
      </c>
      <c r="FS16" s="12">
        <f t="shared" si="6"/>
        <v>157</v>
      </c>
      <c r="FT16" s="12">
        <f t="shared" si="6"/>
        <v>60</v>
      </c>
      <c r="FU16" s="12">
        <f t="shared" si="6"/>
        <v>781.5</v>
      </c>
      <c r="FV16" s="12">
        <f t="shared" si="6"/>
        <v>800</v>
      </c>
      <c r="FW16" s="12">
        <f t="shared" si="6"/>
        <v>138</v>
      </c>
      <c r="FX16" s="12">
        <f t="shared" si="6"/>
        <v>55</v>
      </c>
      <c r="FY16" s="12"/>
      <c r="FZ16" s="12">
        <f t="shared" si="0"/>
        <v>776964</v>
      </c>
      <c r="GA16" s="19"/>
      <c r="GB16" s="12">
        <f>FZ16-GA16</f>
        <v>776964</v>
      </c>
      <c r="GC16" s="12"/>
      <c r="GD16" s="12"/>
      <c r="GE16" s="12"/>
      <c r="GF16" s="12"/>
      <c r="GG16" s="2"/>
      <c r="GH16" s="2"/>
      <c r="GI16" s="120"/>
      <c r="GJ16" s="120"/>
      <c r="GK16" s="120"/>
      <c r="GL16" s="120"/>
      <c r="GM16" s="120"/>
      <c r="GN16" s="141"/>
      <c r="GO16" s="141"/>
    </row>
    <row r="17" spans="1:256" x14ac:dyDescent="0.35">
      <c r="A17" s="119" t="s">
        <v>435</v>
      </c>
      <c r="B17" s="133" t="s">
        <v>655</v>
      </c>
      <c r="C17" s="186">
        <v>2311</v>
      </c>
      <c r="D17" s="186">
        <v>9785</v>
      </c>
      <c r="E17" s="186">
        <v>2809</v>
      </c>
      <c r="F17" s="186">
        <v>3989</v>
      </c>
      <c r="G17" s="186">
        <v>189</v>
      </c>
      <c r="H17" s="186">
        <v>169</v>
      </c>
      <c r="I17" s="186">
        <v>4032</v>
      </c>
      <c r="J17" s="186">
        <v>831</v>
      </c>
      <c r="K17" s="186">
        <v>83</v>
      </c>
      <c r="L17" s="186">
        <v>732</v>
      </c>
      <c r="M17" s="186">
        <v>521</v>
      </c>
      <c r="N17" s="186">
        <v>8671</v>
      </c>
      <c r="O17" s="186">
        <v>1022</v>
      </c>
      <c r="P17" s="186">
        <v>65</v>
      </c>
      <c r="Q17" s="186">
        <v>17070</v>
      </c>
      <c r="R17" s="186">
        <v>839</v>
      </c>
      <c r="S17" s="186">
        <v>529</v>
      </c>
      <c r="T17" s="186">
        <v>57</v>
      </c>
      <c r="U17" s="186">
        <v>26</v>
      </c>
      <c r="V17" s="186">
        <v>100</v>
      </c>
      <c r="W17" s="186">
        <v>50</v>
      </c>
      <c r="X17" s="186">
        <v>14</v>
      </c>
      <c r="Y17" s="186">
        <v>276</v>
      </c>
      <c r="Z17" s="186">
        <v>60</v>
      </c>
      <c r="AA17" s="186">
        <v>5295</v>
      </c>
      <c r="AB17" s="186">
        <v>3397</v>
      </c>
      <c r="AC17" s="186">
        <v>123</v>
      </c>
      <c r="AD17" s="186">
        <v>283</v>
      </c>
      <c r="AE17" s="186">
        <v>20</v>
      </c>
      <c r="AF17" s="186">
        <v>34</v>
      </c>
      <c r="AG17" s="186">
        <v>74</v>
      </c>
      <c r="AH17" s="186">
        <v>356</v>
      </c>
      <c r="AI17" s="186">
        <v>129</v>
      </c>
      <c r="AJ17" s="186">
        <v>71</v>
      </c>
      <c r="AK17" s="186">
        <v>106</v>
      </c>
      <c r="AL17" s="186">
        <v>109</v>
      </c>
      <c r="AM17" s="186">
        <v>175</v>
      </c>
      <c r="AN17" s="186">
        <v>98</v>
      </c>
      <c r="AO17" s="186">
        <v>1189</v>
      </c>
      <c r="AP17" s="186">
        <v>30699</v>
      </c>
      <c r="AQ17" s="186">
        <v>74</v>
      </c>
      <c r="AR17" s="186">
        <v>3849</v>
      </c>
      <c r="AS17" s="186">
        <v>1103</v>
      </c>
      <c r="AT17" s="186">
        <v>221</v>
      </c>
      <c r="AU17" s="186">
        <v>48</v>
      </c>
      <c r="AV17" s="186">
        <v>107</v>
      </c>
      <c r="AW17" s="186">
        <v>42</v>
      </c>
      <c r="AX17" s="186">
        <v>0</v>
      </c>
      <c r="AY17" s="186">
        <v>133</v>
      </c>
      <c r="AZ17" s="186">
        <v>5157</v>
      </c>
      <c r="BA17" s="186">
        <v>2278</v>
      </c>
      <c r="BB17" s="186">
        <v>2184</v>
      </c>
      <c r="BC17" s="186">
        <v>8604</v>
      </c>
      <c r="BD17" s="186">
        <v>170</v>
      </c>
      <c r="BE17" s="186">
        <v>210</v>
      </c>
      <c r="BF17" s="186">
        <v>1507</v>
      </c>
      <c r="BG17" s="186">
        <v>224</v>
      </c>
      <c r="BH17" s="186">
        <v>65</v>
      </c>
      <c r="BI17" s="186">
        <v>101</v>
      </c>
      <c r="BJ17" s="186">
        <v>387</v>
      </c>
      <c r="BK17" s="186">
        <v>3764</v>
      </c>
      <c r="BL17" s="186">
        <v>24</v>
      </c>
      <c r="BM17" s="186">
        <v>92</v>
      </c>
      <c r="BN17" s="186">
        <v>1087</v>
      </c>
      <c r="BO17" s="186">
        <v>366</v>
      </c>
      <c r="BP17" s="186">
        <v>82</v>
      </c>
      <c r="BQ17" s="186">
        <v>1279</v>
      </c>
      <c r="BR17" s="186">
        <v>1093</v>
      </c>
      <c r="BS17" s="186">
        <v>465</v>
      </c>
      <c r="BT17" s="186">
        <v>61</v>
      </c>
      <c r="BU17" s="186">
        <v>78</v>
      </c>
      <c r="BV17" s="186">
        <v>206</v>
      </c>
      <c r="BW17" s="186">
        <v>217</v>
      </c>
      <c r="BX17" s="186">
        <v>14</v>
      </c>
      <c r="BY17" s="186">
        <v>256</v>
      </c>
      <c r="BZ17" s="186">
        <v>55</v>
      </c>
      <c r="CA17" s="186">
        <v>33</v>
      </c>
      <c r="CB17" s="186">
        <v>13384</v>
      </c>
      <c r="CC17" s="186">
        <v>49</v>
      </c>
      <c r="CD17" s="186">
        <v>7</v>
      </c>
      <c r="CE17" s="186">
        <v>25</v>
      </c>
      <c r="CF17" s="186">
        <v>41</v>
      </c>
      <c r="CG17" s="186">
        <v>63</v>
      </c>
      <c r="CH17" s="186">
        <v>36</v>
      </c>
      <c r="CI17" s="186">
        <v>281</v>
      </c>
      <c r="CJ17" s="186">
        <v>280</v>
      </c>
      <c r="CK17" s="186">
        <v>852</v>
      </c>
      <c r="CL17" s="186">
        <v>250</v>
      </c>
      <c r="CM17" s="186">
        <v>180</v>
      </c>
      <c r="CN17" s="186">
        <v>4931</v>
      </c>
      <c r="CO17" s="186">
        <v>2428</v>
      </c>
      <c r="CP17" s="186">
        <v>198</v>
      </c>
      <c r="CQ17" s="186">
        <v>352</v>
      </c>
      <c r="CR17" s="186">
        <v>69</v>
      </c>
      <c r="CS17" s="186">
        <v>80</v>
      </c>
      <c r="CT17" s="186">
        <v>54</v>
      </c>
      <c r="CU17" s="186">
        <v>68</v>
      </c>
      <c r="CV17" s="186">
        <v>3</v>
      </c>
      <c r="CW17" s="186">
        <v>53</v>
      </c>
      <c r="CX17" s="186">
        <v>117</v>
      </c>
      <c r="CY17" s="186">
        <v>14</v>
      </c>
      <c r="CZ17" s="186">
        <v>677</v>
      </c>
      <c r="DA17" s="186">
        <v>36</v>
      </c>
      <c r="DB17" s="186">
        <v>59</v>
      </c>
      <c r="DC17" s="186">
        <v>28</v>
      </c>
      <c r="DD17" s="186">
        <v>41</v>
      </c>
      <c r="DE17" s="186">
        <v>34</v>
      </c>
      <c r="DF17" s="186">
        <v>5994</v>
      </c>
      <c r="DG17" s="186">
        <v>20</v>
      </c>
      <c r="DH17" s="186">
        <v>548</v>
      </c>
      <c r="DI17" s="186">
        <v>1006</v>
      </c>
      <c r="DJ17" s="186">
        <v>126</v>
      </c>
      <c r="DK17" s="186">
        <v>172</v>
      </c>
      <c r="DL17" s="186">
        <v>1818</v>
      </c>
      <c r="DM17" s="186">
        <v>81</v>
      </c>
      <c r="DN17" s="186">
        <v>418</v>
      </c>
      <c r="DO17" s="186">
        <v>925</v>
      </c>
      <c r="DP17" s="186">
        <v>47</v>
      </c>
      <c r="DQ17" s="186">
        <v>162</v>
      </c>
      <c r="DR17" s="186">
        <v>640</v>
      </c>
      <c r="DS17" s="186">
        <v>342</v>
      </c>
      <c r="DT17" s="186">
        <v>72</v>
      </c>
      <c r="DU17" s="186">
        <v>128</v>
      </c>
      <c r="DV17" s="186">
        <v>56</v>
      </c>
      <c r="DW17" s="186">
        <v>91</v>
      </c>
      <c r="DX17" s="186">
        <v>24</v>
      </c>
      <c r="DY17" s="186">
        <v>27</v>
      </c>
      <c r="DZ17" s="186">
        <v>74</v>
      </c>
      <c r="EA17" s="186">
        <v>130</v>
      </c>
      <c r="EB17" s="186">
        <v>172</v>
      </c>
      <c r="EC17" s="186">
        <v>68</v>
      </c>
      <c r="ED17" s="186">
        <v>24</v>
      </c>
      <c r="EE17" s="186">
        <v>69</v>
      </c>
      <c r="EF17" s="186">
        <v>603</v>
      </c>
      <c r="EG17" s="186">
        <v>100</v>
      </c>
      <c r="EH17" s="186">
        <v>68</v>
      </c>
      <c r="EI17" s="186">
        <v>6981</v>
      </c>
      <c r="EJ17" s="186">
        <v>2957</v>
      </c>
      <c r="EK17" s="186">
        <v>147</v>
      </c>
      <c r="EL17" s="186">
        <v>123</v>
      </c>
      <c r="EM17" s="186">
        <v>111</v>
      </c>
      <c r="EN17" s="186">
        <v>401</v>
      </c>
      <c r="EO17" s="186">
        <v>68</v>
      </c>
      <c r="EP17" s="186">
        <v>53</v>
      </c>
      <c r="EQ17" s="186">
        <v>54</v>
      </c>
      <c r="ER17" s="186">
        <v>52</v>
      </c>
      <c r="ES17" s="186">
        <v>45</v>
      </c>
      <c r="ET17" s="186">
        <v>105</v>
      </c>
      <c r="EU17" s="186">
        <v>308</v>
      </c>
      <c r="EV17" s="186">
        <v>32</v>
      </c>
      <c r="EW17" s="186">
        <v>111</v>
      </c>
      <c r="EX17" s="186">
        <v>40</v>
      </c>
      <c r="EY17" s="186">
        <v>163</v>
      </c>
      <c r="EZ17" s="186">
        <v>39</v>
      </c>
      <c r="FA17" s="186">
        <v>619</v>
      </c>
      <c r="FB17" s="186">
        <v>87</v>
      </c>
      <c r="FC17" s="186">
        <v>275</v>
      </c>
      <c r="FD17" s="186">
        <v>127</v>
      </c>
      <c r="FE17" s="186">
        <v>25</v>
      </c>
      <c r="FF17" s="186">
        <v>63</v>
      </c>
      <c r="FG17" s="186">
        <v>16</v>
      </c>
      <c r="FH17" s="186">
        <v>18</v>
      </c>
      <c r="FI17" s="186">
        <v>453</v>
      </c>
      <c r="FJ17" s="186">
        <v>369</v>
      </c>
      <c r="FK17" s="186">
        <v>506</v>
      </c>
      <c r="FL17" s="186">
        <v>657</v>
      </c>
      <c r="FM17" s="186">
        <v>275</v>
      </c>
      <c r="FN17" s="186">
        <v>8885</v>
      </c>
      <c r="FO17" s="186">
        <v>307</v>
      </c>
      <c r="FP17" s="186">
        <v>752</v>
      </c>
      <c r="FQ17" s="186">
        <v>184</v>
      </c>
      <c r="FR17" s="186">
        <v>31</v>
      </c>
      <c r="FS17" s="186">
        <v>18</v>
      </c>
      <c r="FT17" s="186">
        <v>16</v>
      </c>
      <c r="FU17" s="186">
        <v>332</v>
      </c>
      <c r="FV17" s="186">
        <v>237</v>
      </c>
      <c r="FW17" s="186">
        <v>50</v>
      </c>
      <c r="FX17" s="186">
        <v>16</v>
      </c>
      <c r="FY17" s="21"/>
      <c r="FZ17" s="12">
        <f t="shared" si="0"/>
        <v>196827</v>
      </c>
      <c r="GA17" s="12"/>
      <c r="GB17" s="12"/>
      <c r="GC17" s="12"/>
      <c r="GD17" s="12"/>
      <c r="GE17" s="12"/>
      <c r="GF17" s="12"/>
      <c r="GG17" s="2"/>
      <c r="GH17" s="12"/>
      <c r="GI17" s="133"/>
      <c r="GJ17" s="133"/>
      <c r="GK17" s="133"/>
      <c r="GL17" s="133"/>
      <c r="GM17" s="133"/>
      <c r="GN17" s="138"/>
      <c r="GO17" s="138"/>
      <c r="GP17" s="138"/>
      <c r="GQ17" s="138"/>
      <c r="GR17" s="138"/>
      <c r="GS17" s="138"/>
      <c r="GT17" s="138"/>
      <c r="GU17" s="138"/>
      <c r="GV17" s="138"/>
      <c r="GW17" s="138"/>
      <c r="GX17" s="138"/>
      <c r="GY17" s="138"/>
      <c r="GZ17" s="138"/>
      <c r="HA17" s="138"/>
      <c r="HB17" s="138"/>
      <c r="HC17" s="138"/>
      <c r="HD17" s="138"/>
      <c r="HE17" s="138"/>
      <c r="HF17" s="138"/>
      <c r="HG17" s="138"/>
      <c r="HH17" s="138"/>
      <c r="HI17" s="138"/>
      <c r="HJ17" s="138"/>
      <c r="HK17" s="138"/>
      <c r="HL17" s="138"/>
      <c r="HM17" s="138"/>
      <c r="HN17" s="138"/>
      <c r="HO17" s="138"/>
      <c r="HP17" s="138"/>
      <c r="HQ17" s="138"/>
      <c r="HR17" s="138"/>
      <c r="HS17" s="138"/>
      <c r="HT17" s="138"/>
      <c r="HU17" s="138"/>
      <c r="HV17" s="138"/>
      <c r="HW17" s="138"/>
      <c r="HX17" s="138"/>
      <c r="HY17" s="138"/>
      <c r="HZ17" s="138"/>
      <c r="IA17" s="138"/>
      <c r="IB17" s="138"/>
      <c r="IC17" s="138"/>
      <c r="ID17" s="138"/>
      <c r="IE17" s="138"/>
      <c r="IF17" s="138"/>
      <c r="IG17" s="138"/>
      <c r="IH17" s="138"/>
      <c r="II17" s="138"/>
      <c r="IJ17" s="138"/>
      <c r="IK17" s="138"/>
      <c r="IL17" s="138"/>
      <c r="IM17" s="138"/>
      <c r="IN17" s="138"/>
      <c r="IO17" s="138"/>
      <c r="IP17" s="138"/>
      <c r="IQ17" s="138"/>
      <c r="IR17" s="138"/>
      <c r="IS17" s="138"/>
      <c r="IT17" s="138"/>
      <c r="IU17" s="138"/>
      <c r="IV17" s="138"/>
    </row>
    <row r="18" spans="1:256" x14ac:dyDescent="0.35">
      <c r="A18" s="119" t="s">
        <v>436</v>
      </c>
      <c r="B18" s="133" t="s">
        <v>656</v>
      </c>
      <c r="C18" s="186">
        <v>5176.7</v>
      </c>
      <c r="D18" s="186">
        <v>19189.2</v>
      </c>
      <c r="E18" s="186">
        <v>4643.6000000000004</v>
      </c>
      <c r="F18" s="186">
        <v>12173.3</v>
      </c>
      <c r="G18" s="186">
        <v>624.9</v>
      </c>
      <c r="H18" s="186">
        <v>471.3</v>
      </c>
      <c r="I18" s="186">
        <v>6069.7</v>
      </c>
      <c r="J18" s="186">
        <v>1509.8</v>
      </c>
      <c r="K18" s="186">
        <v>189.7</v>
      </c>
      <c r="L18" s="186">
        <v>1440.9</v>
      </c>
      <c r="M18" s="186">
        <v>801.6</v>
      </c>
      <c r="N18" s="186">
        <v>18893.5</v>
      </c>
      <c r="O18" s="186">
        <v>2880.3</v>
      </c>
      <c r="P18" s="186">
        <v>214.1</v>
      </c>
      <c r="Q18" s="186">
        <v>31315.3</v>
      </c>
      <c r="R18" s="186">
        <v>3518.7</v>
      </c>
      <c r="S18" s="186">
        <v>941.9</v>
      </c>
      <c r="T18" s="186">
        <v>126.1</v>
      </c>
      <c r="U18" s="186">
        <v>37.1</v>
      </c>
      <c r="V18" s="186">
        <v>180</v>
      </c>
      <c r="W18" s="186">
        <v>110</v>
      </c>
      <c r="X18" s="186">
        <v>15.9</v>
      </c>
      <c r="Y18" s="186">
        <v>771.3</v>
      </c>
      <c r="Z18" s="186">
        <v>102.5</v>
      </c>
      <c r="AA18" s="186">
        <v>10287.1</v>
      </c>
      <c r="AB18" s="186">
        <v>6971.2</v>
      </c>
      <c r="AC18" s="186">
        <v>333.4</v>
      </c>
      <c r="AD18" s="186">
        <v>524.6</v>
      </c>
      <c r="AE18" s="186">
        <v>49.3</v>
      </c>
      <c r="AF18" s="186">
        <v>97.7</v>
      </c>
      <c r="AG18" s="186">
        <v>181.9</v>
      </c>
      <c r="AH18" s="186">
        <v>630.79999999999995</v>
      </c>
      <c r="AI18" s="186">
        <v>271.39999999999998</v>
      </c>
      <c r="AJ18" s="186">
        <v>139.9</v>
      </c>
      <c r="AK18" s="186">
        <v>146</v>
      </c>
      <c r="AL18" s="186">
        <v>236.6</v>
      </c>
      <c r="AM18" s="186">
        <v>237.4</v>
      </c>
      <c r="AN18" s="186">
        <v>159.80000000000001</v>
      </c>
      <c r="AO18" s="186">
        <v>2636.9</v>
      </c>
      <c r="AP18" s="186">
        <v>52011.5</v>
      </c>
      <c r="AQ18" s="186">
        <v>134.19999999999999</v>
      </c>
      <c r="AR18" s="186">
        <v>10472.1</v>
      </c>
      <c r="AS18" s="186">
        <v>2612.3000000000002</v>
      </c>
      <c r="AT18" s="186">
        <v>881.1</v>
      </c>
      <c r="AU18" s="186">
        <v>129.1</v>
      </c>
      <c r="AV18" s="186">
        <v>175.1</v>
      </c>
      <c r="AW18" s="186">
        <v>98.9</v>
      </c>
      <c r="AX18" s="186">
        <v>31.5</v>
      </c>
      <c r="AY18" s="186">
        <v>266.39999999999998</v>
      </c>
      <c r="AZ18" s="186">
        <v>8556.7999999999993</v>
      </c>
      <c r="BA18" s="186">
        <v>4804.3</v>
      </c>
      <c r="BB18" s="186">
        <v>3909.5</v>
      </c>
      <c r="BC18" s="186">
        <v>15608.6</v>
      </c>
      <c r="BD18" s="186">
        <v>669</v>
      </c>
      <c r="BE18" s="186">
        <v>504</v>
      </c>
      <c r="BF18" s="186">
        <v>5476.6</v>
      </c>
      <c r="BG18" s="186">
        <v>572.6</v>
      </c>
      <c r="BH18" s="186">
        <v>234.7</v>
      </c>
      <c r="BI18" s="186">
        <v>180.7</v>
      </c>
      <c r="BJ18" s="186">
        <v>985.8</v>
      </c>
      <c r="BK18" s="186">
        <v>13007.6</v>
      </c>
      <c r="BL18" s="186">
        <v>56.9</v>
      </c>
      <c r="BM18" s="186">
        <v>292.10000000000002</v>
      </c>
      <c r="BN18" s="186">
        <v>1957.8</v>
      </c>
      <c r="BO18" s="186">
        <v>715.5</v>
      </c>
      <c r="BP18" s="186">
        <v>107.5</v>
      </c>
      <c r="BQ18" s="186">
        <v>3075</v>
      </c>
      <c r="BR18" s="186">
        <v>1580.5</v>
      </c>
      <c r="BS18" s="186">
        <v>777.4</v>
      </c>
      <c r="BT18" s="186">
        <v>155.80000000000001</v>
      </c>
      <c r="BU18" s="186">
        <v>171.8</v>
      </c>
      <c r="BV18" s="186">
        <v>427.2</v>
      </c>
      <c r="BW18" s="186">
        <v>669.5</v>
      </c>
      <c r="BX18" s="186">
        <v>33</v>
      </c>
      <c r="BY18" s="186">
        <v>373.8</v>
      </c>
      <c r="BZ18" s="186">
        <v>129.19999999999999</v>
      </c>
      <c r="CA18" s="186">
        <v>52.9</v>
      </c>
      <c r="CB18" s="186">
        <v>23458.9</v>
      </c>
      <c r="CC18" s="186">
        <v>127.1</v>
      </c>
      <c r="CD18" s="186">
        <v>23.6</v>
      </c>
      <c r="CE18" s="186">
        <v>80.400000000000006</v>
      </c>
      <c r="CF18" s="186">
        <v>53.2</v>
      </c>
      <c r="CG18" s="186">
        <v>111.9</v>
      </c>
      <c r="CH18" s="186">
        <v>83.4</v>
      </c>
      <c r="CI18" s="186">
        <v>472</v>
      </c>
      <c r="CJ18" s="186">
        <v>453</v>
      </c>
      <c r="CK18" s="186">
        <v>2213.6</v>
      </c>
      <c r="CL18" s="186">
        <v>524</v>
      </c>
      <c r="CM18" s="186">
        <v>424.8</v>
      </c>
      <c r="CN18" s="186">
        <v>10662.6</v>
      </c>
      <c r="CO18" s="186">
        <v>5983</v>
      </c>
      <c r="CP18" s="186">
        <v>474.8</v>
      </c>
      <c r="CQ18" s="186">
        <v>622.20000000000005</v>
      </c>
      <c r="CR18" s="186">
        <v>134.5</v>
      </c>
      <c r="CS18" s="186">
        <v>122.7</v>
      </c>
      <c r="CT18" s="186">
        <v>83.7</v>
      </c>
      <c r="CU18" s="186">
        <v>178.1</v>
      </c>
      <c r="CV18" s="186">
        <v>7.7</v>
      </c>
      <c r="CW18" s="186">
        <v>112.1</v>
      </c>
      <c r="CX18" s="186">
        <v>248.5</v>
      </c>
      <c r="CY18" s="186">
        <v>21.1</v>
      </c>
      <c r="CZ18" s="186">
        <v>1072</v>
      </c>
      <c r="DA18" s="186">
        <v>51</v>
      </c>
      <c r="DB18" s="186">
        <v>105.6</v>
      </c>
      <c r="DC18" s="186">
        <v>47.6</v>
      </c>
      <c r="DD18" s="186">
        <v>114</v>
      </c>
      <c r="DE18" s="186">
        <v>127.4</v>
      </c>
      <c r="DF18" s="186">
        <v>10610.5</v>
      </c>
      <c r="DG18" s="186">
        <v>64.7</v>
      </c>
      <c r="DH18" s="186">
        <v>1090.7</v>
      </c>
      <c r="DI18" s="186">
        <v>1560.4</v>
      </c>
      <c r="DJ18" s="186">
        <v>325.89999999999998</v>
      </c>
      <c r="DK18" s="186">
        <v>291.39999999999998</v>
      </c>
      <c r="DL18" s="186">
        <v>3503.3</v>
      </c>
      <c r="DM18" s="186">
        <v>137.80000000000001</v>
      </c>
      <c r="DN18" s="186">
        <v>922.9</v>
      </c>
      <c r="DO18" s="186">
        <v>2233.1</v>
      </c>
      <c r="DP18" s="186">
        <v>87.4</v>
      </c>
      <c r="DQ18" s="186">
        <v>335.8</v>
      </c>
      <c r="DR18" s="186">
        <v>1056.8</v>
      </c>
      <c r="DS18" s="186">
        <v>479.3</v>
      </c>
      <c r="DT18" s="186">
        <v>152.6</v>
      </c>
      <c r="DU18" s="186">
        <v>213.2</v>
      </c>
      <c r="DV18" s="186">
        <v>111.3</v>
      </c>
      <c r="DW18" s="186">
        <v>164.6</v>
      </c>
      <c r="DX18" s="186">
        <v>50.9</v>
      </c>
      <c r="DY18" s="186">
        <v>76.599999999999994</v>
      </c>
      <c r="DZ18" s="186">
        <v>252.7</v>
      </c>
      <c r="EA18" s="186">
        <v>219.5</v>
      </c>
      <c r="EB18" s="186">
        <v>359.2</v>
      </c>
      <c r="EC18" s="186">
        <v>95</v>
      </c>
      <c r="ED18" s="186">
        <v>102.9</v>
      </c>
      <c r="EE18" s="186">
        <v>136.1</v>
      </c>
      <c r="EF18" s="186">
        <v>1043</v>
      </c>
      <c r="EG18" s="186">
        <v>154.69999999999999</v>
      </c>
      <c r="EH18" s="186">
        <v>136.1</v>
      </c>
      <c r="EI18" s="186">
        <v>11555.8</v>
      </c>
      <c r="EJ18" s="186">
        <v>5611.2</v>
      </c>
      <c r="EK18" s="186">
        <v>271.39999999999998</v>
      </c>
      <c r="EL18" s="186">
        <v>249.3</v>
      </c>
      <c r="EM18" s="186">
        <v>208.8</v>
      </c>
      <c r="EN18" s="186">
        <v>692.7</v>
      </c>
      <c r="EO18" s="186">
        <v>146.6</v>
      </c>
      <c r="EP18" s="186">
        <v>115.7</v>
      </c>
      <c r="EQ18" s="186">
        <v>531.5</v>
      </c>
      <c r="ER18" s="186">
        <v>79.599999999999994</v>
      </c>
      <c r="ES18" s="186">
        <v>137</v>
      </c>
      <c r="ET18" s="186">
        <v>135.5</v>
      </c>
      <c r="EU18" s="186">
        <v>526.29999999999995</v>
      </c>
      <c r="EV18" s="186">
        <v>46.9</v>
      </c>
      <c r="EW18" s="186">
        <v>194.6</v>
      </c>
      <c r="EX18" s="186">
        <v>83.2</v>
      </c>
      <c r="EY18" s="186">
        <v>556.4</v>
      </c>
      <c r="EZ18" s="186">
        <v>67.8</v>
      </c>
      <c r="FA18" s="186">
        <v>1472.7</v>
      </c>
      <c r="FB18" s="186">
        <v>209.5</v>
      </c>
      <c r="FC18" s="186">
        <v>638.79999999999995</v>
      </c>
      <c r="FD18" s="186">
        <v>242.5</v>
      </c>
      <c r="FE18" s="186">
        <v>46.8</v>
      </c>
      <c r="FF18" s="186">
        <v>117.2</v>
      </c>
      <c r="FG18" s="186">
        <v>63.5</v>
      </c>
      <c r="FH18" s="186">
        <v>38.1</v>
      </c>
      <c r="FI18" s="186">
        <v>914.5</v>
      </c>
      <c r="FJ18" s="186">
        <v>767.8</v>
      </c>
      <c r="FK18" s="186">
        <v>1473.5</v>
      </c>
      <c r="FL18" s="186">
        <v>1944.5</v>
      </c>
      <c r="FM18" s="186">
        <v>1402.9</v>
      </c>
      <c r="FN18" s="186">
        <v>16633.3</v>
      </c>
      <c r="FO18" s="186">
        <v>587.4</v>
      </c>
      <c r="FP18" s="186">
        <v>1310.4000000000001</v>
      </c>
      <c r="FQ18" s="186">
        <v>475</v>
      </c>
      <c r="FR18" s="186">
        <v>66.2</v>
      </c>
      <c r="FS18" s="186">
        <v>44.9</v>
      </c>
      <c r="FT18" s="186">
        <v>41.1</v>
      </c>
      <c r="FU18" s="186">
        <v>555.4</v>
      </c>
      <c r="FV18" s="186">
        <v>490</v>
      </c>
      <c r="FW18" s="186">
        <v>82.4</v>
      </c>
      <c r="FX18" s="186">
        <v>25.6</v>
      </c>
      <c r="FY18" s="12"/>
      <c r="FZ18" s="12">
        <f t="shared" si="0"/>
        <v>391216.9</v>
      </c>
      <c r="GA18" s="12"/>
      <c r="GB18" s="12"/>
      <c r="GC18" s="12"/>
      <c r="GD18" s="12"/>
      <c r="GE18" s="12"/>
      <c r="GF18" s="12"/>
      <c r="GG18" s="2"/>
      <c r="GH18" s="12"/>
      <c r="GI18" s="133"/>
      <c r="GJ18" s="133"/>
      <c r="GK18" s="133"/>
      <c r="GL18" s="133"/>
      <c r="GM18" s="133"/>
      <c r="GN18" s="144"/>
      <c r="GO18" s="138"/>
      <c r="GP18" s="138"/>
      <c r="GQ18" s="138"/>
      <c r="GR18" s="138"/>
      <c r="GS18" s="138"/>
      <c r="GT18" s="138"/>
      <c r="GU18" s="138"/>
      <c r="GV18" s="138"/>
      <c r="GW18" s="138"/>
      <c r="GX18" s="138"/>
      <c r="GY18" s="138"/>
      <c r="GZ18" s="138"/>
      <c r="HA18" s="138"/>
      <c r="HB18" s="138"/>
      <c r="HC18" s="138"/>
      <c r="HD18" s="138"/>
      <c r="HE18" s="138"/>
      <c r="HF18" s="138"/>
      <c r="HG18" s="138"/>
      <c r="HH18" s="138"/>
      <c r="HI18" s="138"/>
      <c r="HJ18" s="138"/>
      <c r="HK18" s="138"/>
      <c r="HL18" s="138"/>
      <c r="HM18" s="138"/>
      <c r="HN18" s="138"/>
      <c r="HO18" s="138"/>
      <c r="HP18" s="138"/>
      <c r="HQ18" s="138"/>
      <c r="HR18" s="138"/>
      <c r="HS18" s="138"/>
      <c r="HT18" s="138"/>
      <c r="HU18" s="138"/>
      <c r="HV18" s="138"/>
      <c r="HW18" s="138"/>
      <c r="HX18" s="138"/>
      <c r="HY18" s="138"/>
      <c r="HZ18" s="138"/>
      <c r="IA18" s="138"/>
      <c r="IB18" s="138"/>
      <c r="IC18" s="138"/>
      <c r="ID18" s="138"/>
      <c r="IE18" s="138"/>
      <c r="IF18" s="138"/>
      <c r="IG18" s="138"/>
      <c r="IH18" s="138"/>
      <c r="II18" s="138"/>
      <c r="IJ18" s="138"/>
      <c r="IK18" s="138"/>
      <c r="IL18" s="138"/>
      <c r="IM18" s="138"/>
      <c r="IN18" s="138"/>
      <c r="IO18" s="138"/>
      <c r="IP18" s="138"/>
      <c r="IQ18" s="138"/>
      <c r="IR18" s="138"/>
      <c r="IS18" s="138"/>
      <c r="IT18" s="138"/>
      <c r="IU18" s="138"/>
      <c r="IV18" s="138"/>
    </row>
    <row r="19" spans="1:256" x14ac:dyDescent="0.35">
      <c r="A19" s="119" t="s">
        <v>437</v>
      </c>
      <c r="B19" s="120" t="s">
        <v>657</v>
      </c>
      <c r="C19" s="26">
        <f>ROUND($FZ$93/$FZ$21,4)</f>
        <v>0.47170000000000001</v>
      </c>
      <c r="D19" s="26">
        <f t="shared" ref="D19:BO19" si="7">ROUND($FZ$93/$FZ$21,4)</f>
        <v>0.47170000000000001</v>
      </c>
      <c r="E19" s="26">
        <f t="shared" si="7"/>
        <v>0.47170000000000001</v>
      </c>
      <c r="F19" s="26">
        <f t="shared" si="7"/>
        <v>0.47170000000000001</v>
      </c>
      <c r="G19" s="26">
        <f t="shared" si="7"/>
        <v>0.47170000000000001</v>
      </c>
      <c r="H19" s="26">
        <f t="shared" si="7"/>
        <v>0.47170000000000001</v>
      </c>
      <c r="I19" s="26">
        <f t="shared" si="7"/>
        <v>0.47170000000000001</v>
      </c>
      <c r="J19" s="26">
        <f t="shared" si="7"/>
        <v>0.47170000000000001</v>
      </c>
      <c r="K19" s="26">
        <f t="shared" si="7"/>
        <v>0.47170000000000001</v>
      </c>
      <c r="L19" s="26">
        <f t="shared" si="7"/>
        <v>0.47170000000000001</v>
      </c>
      <c r="M19" s="26">
        <f t="shared" si="7"/>
        <v>0.47170000000000001</v>
      </c>
      <c r="N19" s="26">
        <f t="shared" si="7"/>
        <v>0.47170000000000001</v>
      </c>
      <c r="O19" s="26">
        <f t="shared" si="7"/>
        <v>0.47170000000000001</v>
      </c>
      <c r="P19" s="26">
        <f t="shared" si="7"/>
        <v>0.47170000000000001</v>
      </c>
      <c r="Q19" s="26">
        <f t="shared" si="7"/>
        <v>0.47170000000000001</v>
      </c>
      <c r="R19" s="26">
        <f t="shared" si="7"/>
        <v>0.47170000000000001</v>
      </c>
      <c r="S19" s="26">
        <f t="shared" si="7"/>
        <v>0.47170000000000001</v>
      </c>
      <c r="T19" s="26">
        <f t="shared" si="7"/>
        <v>0.47170000000000001</v>
      </c>
      <c r="U19" s="26">
        <f t="shared" si="7"/>
        <v>0.47170000000000001</v>
      </c>
      <c r="V19" s="26">
        <f t="shared" si="7"/>
        <v>0.47170000000000001</v>
      </c>
      <c r="W19" s="26">
        <f t="shared" si="7"/>
        <v>0.47170000000000001</v>
      </c>
      <c r="X19" s="26">
        <f t="shared" si="7"/>
        <v>0.47170000000000001</v>
      </c>
      <c r="Y19" s="26">
        <f t="shared" si="7"/>
        <v>0.47170000000000001</v>
      </c>
      <c r="Z19" s="26">
        <f t="shared" si="7"/>
        <v>0.47170000000000001</v>
      </c>
      <c r="AA19" s="26">
        <f t="shared" si="7"/>
        <v>0.47170000000000001</v>
      </c>
      <c r="AB19" s="26">
        <f t="shared" si="7"/>
        <v>0.47170000000000001</v>
      </c>
      <c r="AC19" s="26">
        <f t="shared" si="7"/>
        <v>0.47170000000000001</v>
      </c>
      <c r="AD19" s="26">
        <f t="shared" si="7"/>
        <v>0.47170000000000001</v>
      </c>
      <c r="AE19" s="26">
        <f t="shared" si="7"/>
        <v>0.47170000000000001</v>
      </c>
      <c r="AF19" s="26">
        <f t="shared" si="7"/>
        <v>0.47170000000000001</v>
      </c>
      <c r="AG19" s="26">
        <f t="shared" si="7"/>
        <v>0.47170000000000001</v>
      </c>
      <c r="AH19" s="26">
        <f t="shared" si="7"/>
        <v>0.47170000000000001</v>
      </c>
      <c r="AI19" s="26">
        <f t="shared" si="7"/>
        <v>0.47170000000000001</v>
      </c>
      <c r="AJ19" s="26">
        <f t="shared" si="7"/>
        <v>0.47170000000000001</v>
      </c>
      <c r="AK19" s="26">
        <f t="shared" si="7"/>
        <v>0.47170000000000001</v>
      </c>
      <c r="AL19" s="26">
        <f t="shared" si="7"/>
        <v>0.47170000000000001</v>
      </c>
      <c r="AM19" s="26">
        <f t="shared" si="7"/>
        <v>0.47170000000000001</v>
      </c>
      <c r="AN19" s="26">
        <f t="shared" si="7"/>
        <v>0.47170000000000001</v>
      </c>
      <c r="AO19" s="26">
        <f t="shared" si="7"/>
        <v>0.47170000000000001</v>
      </c>
      <c r="AP19" s="26">
        <f t="shared" si="7"/>
        <v>0.47170000000000001</v>
      </c>
      <c r="AQ19" s="26">
        <f t="shared" si="7"/>
        <v>0.47170000000000001</v>
      </c>
      <c r="AR19" s="26">
        <f t="shared" si="7"/>
        <v>0.47170000000000001</v>
      </c>
      <c r="AS19" s="26">
        <f t="shared" si="7"/>
        <v>0.47170000000000001</v>
      </c>
      <c r="AT19" s="26">
        <f t="shared" si="7"/>
        <v>0.47170000000000001</v>
      </c>
      <c r="AU19" s="26">
        <f t="shared" si="7"/>
        <v>0.47170000000000001</v>
      </c>
      <c r="AV19" s="26">
        <f t="shared" si="7"/>
        <v>0.47170000000000001</v>
      </c>
      <c r="AW19" s="26">
        <f t="shared" si="7"/>
        <v>0.47170000000000001</v>
      </c>
      <c r="AX19" s="26">
        <f t="shared" si="7"/>
        <v>0.47170000000000001</v>
      </c>
      <c r="AY19" s="26">
        <f t="shared" si="7"/>
        <v>0.47170000000000001</v>
      </c>
      <c r="AZ19" s="26">
        <f t="shared" si="7"/>
        <v>0.47170000000000001</v>
      </c>
      <c r="BA19" s="26">
        <f t="shared" si="7"/>
        <v>0.47170000000000001</v>
      </c>
      <c r="BB19" s="26">
        <f t="shared" si="7"/>
        <v>0.47170000000000001</v>
      </c>
      <c r="BC19" s="26">
        <f t="shared" si="7"/>
        <v>0.47170000000000001</v>
      </c>
      <c r="BD19" s="26">
        <f t="shared" si="7"/>
        <v>0.47170000000000001</v>
      </c>
      <c r="BE19" s="26">
        <f t="shared" si="7"/>
        <v>0.47170000000000001</v>
      </c>
      <c r="BF19" s="26">
        <f t="shared" si="7"/>
        <v>0.47170000000000001</v>
      </c>
      <c r="BG19" s="26">
        <f t="shared" si="7"/>
        <v>0.47170000000000001</v>
      </c>
      <c r="BH19" s="26">
        <f t="shared" si="7"/>
        <v>0.47170000000000001</v>
      </c>
      <c r="BI19" s="26">
        <f t="shared" si="7"/>
        <v>0.47170000000000001</v>
      </c>
      <c r="BJ19" s="26">
        <f t="shared" si="7"/>
        <v>0.47170000000000001</v>
      </c>
      <c r="BK19" s="26">
        <f t="shared" si="7"/>
        <v>0.47170000000000001</v>
      </c>
      <c r="BL19" s="26">
        <f t="shared" si="7"/>
        <v>0.47170000000000001</v>
      </c>
      <c r="BM19" s="26">
        <f t="shared" si="7"/>
        <v>0.47170000000000001</v>
      </c>
      <c r="BN19" s="26">
        <f t="shared" si="7"/>
        <v>0.47170000000000001</v>
      </c>
      <c r="BO19" s="26">
        <f t="shared" si="7"/>
        <v>0.47170000000000001</v>
      </c>
      <c r="BP19" s="26">
        <f t="shared" ref="BP19:EA19" si="8">ROUND($FZ$93/$FZ$21,4)</f>
        <v>0.47170000000000001</v>
      </c>
      <c r="BQ19" s="26">
        <f t="shared" si="8"/>
        <v>0.47170000000000001</v>
      </c>
      <c r="BR19" s="26">
        <f t="shared" si="8"/>
        <v>0.47170000000000001</v>
      </c>
      <c r="BS19" s="26">
        <f t="shared" si="8"/>
        <v>0.47170000000000001</v>
      </c>
      <c r="BT19" s="26">
        <f t="shared" si="8"/>
        <v>0.47170000000000001</v>
      </c>
      <c r="BU19" s="26">
        <f t="shared" si="8"/>
        <v>0.47170000000000001</v>
      </c>
      <c r="BV19" s="26">
        <f t="shared" si="8"/>
        <v>0.47170000000000001</v>
      </c>
      <c r="BW19" s="26">
        <f t="shared" si="8"/>
        <v>0.47170000000000001</v>
      </c>
      <c r="BX19" s="26">
        <f t="shared" si="8"/>
        <v>0.47170000000000001</v>
      </c>
      <c r="BY19" s="26">
        <f t="shared" si="8"/>
        <v>0.47170000000000001</v>
      </c>
      <c r="BZ19" s="26">
        <f t="shared" si="8"/>
        <v>0.47170000000000001</v>
      </c>
      <c r="CA19" s="26">
        <f t="shared" si="8"/>
        <v>0.47170000000000001</v>
      </c>
      <c r="CB19" s="26">
        <f t="shared" si="8"/>
        <v>0.47170000000000001</v>
      </c>
      <c r="CC19" s="26">
        <f t="shared" si="8"/>
        <v>0.47170000000000001</v>
      </c>
      <c r="CD19" s="26">
        <f t="shared" si="8"/>
        <v>0.47170000000000001</v>
      </c>
      <c r="CE19" s="26">
        <f t="shared" si="8"/>
        <v>0.47170000000000001</v>
      </c>
      <c r="CF19" s="26">
        <f t="shared" si="8"/>
        <v>0.47170000000000001</v>
      </c>
      <c r="CG19" s="26">
        <f t="shared" si="8"/>
        <v>0.47170000000000001</v>
      </c>
      <c r="CH19" s="26">
        <f t="shared" si="8"/>
        <v>0.47170000000000001</v>
      </c>
      <c r="CI19" s="26">
        <f t="shared" si="8"/>
        <v>0.47170000000000001</v>
      </c>
      <c r="CJ19" s="26">
        <f t="shared" si="8"/>
        <v>0.47170000000000001</v>
      </c>
      <c r="CK19" s="26">
        <f t="shared" si="8"/>
        <v>0.47170000000000001</v>
      </c>
      <c r="CL19" s="26">
        <f t="shared" si="8"/>
        <v>0.47170000000000001</v>
      </c>
      <c r="CM19" s="26">
        <f t="shared" si="8"/>
        <v>0.47170000000000001</v>
      </c>
      <c r="CN19" s="26">
        <f t="shared" si="8"/>
        <v>0.47170000000000001</v>
      </c>
      <c r="CO19" s="26">
        <f t="shared" si="8"/>
        <v>0.47170000000000001</v>
      </c>
      <c r="CP19" s="26">
        <f t="shared" si="8"/>
        <v>0.47170000000000001</v>
      </c>
      <c r="CQ19" s="26">
        <f t="shared" si="8"/>
        <v>0.47170000000000001</v>
      </c>
      <c r="CR19" s="26">
        <f t="shared" si="8"/>
        <v>0.47170000000000001</v>
      </c>
      <c r="CS19" s="26">
        <f t="shared" si="8"/>
        <v>0.47170000000000001</v>
      </c>
      <c r="CT19" s="26">
        <f t="shared" si="8"/>
        <v>0.47170000000000001</v>
      </c>
      <c r="CU19" s="26">
        <f t="shared" si="8"/>
        <v>0.47170000000000001</v>
      </c>
      <c r="CV19" s="26">
        <f t="shared" si="8"/>
        <v>0.47170000000000001</v>
      </c>
      <c r="CW19" s="26">
        <f t="shared" si="8"/>
        <v>0.47170000000000001</v>
      </c>
      <c r="CX19" s="26">
        <f t="shared" si="8"/>
        <v>0.47170000000000001</v>
      </c>
      <c r="CY19" s="26">
        <f t="shared" si="8"/>
        <v>0.47170000000000001</v>
      </c>
      <c r="CZ19" s="26">
        <f t="shared" si="8"/>
        <v>0.47170000000000001</v>
      </c>
      <c r="DA19" s="26">
        <f t="shared" si="8"/>
        <v>0.47170000000000001</v>
      </c>
      <c r="DB19" s="26">
        <f t="shared" si="8"/>
        <v>0.47170000000000001</v>
      </c>
      <c r="DC19" s="26">
        <f t="shared" si="8"/>
        <v>0.47170000000000001</v>
      </c>
      <c r="DD19" s="26">
        <f t="shared" si="8"/>
        <v>0.47170000000000001</v>
      </c>
      <c r="DE19" s="26">
        <f t="shared" si="8"/>
        <v>0.47170000000000001</v>
      </c>
      <c r="DF19" s="26">
        <f t="shared" si="8"/>
        <v>0.47170000000000001</v>
      </c>
      <c r="DG19" s="26">
        <f t="shared" si="8"/>
        <v>0.47170000000000001</v>
      </c>
      <c r="DH19" s="26">
        <f t="shared" si="8"/>
        <v>0.47170000000000001</v>
      </c>
      <c r="DI19" s="26">
        <f t="shared" si="8"/>
        <v>0.47170000000000001</v>
      </c>
      <c r="DJ19" s="26">
        <f t="shared" si="8"/>
        <v>0.47170000000000001</v>
      </c>
      <c r="DK19" s="26">
        <f t="shared" si="8"/>
        <v>0.47170000000000001</v>
      </c>
      <c r="DL19" s="26">
        <f t="shared" si="8"/>
        <v>0.47170000000000001</v>
      </c>
      <c r="DM19" s="26">
        <f t="shared" si="8"/>
        <v>0.47170000000000001</v>
      </c>
      <c r="DN19" s="26">
        <f t="shared" si="8"/>
        <v>0.47170000000000001</v>
      </c>
      <c r="DO19" s="26">
        <f t="shared" si="8"/>
        <v>0.47170000000000001</v>
      </c>
      <c r="DP19" s="26">
        <f t="shared" si="8"/>
        <v>0.47170000000000001</v>
      </c>
      <c r="DQ19" s="26">
        <f t="shared" si="8"/>
        <v>0.47170000000000001</v>
      </c>
      <c r="DR19" s="26">
        <f t="shared" si="8"/>
        <v>0.47170000000000001</v>
      </c>
      <c r="DS19" s="26">
        <f t="shared" si="8"/>
        <v>0.47170000000000001</v>
      </c>
      <c r="DT19" s="26">
        <f t="shared" si="8"/>
        <v>0.47170000000000001</v>
      </c>
      <c r="DU19" s="26">
        <f t="shared" si="8"/>
        <v>0.47170000000000001</v>
      </c>
      <c r="DV19" s="26">
        <f t="shared" si="8"/>
        <v>0.47170000000000001</v>
      </c>
      <c r="DW19" s="26">
        <f t="shared" si="8"/>
        <v>0.47170000000000001</v>
      </c>
      <c r="DX19" s="26">
        <f t="shared" si="8"/>
        <v>0.47170000000000001</v>
      </c>
      <c r="DY19" s="26">
        <f t="shared" si="8"/>
        <v>0.47170000000000001</v>
      </c>
      <c r="DZ19" s="26">
        <f t="shared" si="8"/>
        <v>0.47170000000000001</v>
      </c>
      <c r="EA19" s="26">
        <f t="shared" si="8"/>
        <v>0.47170000000000001</v>
      </c>
      <c r="EB19" s="26">
        <f t="shared" ref="EB19:FX19" si="9">ROUND($FZ$93/$FZ$21,4)</f>
        <v>0.47170000000000001</v>
      </c>
      <c r="EC19" s="26">
        <f t="shared" si="9"/>
        <v>0.47170000000000001</v>
      </c>
      <c r="ED19" s="26">
        <f t="shared" si="9"/>
        <v>0.47170000000000001</v>
      </c>
      <c r="EE19" s="26">
        <f t="shared" si="9"/>
        <v>0.47170000000000001</v>
      </c>
      <c r="EF19" s="26">
        <f t="shared" si="9"/>
        <v>0.47170000000000001</v>
      </c>
      <c r="EG19" s="26">
        <f t="shared" si="9"/>
        <v>0.47170000000000001</v>
      </c>
      <c r="EH19" s="26">
        <f t="shared" si="9"/>
        <v>0.47170000000000001</v>
      </c>
      <c r="EI19" s="26">
        <f t="shared" si="9"/>
        <v>0.47170000000000001</v>
      </c>
      <c r="EJ19" s="26">
        <f t="shared" si="9"/>
        <v>0.47170000000000001</v>
      </c>
      <c r="EK19" s="26">
        <f t="shared" si="9"/>
        <v>0.47170000000000001</v>
      </c>
      <c r="EL19" s="26">
        <f t="shared" si="9"/>
        <v>0.47170000000000001</v>
      </c>
      <c r="EM19" s="26">
        <f t="shared" si="9"/>
        <v>0.47170000000000001</v>
      </c>
      <c r="EN19" s="26">
        <f t="shared" si="9"/>
        <v>0.47170000000000001</v>
      </c>
      <c r="EO19" s="26">
        <f t="shared" si="9"/>
        <v>0.47170000000000001</v>
      </c>
      <c r="EP19" s="26">
        <f t="shared" si="9"/>
        <v>0.47170000000000001</v>
      </c>
      <c r="EQ19" s="26">
        <f t="shared" si="9"/>
        <v>0.47170000000000001</v>
      </c>
      <c r="ER19" s="26">
        <f t="shared" si="9"/>
        <v>0.47170000000000001</v>
      </c>
      <c r="ES19" s="26">
        <f t="shared" si="9"/>
        <v>0.47170000000000001</v>
      </c>
      <c r="ET19" s="26">
        <f t="shared" si="9"/>
        <v>0.47170000000000001</v>
      </c>
      <c r="EU19" s="26">
        <f t="shared" si="9"/>
        <v>0.47170000000000001</v>
      </c>
      <c r="EV19" s="26">
        <f t="shared" si="9"/>
        <v>0.47170000000000001</v>
      </c>
      <c r="EW19" s="26">
        <f t="shared" si="9"/>
        <v>0.47170000000000001</v>
      </c>
      <c r="EX19" s="26">
        <f t="shared" si="9"/>
        <v>0.47170000000000001</v>
      </c>
      <c r="EY19" s="26">
        <f t="shared" si="9"/>
        <v>0.47170000000000001</v>
      </c>
      <c r="EZ19" s="26">
        <f t="shared" si="9"/>
        <v>0.47170000000000001</v>
      </c>
      <c r="FA19" s="26">
        <f t="shared" si="9"/>
        <v>0.47170000000000001</v>
      </c>
      <c r="FB19" s="26">
        <f t="shared" si="9"/>
        <v>0.47170000000000001</v>
      </c>
      <c r="FC19" s="26">
        <f t="shared" si="9"/>
        <v>0.47170000000000001</v>
      </c>
      <c r="FD19" s="26">
        <f t="shared" si="9"/>
        <v>0.47170000000000001</v>
      </c>
      <c r="FE19" s="26">
        <f t="shared" si="9"/>
        <v>0.47170000000000001</v>
      </c>
      <c r="FF19" s="26">
        <f t="shared" si="9"/>
        <v>0.47170000000000001</v>
      </c>
      <c r="FG19" s="26">
        <f t="shared" si="9"/>
        <v>0.47170000000000001</v>
      </c>
      <c r="FH19" s="26">
        <f t="shared" si="9"/>
        <v>0.47170000000000001</v>
      </c>
      <c r="FI19" s="26">
        <f t="shared" si="9"/>
        <v>0.47170000000000001</v>
      </c>
      <c r="FJ19" s="26">
        <f t="shared" si="9"/>
        <v>0.47170000000000001</v>
      </c>
      <c r="FK19" s="26">
        <f t="shared" si="9"/>
        <v>0.47170000000000001</v>
      </c>
      <c r="FL19" s="26">
        <f t="shared" si="9"/>
        <v>0.47170000000000001</v>
      </c>
      <c r="FM19" s="26">
        <f t="shared" si="9"/>
        <v>0.47170000000000001</v>
      </c>
      <c r="FN19" s="26">
        <f t="shared" si="9"/>
        <v>0.47170000000000001</v>
      </c>
      <c r="FO19" s="26">
        <f t="shared" si="9"/>
        <v>0.47170000000000001</v>
      </c>
      <c r="FP19" s="26">
        <f t="shared" si="9"/>
        <v>0.47170000000000001</v>
      </c>
      <c r="FQ19" s="26">
        <f t="shared" si="9"/>
        <v>0.47170000000000001</v>
      </c>
      <c r="FR19" s="26">
        <f t="shared" si="9"/>
        <v>0.47170000000000001</v>
      </c>
      <c r="FS19" s="26">
        <f t="shared" si="9"/>
        <v>0.47170000000000001</v>
      </c>
      <c r="FT19" s="26">
        <f t="shared" si="9"/>
        <v>0.47170000000000001</v>
      </c>
      <c r="FU19" s="26">
        <f t="shared" si="9"/>
        <v>0.47170000000000001</v>
      </c>
      <c r="FV19" s="26">
        <f t="shared" si="9"/>
        <v>0.47170000000000001</v>
      </c>
      <c r="FW19" s="26">
        <f t="shared" si="9"/>
        <v>0.47170000000000001</v>
      </c>
      <c r="FX19" s="26">
        <f t="shared" si="9"/>
        <v>0.47170000000000001</v>
      </c>
      <c r="FY19" s="26"/>
      <c r="FZ19" s="26">
        <f>FX19</f>
        <v>0.47170000000000001</v>
      </c>
      <c r="GA19" s="26"/>
      <c r="GB19" s="26"/>
      <c r="GC19" s="26"/>
      <c r="GD19" s="26"/>
      <c r="GE19" s="26"/>
      <c r="GF19" s="26"/>
      <c r="GG19" s="2"/>
      <c r="GH19" s="26"/>
      <c r="GI19" s="145"/>
      <c r="GJ19" s="145"/>
      <c r="GK19" s="145"/>
      <c r="GL19" s="145"/>
      <c r="GM19" s="145"/>
      <c r="GN19" s="121"/>
      <c r="GO19" s="121"/>
      <c r="GP19" s="121"/>
      <c r="GQ19" s="121"/>
      <c r="GR19" s="121"/>
      <c r="GS19" s="121"/>
      <c r="GT19" s="121"/>
      <c r="GU19" s="121"/>
      <c r="GV19" s="121"/>
      <c r="GW19" s="121"/>
      <c r="GX19" s="121"/>
      <c r="GY19" s="121"/>
      <c r="GZ19" s="121"/>
      <c r="HA19" s="121"/>
      <c r="HB19" s="121"/>
      <c r="HC19" s="121"/>
      <c r="HD19" s="121"/>
      <c r="HE19" s="121"/>
      <c r="HF19" s="121"/>
      <c r="HG19" s="121"/>
      <c r="HH19" s="121"/>
      <c r="HI19" s="121"/>
      <c r="HJ19" s="121"/>
      <c r="HK19" s="121"/>
      <c r="HL19" s="121"/>
      <c r="HM19" s="121"/>
      <c r="HN19" s="121"/>
      <c r="HO19" s="121"/>
      <c r="HP19" s="121"/>
      <c r="HQ19" s="121"/>
      <c r="HR19" s="121"/>
      <c r="HS19" s="121"/>
      <c r="HT19" s="121"/>
      <c r="HU19" s="121"/>
      <c r="HV19" s="121"/>
      <c r="HW19" s="121"/>
      <c r="HX19" s="121"/>
      <c r="HY19" s="121"/>
      <c r="HZ19" s="121"/>
      <c r="IA19" s="121"/>
      <c r="IB19" s="121"/>
      <c r="IC19" s="121"/>
      <c r="ID19" s="121"/>
      <c r="IE19" s="121"/>
      <c r="IF19" s="121"/>
      <c r="IG19" s="121"/>
      <c r="IH19" s="121"/>
      <c r="II19" s="121"/>
      <c r="IJ19" s="121"/>
      <c r="IK19" s="121"/>
      <c r="IL19" s="121"/>
      <c r="IM19" s="121"/>
      <c r="IN19" s="121"/>
      <c r="IO19" s="121"/>
      <c r="IP19" s="121"/>
      <c r="IQ19" s="121"/>
      <c r="IR19" s="121"/>
      <c r="IS19" s="121"/>
      <c r="IT19" s="121"/>
      <c r="IU19" s="121"/>
      <c r="IV19" s="121"/>
    </row>
    <row r="20" spans="1:256" x14ac:dyDescent="0.35">
      <c r="A20" s="119" t="s">
        <v>438</v>
      </c>
      <c r="B20" s="133" t="s">
        <v>658</v>
      </c>
      <c r="C20" s="142">
        <v>5936.4</v>
      </c>
      <c r="D20" s="142">
        <v>28893.599999999999</v>
      </c>
      <c r="E20" s="142">
        <v>4468.8</v>
      </c>
      <c r="F20" s="142">
        <v>15351.599999999999</v>
      </c>
      <c r="G20" s="142">
        <v>850.8</v>
      </c>
      <c r="H20" s="142">
        <v>794.4</v>
      </c>
      <c r="I20" s="142">
        <v>6464.4</v>
      </c>
      <c r="J20" s="142">
        <v>1663.2</v>
      </c>
      <c r="K20" s="142">
        <v>186</v>
      </c>
      <c r="L20" s="142">
        <v>1503.6</v>
      </c>
      <c r="M20" s="142">
        <v>685.19999999999993</v>
      </c>
      <c r="N20" s="142">
        <v>36894</v>
      </c>
      <c r="O20" s="142">
        <v>9018</v>
      </c>
      <c r="P20" s="142">
        <v>188.4</v>
      </c>
      <c r="Q20" s="142">
        <v>28060.799999999999</v>
      </c>
      <c r="R20" s="142">
        <v>3002.4</v>
      </c>
      <c r="S20" s="142">
        <v>1274.3999999999999</v>
      </c>
      <c r="T20" s="142">
        <v>124.8</v>
      </c>
      <c r="U20" s="142">
        <v>37.199999999999996</v>
      </c>
      <c r="V20" s="142">
        <v>208.79999999999998</v>
      </c>
      <c r="W20" s="142">
        <v>181.2</v>
      </c>
      <c r="X20" s="142">
        <v>36</v>
      </c>
      <c r="Y20" s="142">
        <v>460.79999999999995</v>
      </c>
      <c r="Z20" s="142">
        <v>170.4</v>
      </c>
      <c r="AA20" s="142">
        <v>22339.200000000001</v>
      </c>
      <c r="AB20" s="142">
        <v>19311.599999999999</v>
      </c>
      <c r="AC20" s="142">
        <v>718.8</v>
      </c>
      <c r="AD20" s="142">
        <v>1010.4</v>
      </c>
      <c r="AE20" s="142">
        <v>67.2</v>
      </c>
      <c r="AF20" s="142">
        <v>141.6</v>
      </c>
      <c r="AG20" s="142">
        <v>415.2</v>
      </c>
      <c r="AH20" s="142">
        <v>710.4</v>
      </c>
      <c r="AI20" s="142">
        <v>262.8</v>
      </c>
      <c r="AJ20" s="142">
        <v>108</v>
      </c>
      <c r="AK20" s="142">
        <v>139.19999999999999</v>
      </c>
      <c r="AL20" s="142">
        <v>169.2</v>
      </c>
      <c r="AM20" s="142">
        <v>295.2</v>
      </c>
      <c r="AN20" s="142">
        <v>248.39999999999998</v>
      </c>
      <c r="AO20" s="142">
        <v>3228</v>
      </c>
      <c r="AP20" s="142">
        <v>60844.799999999996</v>
      </c>
      <c r="AQ20" s="142">
        <v>171.6</v>
      </c>
      <c r="AR20" s="142">
        <v>45588</v>
      </c>
      <c r="AS20" s="142">
        <v>4693.2</v>
      </c>
      <c r="AT20" s="142">
        <v>1702.8</v>
      </c>
      <c r="AU20" s="142">
        <v>177.6</v>
      </c>
      <c r="AV20" s="142">
        <v>230.39999999999998</v>
      </c>
      <c r="AW20" s="142">
        <v>178.79999999999998</v>
      </c>
      <c r="AX20" s="142">
        <v>61.199999999999996</v>
      </c>
      <c r="AY20" s="142">
        <v>319.2</v>
      </c>
      <c r="AZ20" s="142">
        <v>10087.199999999999</v>
      </c>
      <c r="BA20" s="142">
        <v>6768</v>
      </c>
      <c r="BB20" s="142">
        <v>6028.8</v>
      </c>
      <c r="BC20" s="142">
        <v>19404</v>
      </c>
      <c r="BD20" s="142">
        <v>2425.1999999999998</v>
      </c>
      <c r="BE20" s="142">
        <v>919.19999999999993</v>
      </c>
      <c r="BF20" s="142">
        <v>18489.599999999999</v>
      </c>
      <c r="BG20" s="142">
        <v>656.4</v>
      </c>
      <c r="BH20" s="142">
        <v>358.8</v>
      </c>
      <c r="BI20" s="142">
        <v>177.6</v>
      </c>
      <c r="BJ20" s="142">
        <v>4314</v>
      </c>
      <c r="BK20" s="142">
        <v>14372.4</v>
      </c>
      <c r="BL20" s="142">
        <v>57.599999999999994</v>
      </c>
      <c r="BM20" s="142">
        <v>207.6</v>
      </c>
      <c r="BN20" s="142">
        <v>2450.4</v>
      </c>
      <c r="BO20" s="142">
        <v>1017.5999999999999</v>
      </c>
      <c r="BP20" s="142">
        <v>153.6</v>
      </c>
      <c r="BQ20" s="142">
        <v>4099.2</v>
      </c>
      <c r="BR20" s="142">
        <v>3291.6</v>
      </c>
      <c r="BS20" s="142">
        <v>853.19999999999993</v>
      </c>
      <c r="BT20" s="142">
        <v>291.59999999999997</v>
      </c>
      <c r="BU20" s="142">
        <v>290.39999999999998</v>
      </c>
      <c r="BV20" s="142">
        <v>890.4</v>
      </c>
      <c r="BW20" s="142">
        <v>1508.3999999999999</v>
      </c>
      <c r="BX20" s="142">
        <v>45.6</v>
      </c>
      <c r="BY20" s="142">
        <v>372</v>
      </c>
      <c r="BZ20" s="142">
        <v>128.4</v>
      </c>
      <c r="CA20" s="142">
        <v>106.8</v>
      </c>
      <c r="CB20" s="142">
        <v>54669.599999999999</v>
      </c>
      <c r="CC20" s="142">
        <v>139.19999999999999</v>
      </c>
      <c r="CD20" s="142">
        <v>122.39999999999999</v>
      </c>
      <c r="CE20" s="142">
        <v>96</v>
      </c>
      <c r="CF20" s="142">
        <v>99.6</v>
      </c>
      <c r="CG20" s="142">
        <v>148.79999999999998</v>
      </c>
      <c r="CH20" s="142">
        <v>66</v>
      </c>
      <c r="CI20" s="142">
        <v>511.2</v>
      </c>
      <c r="CJ20" s="142">
        <v>643.19999999999993</v>
      </c>
      <c r="CK20" s="142">
        <v>4425.5999999999995</v>
      </c>
      <c r="CL20" s="142">
        <v>985.19999999999993</v>
      </c>
      <c r="CM20" s="142">
        <v>456</v>
      </c>
      <c r="CN20" s="142">
        <v>23926.799999999999</v>
      </c>
      <c r="CO20" s="142">
        <v>10768.8</v>
      </c>
      <c r="CP20" s="142">
        <v>679.19999999999993</v>
      </c>
      <c r="CQ20" s="142">
        <v>577.19999999999993</v>
      </c>
      <c r="CR20" s="142">
        <v>177.6</v>
      </c>
      <c r="CS20" s="142">
        <v>240</v>
      </c>
      <c r="CT20" s="142">
        <v>80.399999999999991</v>
      </c>
      <c r="CU20" s="142">
        <v>340.8</v>
      </c>
      <c r="CV20" s="142">
        <v>14.399999999999999</v>
      </c>
      <c r="CW20" s="142">
        <v>150</v>
      </c>
      <c r="CX20" s="142">
        <v>315.59999999999997</v>
      </c>
      <c r="CY20" s="142">
        <v>26.4</v>
      </c>
      <c r="CZ20" s="142">
        <v>1434</v>
      </c>
      <c r="DA20" s="142">
        <v>154.79999999999998</v>
      </c>
      <c r="DB20" s="142">
        <v>228</v>
      </c>
      <c r="DC20" s="142">
        <v>115.19999999999999</v>
      </c>
      <c r="DD20" s="142">
        <v>126</v>
      </c>
      <c r="DE20" s="142">
        <v>177.6</v>
      </c>
      <c r="DF20" s="142">
        <v>15525.599999999999</v>
      </c>
      <c r="DG20" s="142">
        <v>56.4</v>
      </c>
      <c r="DH20" s="142">
        <v>1485.6</v>
      </c>
      <c r="DI20" s="142">
        <v>1899.6</v>
      </c>
      <c r="DJ20" s="142">
        <v>543.6</v>
      </c>
      <c r="DK20" s="142">
        <v>338.4</v>
      </c>
      <c r="DL20" s="142">
        <v>4126.8</v>
      </c>
      <c r="DM20" s="142">
        <v>174</v>
      </c>
      <c r="DN20" s="142">
        <v>985.19999999999993</v>
      </c>
      <c r="DO20" s="142">
        <v>2394</v>
      </c>
      <c r="DP20" s="142">
        <v>163.19999999999999</v>
      </c>
      <c r="DQ20" s="142">
        <v>570</v>
      </c>
      <c r="DR20" s="142">
        <v>1002</v>
      </c>
      <c r="DS20" s="142">
        <v>495.59999999999997</v>
      </c>
      <c r="DT20" s="142">
        <v>106.8</v>
      </c>
      <c r="DU20" s="142">
        <v>266.39999999999998</v>
      </c>
      <c r="DV20" s="142">
        <v>160.79999999999998</v>
      </c>
      <c r="DW20" s="142">
        <v>235.2</v>
      </c>
      <c r="DX20" s="142">
        <v>136.79999999999998</v>
      </c>
      <c r="DY20" s="142">
        <v>223.2</v>
      </c>
      <c r="DZ20" s="142">
        <v>536.4</v>
      </c>
      <c r="EA20" s="142">
        <v>430.8</v>
      </c>
      <c r="EB20" s="142">
        <v>394.8</v>
      </c>
      <c r="EC20" s="142">
        <v>222</v>
      </c>
      <c r="ED20" s="142">
        <v>1160.3999999999999</v>
      </c>
      <c r="EE20" s="142">
        <v>122.39999999999999</v>
      </c>
      <c r="EF20" s="142">
        <v>1033.2</v>
      </c>
      <c r="EG20" s="142">
        <v>186</v>
      </c>
      <c r="EH20" s="142">
        <v>198</v>
      </c>
      <c r="EI20" s="142">
        <v>10844.4</v>
      </c>
      <c r="EJ20" s="142">
        <v>7365.5999999999995</v>
      </c>
      <c r="EK20" s="142">
        <v>490.79999999999995</v>
      </c>
      <c r="EL20" s="142">
        <v>357.59999999999997</v>
      </c>
      <c r="EM20" s="142">
        <v>310.8</v>
      </c>
      <c r="EN20" s="142">
        <v>699.6</v>
      </c>
      <c r="EO20" s="142">
        <v>244.79999999999998</v>
      </c>
      <c r="EP20" s="142">
        <v>316.8</v>
      </c>
      <c r="EQ20" s="142">
        <v>1966.8</v>
      </c>
      <c r="ER20" s="142">
        <v>212.4</v>
      </c>
      <c r="ES20" s="142">
        <v>134.4</v>
      </c>
      <c r="ET20" s="142">
        <v>158.4</v>
      </c>
      <c r="EU20" s="142">
        <v>408</v>
      </c>
      <c r="EV20" s="142">
        <v>60</v>
      </c>
      <c r="EW20" s="142">
        <v>604.79999999999995</v>
      </c>
      <c r="EX20" s="142">
        <v>140.4</v>
      </c>
      <c r="EY20" s="142">
        <v>393.59999999999997</v>
      </c>
      <c r="EZ20" s="142">
        <v>99.6</v>
      </c>
      <c r="FA20" s="142">
        <v>2515.1999999999998</v>
      </c>
      <c r="FB20" s="142">
        <v>220.79999999999998</v>
      </c>
      <c r="FC20" s="142">
        <v>1204.8</v>
      </c>
      <c r="FD20" s="142">
        <v>306</v>
      </c>
      <c r="FE20" s="142">
        <v>56.4</v>
      </c>
      <c r="FF20" s="142">
        <v>146.4</v>
      </c>
      <c r="FG20" s="142">
        <v>92.399999999999991</v>
      </c>
      <c r="FH20" s="142">
        <v>57.599999999999994</v>
      </c>
      <c r="FI20" s="142">
        <v>1282.8</v>
      </c>
      <c r="FJ20" s="142">
        <v>1510.8</v>
      </c>
      <c r="FK20" s="142">
        <v>1927.1999999999998</v>
      </c>
      <c r="FL20" s="142">
        <v>5967.5999999999995</v>
      </c>
      <c r="FM20" s="142">
        <v>2769.6</v>
      </c>
      <c r="FN20" s="142">
        <v>15997.199999999999</v>
      </c>
      <c r="FO20" s="142">
        <v>782.4</v>
      </c>
      <c r="FP20" s="142">
        <v>1665.6</v>
      </c>
      <c r="FQ20" s="142">
        <v>739.19999999999993</v>
      </c>
      <c r="FR20" s="142">
        <v>116.39999999999999</v>
      </c>
      <c r="FS20" s="142">
        <v>141.6</v>
      </c>
      <c r="FT20" s="142">
        <v>48</v>
      </c>
      <c r="FU20" s="142">
        <v>598.79999999999995</v>
      </c>
      <c r="FV20" s="142">
        <v>510</v>
      </c>
      <c r="FW20" s="142">
        <v>120</v>
      </c>
      <c r="FX20" s="142">
        <v>50.4</v>
      </c>
      <c r="FY20" s="21"/>
      <c r="FZ20" s="12">
        <f>SUM(C20:FX20)</f>
        <v>610058.40000000037</v>
      </c>
      <c r="GA20" s="12"/>
      <c r="GB20" s="12"/>
      <c r="GC20" s="12"/>
      <c r="GD20" s="12"/>
      <c r="GE20" s="12"/>
      <c r="GF20" s="12"/>
      <c r="GG20" s="2"/>
      <c r="GH20" s="12"/>
      <c r="GI20" s="133"/>
      <c r="GJ20" s="133"/>
      <c r="GK20" s="133"/>
      <c r="GL20" s="133"/>
      <c r="GM20" s="133"/>
    </row>
    <row r="21" spans="1:256" s="121" customFormat="1" x14ac:dyDescent="0.35">
      <c r="A21" s="119" t="s">
        <v>440</v>
      </c>
      <c r="B21" s="133" t="s">
        <v>659</v>
      </c>
      <c r="C21" s="146">
        <v>6610.5</v>
      </c>
      <c r="D21" s="143">
        <v>36739.800000000003</v>
      </c>
      <c r="E21" s="143">
        <v>5281.6</v>
      </c>
      <c r="F21" s="143">
        <v>23930.3</v>
      </c>
      <c r="G21" s="143">
        <v>1530.6</v>
      </c>
      <c r="H21" s="143">
        <v>1126</v>
      </c>
      <c r="I21" s="143">
        <v>7241.7</v>
      </c>
      <c r="J21" s="143">
        <v>1991.8</v>
      </c>
      <c r="K21" s="143">
        <v>273.5</v>
      </c>
      <c r="L21" s="143">
        <v>2085</v>
      </c>
      <c r="M21" s="143">
        <v>884.2</v>
      </c>
      <c r="N21" s="143">
        <v>49035.9</v>
      </c>
      <c r="O21" s="143">
        <v>12728</v>
      </c>
      <c r="P21" s="143">
        <v>356.9</v>
      </c>
      <c r="Q21" s="143">
        <v>38579.9</v>
      </c>
      <c r="R21" s="143">
        <v>6374.6</v>
      </c>
      <c r="S21" s="143">
        <v>1507.8</v>
      </c>
      <c r="T21" s="143">
        <v>164</v>
      </c>
      <c r="U21" s="143">
        <v>49</v>
      </c>
      <c r="V21" s="143">
        <v>249.5</v>
      </c>
      <c r="W21" s="143">
        <v>361</v>
      </c>
      <c r="X21" s="143">
        <v>30</v>
      </c>
      <c r="Y21" s="143">
        <v>929.6</v>
      </c>
      <c r="Z21" s="143">
        <v>220</v>
      </c>
      <c r="AA21" s="143">
        <v>30975.8</v>
      </c>
      <c r="AB21" s="143">
        <v>26936.400000000001</v>
      </c>
      <c r="AC21" s="143">
        <v>910</v>
      </c>
      <c r="AD21" s="143">
        <v>1416.6</v>
      </c>
      <c r="AE21" s="143">
        <v>92</v>
      </c>
      <c r="AF21" s="143">
        <v>179.5</v>
      </c>
      <c r="AG21" s="143">
        <v>575</v>
      </c>
      <c r="AH21" s="143">
        <v>925</v>
      </c>
      <c r="AI21" s="143">
        <v>411.3</v>
      </c>
      <c r="AJ21" s="143">
        <v>170</v>
      </c>
      <c r="AK21" s="143">
        <v>155</v>
      </c>
      <c r="AL21" s="143">
        <v>280.89999999999998</v>
      </c>
      <c r="AM21" s="143">
        <v>338</v>
      </c>
      <c r="AN21" s="143">
        <v>288.8</v>
      </c>
      <c r="AO21" s="143">
        <v>4147.3999999999996</v>
      </c>
      <c r="AP21" s="143">
        <v>81382.5</v>
      </c>
      <c r="AQ21" s="143">
        <v>230</v>
      </c>
      <c r="AR21" s="143">
        <v>61674.1</v>
      </c>
      <c r="AS21" s="143">
        <v>6382.4</v>
      </c>
      <c r="AT21" s="143">
        <v>3629</v>
      </c>
      <c r="AU21" s="143">
        <v>312.3</v>
      </c>
      <c r="AV21" s="143">
        <v>299</v>
      </c>
      <c r="AW21" s="143">
        <v>256.5</v>
      </c>
      <c r="AX21" s="143">
        <v>60</v>
      </c>
      <c r="AY21" s="143">
        <v>431</v>
      </c>
      <c r="AZ21" s="143">
        <v>12043.5</v>
      </c>
      <c r="BA21" s="143">
        <v>9001.7999999999993</v>
      </c>
      <c r="BB21" s="143">
        <v>7079.8</v>
      </c>
      <c r="BC21" s="143">
        <v>25769.7</v>
      </c>
      <c r="BD21" s="143">
        <v>3653.5</v>
      </c>
      <c r="BE21" s="143">
        <v>1180.5</v>
      </c>
      <c r="BF21" s="143">
        <v>26380.799999999999</v>
      </c>
      <c r="BG21" s="143">
        <v>884.5</v>
      </c>
      <c r="BH21" s="143">
        <v>587.29999999999995</v>
      </c>
      <c r="BI21" s="143">
        <v>247</v>
      </c>
      <c r="BJ21" s="143">
        <v>6380.8</v>
      </c>
      <c r="BK21" s="143">
        <v>25977.1</v>
      </c>
      <c r="BL21" s="143">
        <v>80.2</v>
      </c>
      <c r="BM21" s="143">
        <v>433.9</v>
      </c>
      <c r="BN21" s="143">
        <v>3041</v>
      </c>
      <c r="BO21" s="143">
        <v>1230</v>
      </c>
      <c r="BP21" s="143">
        <v>149</v>
      </c>
      <c r="BQ21" s="143">
        <v>5892.9</v>
      </c>
      <c r="BR21" s="143">
        <v>4496.5</v>
      </c>
      <c r="BS21" s="143">
        <v>1088.5999999999999</v>
      </c>
      <c r="BT21" s="143">
        <v>368</v>
      </c>
      <c r="BU21" s="143">
        <v>425.5</v>
      </c>
      <c r="BV21" s="143">
        <v>1228</v>
      </c>
      <c r="BW21" s="143">
        <v>1988.5</v>
      </c>
      <c r="BX21" s="143">
        <v>69</v>
      </c>
      <c r="BY21" s="143">
        <v>437.5</v>
      </c>
      <c r="BZ21" s="143">
        <v>198</v>
      </c>
      <c r="CA21" s="143">
        <v>139.5</v>
      </c>
      <c r="CB21" s="143">
        <v>72048.3</v>
      </c>
      <c r="CC21" s="143">
        <v>190</v>
      </c>
      <c r="CD21" s="143">
        <v>378.4</v>
      </c>
      <c r="CE21" s="143">
        <v>150</v>
      </c>
      <c r="CF21" s="143">
        <v>108</v>
      </c>
      <c r="CG21" s="143">
        <v>193.5</v>
      </c>
      <c r="CH21" s="143">
        <v>96.5</v>
      </c>
      <c r="CI21" s="143">
        <v>697</v>
      </c>
      <c r="CJ21" s="143">
        <v>821</v>
      </c>
      <c r="CK21" s="143">
        <v>5674.4</v>
      </c>
      <c r="CL21" s="143">
        <v>1209.9000000000001</v>
      </c>
      <c r="CM21" s="143">
        <v>658.4</v>
      </c>
      <c r="CN21" s="143">
        <v>33753</v>
      </c>
      <c r="CO21" s="143">
        <v>14231.8</v>
      </c>
      <c r="CP21" s="143">
        <v>939.6</v>
      </c>
      <c r="CQ21" s="143">
        <v>731</v>
      </c>
      <c r="CR21" s="143">
        <v>231.5</v>
      </c>
      <c r="CS21" s="143">
        <v>266</v>
      </c>
      <c r="CT21" s="143">
        <v>106</v>
      </c>
      <c r="CU21" s="143">
        <v>405.1</v>
      </c>
      <c r="CV21" s="143">
        <v>25.5</v>
      </c>
      <c r="CW21" s="143">
        <v>208</v>
      </c>
      <c r="CX21" s="143">
        <v>457.1</v>
      </c>
      <c r="CY21" s="143">
        <v>35.1</v>
      </c>
      <c r="CZ21" s="143">
        <v>1721</v>
      </c>
      <c r="DA21" s="143">
        <v>192</v>
      </c>
      <c r="DB21" s="143">
        <v>316.5</v>
      </c>
      <c r="DC21" s="143">
        <v>188</v>
      </c>
      <c r="DD21" s="143">
        <v>159.5</v>
      </c>
      <c r="DE21" s="143">
        <v>311</v>
      </c>
      <c r="DF21" s="143">
        <v>19511.7</v>
      </c>
      <c r="DG21" s="143">
        <v>114</v>
      </c>
      <c r="DH21" s="143">
        <v>1762</v>
      </c>
      <c r="DI21" s="143">
        <v>2405.1999999999998</v>
      </c>
      <c r="DJ21" s="143">
        <v>646.79999999999995</v>
      </c>
      <c r="DK21" s="143">
        <v>515.5</v>
      </c>
      <c r="DL21" s="143">
        <v>5728</v>
      </c>
      <c r="DM21" s="143">
        <v>225</v>
      </c>
      <c r="DN21" s="143">
        <v>1347.6</v>
      </c>
      <c r="DO21" s="143">
        <v>3257</v>
      </c>
      <c r="DP21" s="143">
        <v>191</v>
      </c>
      <c r="DQ21" s="143">
        <v>842.6</v>
      </c>
      <c r="DR21" s="143">
        <v>1293.5</v>
      </c>
      <c r="DS21" s="143">
        <v>574</v>
      </c>
      <c r="DT21" s="143">
        <v>171.5</v>
      </c>
      <c r="DU21" s="143">
        <v>360</v>
      </c>
      <c r="DV21" s="143">
        <v>216.5</v>
      </c>
      <c r="DW21" s="143">
        <v>297</v>
      </c>
      <c r="DX21" s="143">
        <v>147</v>
      </c>
      <c r="DY21" s="143">
        <v>289.5</v>
      </c>
      <c r="DZ21" s="143">
        <v>694</v>
      </c>
      <c r="EA21" s="143">
        <v>521.5</v>
      </c>
      <c r="EB21" s="143">
        <v>529</v>
      </c>
      <c r="EC21" s="143">
        <v>275</v>
      </c>
      <c r="ED21" s="143">
        <v>1516</v>
      </c>
      <c r="EE21" s="143">
        <v>184</v>
      </c>
      <c r="EF21" s="143">
        <v>1336</v>
      </c>
      <c r="EG21" s="143">
        <v>238</v>
      </c>
      <c r="EH21" s="143">
        <v>237.5</v>
      </c>
      <c r="EI21" s="143">
        <v>13416.8</v>
      </c>
      <c r="EJ21" s="143">
        <v>10220.700000000001</v>
      </c>
      <c r="EK21" s="143">
        <v>676</v>
      </c>
      <c r="EL21" s="143">
        <v>485</v>
      </c>
      <c r="EM21" s="143">
        <v>355.2</v>
      </c>
      <c r="EN21" s="143">
        <v>935.1</v>
      </c>
      <c r="EO21" s="143">
        <v>283</v>
      </c>
      <c r="EP21" s="143">
        <v>420.5</v>
      </c>
      <c r="EQ21" s="143">
        <v>2559.1999999999998</v>
      </c>
      <c r="ER21" s="143">
        <v>322.5</v>
      </c>
      <c r="ES21" s="143">
        <v>225.9</v>
      </c>
      <c r="ET21" s="143">
        <v>184</v>
      </c>
      <c r="EU21" s="143">
        <v>558</v>
      </c>
      <c r="EV21" s="143">
        <v>78.5</v>
      </c>
      <c r="EW21" s="143">
        <v>716.5</v>
      </c>
      <c r="EX21" s="143">
        <v>168</v>
      </c>
      <c r="EY21" s="143">
        <v>774.6</v>
      </c>
      <c r="EZ21" s="143">
        <v>119</v>
      </c>
      <c r="FA21" s="143">
        <v>3395</v>
      </c>
      <c r="FB21" s="143">
        <v>282</v>
      </c>
      <c r="FC21" s="143">
        <v>1719.9</v>
      </c>
      <c r="FD21" s="143">
        <v>409</v>
      </c>
      <c r="FE21" s="143">
        <v>78</v>
      </c>
      <c r="FF21" s="143">
        <v>201</v>
      </c>
      <c r="FG21" s="143">
        <v>123</v>
      </c>
      <c r="FH21" s="143">
        <v>72</v>
      </c>
      <c r="FI21" s="143">
        <v>1638.4</v>
      </c>
      <c r="FJ21" s="143">
        <v>2038.8</v>
      </c>
      <c r="FK21" s="143">
        <v>2586.9</v>
      </c>
      <c r="FL21" s="143">
        <v>8410.5</v>
      </c>
      <c r="FM21" s="143">
        <v>3922.9</v>
      </c>
      <c r="FN21" s="143">
        <v>22395.7</v>
      </c>
      <c r="FO21" s="143">
        <v>1068</v>
      </c>
      <c r="FP21" s="143">
        <v>2284.9</v>
      </c>
      <c r="FQ21" s="143">
        <v>999.6</v>
      </c>
      <c r="FR21" s="143">
        <v>160.9</v>
      </c>
      <c r="FS21" s="143">
        <v>157</v>
      </c>
      <c r="FT21" s="143">
        <v>60</v>
      </c>
      <c r="FU21" s="143">
        <v>782.5</v>
      </c>
      <c r="FV21" s="143">
        <v>807.2</v>
      </c>
      <c r="FW21" s="143">
        <v>138</v>
      </c>
      <c r="FX21" s="143">
        <v>55.5</v>
      </c>
      <c r="FY21" s="12"/>
      <c r="FZ21" s="12">
        <f>SUM(C21:FX21)</f>
        <v>829406.79999999981</v>
      </c>
      <c r="GA21" s="12"/>
      <c r="GB21" s="12"/>
      <c r="GC21" s="12"/>
      <c r="GD21" s="12"/>
      <c r="GE21" s="27"/>
      <c r="GF21" s="27"/>
      <c r="GG21" s="2"/>
      <c r="GH21" s="27"/>
      <c r="GI21" s="147"/>
      <c r="GJ21" s="147"/>
      <c r="GK21" s="147"/>
      <c r="GL21" s="147"/>
      <c r="GM21" s="147"/>
      <c r="GN21" s="114"/>
      <c r="GO21" s="114"/>
      <c r="GP21" s="114"/>
      <c r="GQ21" s="114"/>
      <c r="GR21" s="114"/>
      <c r="GS21" s="114"/>
      <c r="GT21" s="114"/>
      <c r="GU21" s="114"/>
      <c r="GV21" s="114"/>
      <c r="GW21" s="114"/>
      <c r="GX21" s="114"/>
      <c r="GY21" s="114"/>
      <c r="GZ21" s="114"/>
      <c r="HA21" s="114"/>
      <c r="HB21" s="114"/>
      <c r="HC21" s="114"/>
      <c r="HD21" s="114"/>
      <c r="HE21" s="114"/>
      <c r="HF21" s="114"/>
      <c r="HG21" s="114"/>
      <c r="HH21" s="114"/>
      <c r="HI21" s="114"/>
      <c r="HJ21" s="114"/>
      <c r="HK21" s="114"/>
      <c r="HL21" s="114"/>
      <c r="HM21" s="114"/>
      <c r="HN21" s="114"/>
      <c r="HO21" s="114"/>
      <c r="HP21" s="114"/>
      <c r="HQ21" s="114"/>
      <c r="HR21" s="114"/>
      <c r="HS21" s="114"/>
      <c r="HT21" s="114"/>
      <c r="HU21" s="114"/>
      <c r="HV21" s="114"/>
      <c r="HW21" s="114"/>
      <c r="HX21" s="114"/>
      <c r="HY21" s="114"/>
      <c r="HZ21" s="114"/>
      <c r="IA21" s="114"/>
      <c r="IB21" s="114"/>
      <c r="IC21" s="114"/>
      <c r="ID21" s="114"/>
      <c r="IE21" s="114"/>
      <c r="IF21" s="114"/>
      <c r="IG21" s="114"/>
      <c r="IH21" s="114"/>
      <c r="II21" s="114"/>
      <c r="IJ21" s="114"/>
      <c r="IK21" s="114"/>
      <c r="IL21" s="114"/>
      <c r="IM21" s="114"/>
      <c r="IN21" s="114"/>
      <c r="IO21" s="114"/>
      <c r="IP21" s="114"/>
      <c r="IQ21" s="114"/>
      <c r="IR21" s="114"/>
      <c r="IS21" s="114"/>
      <c r="IT21" s="114"/>
      <c r="IU21" s="114"/>
      <c r="IV21" s="114"/>
    </row>
    <row r="22" spans="1:256" x14ac:dyDescent="0.35">
      <c r="A22" s="119" t="s">
        <v>442</v>
      </c>
      <c r="B22" s="120" t="s">
        <v>660</v>
      </c>
      <c r="C22" s="133">
        <v>0</v>
      </c>
      <c r="D22" s="133">
        <v>3803</v>
      </c>
      <c r="E22" s="133">
        <v>0</v>
      </c>
      <c r="F22" s="133">
        <v>4274</v>
      </c>
      <c r="G22" s="133">
        <v>365</v>
      </c>
      <c r="H22" s="133">
        <v>0</v>
      </c>
      <c r="I22" s="133">
        <v>0</v>
      </c>
      <c r="J22" s="133">
        <v>0</v>
      </c>
      <c r="K22" s="133">
        <v>0</v>
      </c>
      <c r="L22" s="133">
        <v>0</v>
      </c>
      <c r="M22" s="133">
        <v>0</v>
      </c>
      <c r="N22" s="133">
        <v>1192</v>
      </c>
      <c r="O22" s="133">
        <v>942</v>
      </c>
      <c r="P22" s="133">
        <v>0</v>
      </c>
      <c r="Q22" s="133">
        <v>6439</v>
      </c>
      <c r="R22" s="133">
        <v>0</v>
      </c>
      <c r="S22" s="133">
        <v>106</v>
      </c>
      <c r="T22" s="133">
        <v>0</v>
      </c>
      <c r="U22" s="133">
        <v>0</v>
      </c>
      <c r="V22" s="133">
        <v>0</v>
      </c>
      <c r="W22" s="133">
        <v>0</v>
      </c>
      <c r="X22" s="133">
        <v>0</v>
      </c>
      <c r="Y22" s="133">
        <v>0</v>
      </c>
      <c r="Z22" s="133">
        <v>0</v>
      </c>
      <c r="AA22" s="133">
        <v>3221.5</v>
      </c>
      <c r="AB22" s="133">
        <v>2373</v>
      </c>
      <c r="AC22" s="133">
        <v>0</v>
      </c>
      <c r="AD22" s="133">
        <v>0</v>
      </c>
      <c r="AE22" s="133">
        <v>0</v>
      </c>
      <c r="AF22" s="133">
        <v>0</v>
      </c>
      <c r="AG22" s="133">
        <v>75</v>
      </c>
      <c r="AH22" s="133">
        <v>0</v>
      </c>
      <c r="AI22" s="133">
        <v>0</v>
      </c>
      <c r="AJ22" s="133">
        <v>0</v>
      </c>
      <c r="AK22" s="133">
        <v>0</v>
      </c>
      <c r="AL22" s="133">
        <v>0</v>
      </c>
      <c r="AM22" s="133">
        <v>0</v>
      </c>
      <c r="AN22" s="133">
        <v>0</v>
      </c>
      <c r="AO22" s="133">
        <v>352</v>
      </c>
      <c r="AP22" s="133">
        <v>19675</v>
      </c>
      <c r="AQ22" s="133">
        <v>0</v>
      </c>
      <c r="AR22" s="133">
        <v>15311.5</v>
      </c>
      <c r="AS22" s="133">
        <v>360</v>
      </c>
      <c r="AT22" s="133">
        <v>463</v>
      </c>
      <c r="AU22" s="133">
        <v>0</v>
      </c>
      <c r="AV22" s="133">
        <v>0</v>
      </c>
      <c r="AW22" s="133">
        <v>0</v>
      </c>
      <c r="AX22" s="133">
        <v>0</v>
      </c>
      <c r="AY22" s="133">
        <v>0</v>
      </c>
      <c r="AZ22" s="133">
        <v>4132.5</v>
      </c>
      <c r="BA22" s="133">
        <v>104</v>
      </c>
      <c r="BB22" s="133">
        <v>0</v>
      </c>
      <c r="BC22" s="133">
        <v>1547.5</v>
      </c>
      <c r="BD22" s="133">
        <v>0</v>
      </c>
      <c r="BE22" s="133">
        <v>0</v>
      </c>
      <c r="BF22" s="133">
        <v>4018</v>
      </c>
      <c r="BG22" s="133">
        <v>0</v>
      </c>
      <c r="BH22" s="133">
        <v>0</v>
      </c>
      <c r="BI22" s="133">
        <v>0</v>
      </c>
      <c r="BJ22" s="133">
        <v>1101</v>
      </c>
      <c r="BK22" s="133">
        <v>11716.5</v>
      </c>
      <c r="BL22" s="133">
        <v>0</v>
      </c>
      <c r="BM22" s="133">
        <v>0</v>
      </c>
      <c r="BN22" s="133">
        <v>245</v>
      </c>
      <c r="BO22" s="133">
        <v>0</v>
      </c>
      <c r="BP22" s="133">
        <v>0</v>
      </c>
      <c r="BQ22" s="133">
        <v>524.5</v>
      </c>
      <c r="BR22" s="133">
        <v>0</v>
      </c>
      <c r="BS22" s="133">
        <v>0</v>
      </c>
      <c r="BT22" s="133">
        <v>0</v>
      </c>
      <c r="BU22" s="133">
        <v>0</v>
      </c>
      <c r="BV22" s="133">
        <v>0</v>
      </c>
      <c r="BW22" s="133">
        <v>44</v>
      </c>
      <c r="BX22" s="133">
        <v>0</v>
      </c>
      <c r="BY22" s="133">
        <v>77</v>
      </c>
      <c r="BZ22" s="133">
        <v>0</v>
      </c>
      <c r="CA22" s="133">
        <v>0</v>
      </c>
      <c r="CB22" s="133">
        <v>7808.5</v>
      </c>
      <c r="CC22" s="133">
        <v>0</v>
      </c>
      <c r="CD22" s="133">
        <v>0</v>
      </c>
      <c r="CE22" s="133">
        <v>0</v>
      </c>
      <c r="CF22" s="133">
        <v>0</v>
      </c>
      <c r="CG22" s="133">
        <v>0</v>
      </c>
      <c r="CH22" s="133">
        <v>0</v>
      </c>
      <c r="CI22" s="133">
        <v>0</v>
      </c>
      <c r="CJ22" s="133">
        <v>0</v>
      </c>
      <c r="CK22" s="133">
        <v>169</v>
      </c>
      <c r="CL22" s="133">
        <v>0</v>
      </c>
      <c r="CM22" s="133">
        <v>0</v>
      </c>
      <c r="CN22" s="133">
        <v>2795.5</v>
      </c>
      <c r="CO22" s="133">
        <v>1989.5</v>
      </c>
      <c r="CP22" s="133">
        <v>0</v>
      </c>
      <c r="CQ22" s="133">
        <v>0</v>
      </c>
      <c r="CR22" s="133">
        <v>0</v>
      </c>
      <c r="CS22" s="133">
        <v>0</v>
      </c>
      <c r="CT22" s="133">
        <v>0</v>
      </c>
      <c r="CU22" s="133">
        <v>0</v>
      </c>
      <c r="CV22" s="133">
        <v>0</v>
      </c>
      <c r="CW22" s="133">
        <v>0</v>
      </c>
      <c r="CX22" s="133">
        <v>0</v>
      </c>
      <c r="CY22" s="133">
        <v>0</v>
      </c>
      <c r="CZ22" s="133">
        <v>0</v>
      </c>
      <c r="DA22" s="133">
        <v>0</v>
      </c>
      <c r="DB22" s="133">
        <v>0</v>
      </c>
      <c r="DC22" s="133">
        <v>0</v>
      </c>
      <c r="DD22" s="133">
        <v>0</v>
      </c>
      <c r="DE22" s="133">
        <v>0</v>
      </c>
      <c r="DF22" s="133">
        <v>1075.5</v>
      </c>
      <c r="DG22" s="133">
        <v>0</v>
      </c>
      <c r="DH22" s="133">
        <v>0</v>
      </c>
      <c r="DI22" s="133">
        <v>403</v>
      </c>
      <c r="DJ22" s="133">
        <v>0</v>
      </c>
      <c r="DK22" s="133">
        <v>0</v>
      </c>
      <c r="DL22" s="133">
        <v>173</v>
      </c>
      <c r="DM22" s="133">
        <v>0</v>
      </c>
      <c r="DN22" s="133">
        <v>0</v>
      </c>
      <c r="DO22" s="133">
        <v>0</v>
      </c>
      <c r="DP22" s="133">
        <v>0</v>
      </c>
      <c r="DQ22" s="133">
        <v>0</v>
      </c>
      <c r="DR22" s="133">
        <v>0</v>
      </c>
      <c r="DS22" s="133">
        <v>0</v>
      </c>
      <c r="DT22" s="133">
        <v>0</v>
      </c>
      <c r="DU22" s="133">
        <v>0</v>
      </c>
      <c r="DV22" s="133">
        <v>0</v>
      </c>
      <c r="DW22" s="133">
        <v>0</v>
      </c>
      <c r="DX22" s="133">
        <v>0</v>
      </c>
      <c r="DY22" s="133">
        <v>0</v>
      </c>
      <c r="DZ22" s="133">
        <v>0</v>
      </c>
      <c r="EA22" s="133">
        <v>145</v>
      </c>
      <c r="EB22" s="133">
        <v>0</v>
      </c>
      <c r="EC22" s="133">
        <v>0</v>
      </c>
      <c r="ED22" s="133">
        <v>137</v>
      </c>
      <c r="EE22" s="133">
        <v>0</v>
      </c>
      <c r="EF22" s="133">
        <v>135</v>
      </c>
      <c r="EG22" s="133">
        <v>0</v>
      </c>
      <c r="EH22" s="133">
        <v>0</v>
      </c>
      <c r="EI22" s="133">
        <v>1635</v>
      </c>
      <c r="EJ22" s="133">
        <v>1670</v>
      </c>
      <c r="EK22" s="133">
        <v>0</v>
      </c>
      <c r="EL22" s="133">
        <v>0</v>
      </c>
      <c r="EM22" s="133">
        <v>0</v>
      </c>
      <c r="EN22" s="133">
        <v>0</v>
      </c>
      <c r="EO22" s="133">
        <v>0</v>
      </c>
      <c r="EP22" s="133">
        <v>0</v>
      </c>
      <c r="EQ22" s="133">
        <v>83</v>
      </c>
      <c r="ER22" s="133">
        <v>0</v>
      </c>
      <c r="ES22" s="133">
        <v>0</v>
      </c>
      <c r="ET22" s="133">
        <v>87</v>
      </c>
      <c r="EU22" s="133">
        <v>0</v>
      </c>
      <c r="EV22" s="133">
        <v>0</v>
      </c>
      <c r="EW22" s="133">
        <v>0</v>
      </c>
      <c r="EX22" s="133">
        <v>0</v>
      </c>
      <c r="EY22" s="133">
        <v>0</v>
      </c>
      <c r="EZ22" s="133">
        <v>0</v>
      </c>
      <c r="FA22" s="133">
        <v>0</v>
      </c>
      <c r="FB22" s="133">
        <v>0</v>
      </c>
      <c r="FC22" s="133">
        <v>398.5</v>
      </c>
      <c r="FD22" s="133">
        <v>0</v>
      </c>
      <c r="FE22" s="133">
        <v>0</v>
      </c>
      <c r="FF22" s="133">
        <v>0</v>
      </c>
      <c r="FG22" s="133">
        <v>0</v>
      </c>
      <c r="FH22" s="133">
        <v>0</v>
      </c>
      <c r="FI22" s="133">
        <v>0</v>
      </c>
      <c r="FJ22" s="133">
        <v>0</v>
      </c>
      <c r="FK22" s="133">
        <v>180</v>
      </c>
      <c r="FL22" s="133">
        <v>1941</v>
      </c>
      <c r="FM22" s="133">
        <v>561</v>
      </c>
      <c r="FN22" s="133">
        <v>4904</v>
      </c>
      <c r="FO22" s="133">
        <v>0</v>
      </c>
      <c r="FP22" s="133">
        <v>0</v>
      </c>
      <c r="FQ22" s="133">
        <v>0</v>
      </c>
      <c r="FR22" s="133">
        <v>0</v>
      </c>
      <c r="FS22" s="133">
        <v>0</v>
      </c>
      <c r="FT22" s="133">
        <v>0</v>
      </c>
      <c r="FU22" s="133">
        <v>0</v>
      </c>
      <c r="FV22" s="133">
        <v>0</v>
      </c>
      <c r="FW22" s="133">
        <v>0</v>
      </c>
      <c r="FX22" s="133">
        <v>0</v>
      </c>
      <c r="FY22" s="12"/>
      <c r="FZ22" s="12">
        <f>SUM(C22:FX22)</f>
        <v>108752.5</v>
      </c>
      <c r="GA22" s="12"/>
      <c r="GB22" s="12"/>
      <c r="GC22" s="12"/>
      <c r="GD22" s="12"/>
      <c r="GE22" s="12"/>
      <c r="GF22" s="12"/>
      <c r="GG22" s="2"/>
      <c r="GH22" s="2"/>
      <c r="GI22" s="120"/>
      <c r="GJ22" s="120"/>
      <c r="GK22" s="120"/>
      <c r="GL22" s="120"/>
      <c r="GM22" s="120"/>
    </row>
    <row r="23" spans="1:256" x14ac:dyDescent="0.35">
      <c r="A23" s="119" t="s">
        <v>443</v>
      </c>
      <c r="B23" s="120" t="s">
        <v>676</v>
      </c>
      <c r="C23" s="143">
        <v>6556</v>
      </c>
      <c r="D23" s="143">
        <v>39211.699999999997</v>
      </c>
      <c r="E23" s="143">
        <v>6031.7</v>
      </c>
      <c r="F23" s="143">
        <v>23565.3</v>
      </c>
      <c r="G23" s="143">
        <v>1550.5</v>
      </c>
      <c r="H23" s="143">
        <v>1112</v>
      </c>
      <c r="I23" s="143">
        <v>8326</v>
      </c>
      <c r="J23" s="143">
        <v>2101.4</v>
      </c>
      <c r="K23" s="143">
        <v>270</v>
      </c>
      <c r="L23" s="143">
        <v>2192.6</v>
      </c>
      <c r="M23" s="143">
        <v>1008.8</v>
      </c>
      <c r="N23" s="143">
        <v>50909.1</v>
      </c>
      <c r="O23" s="143">
        <v>13189.5</v>
      </c>
      <c r="P23" s="143">
        <v>347</v>
      </c>
      <c r="Q23" s="143">
        <v>37905.300000000003</v>
      </c>
      <c r="R23" s="143">
        <v>6074.5</v>
      </c>
      <c r="S23" s="143">
        <v>1606.3</v>
      </c>
      <c r="T23" s="143">
        <v>162.80000000000001</v>
      </c>
      <c r="U23" s="143">
        <v>51.7</v>
      </c>
      <c r="V23" s="143">
        <v>260.60000000000002</v>
      </c>
      <c r="W23" s="143">
        <v>208.9</v>
      </c>
      <c r="X23" s="143">
        <v>50</v>
      </c>
      <c r="Y23" s="143">
        <v>948.7</v>
      </c>
      <c r="Z23" s="143">
        <v>230.5</v>
      </c>
      <c r="AA23" s="143">
        <v>31024.400000000001</v>
      </c>
      <c r="AB23" s="143">
        <v>27406</v>
      </c>
      <c r="AC23" s="143">
        <v>932.5</v>
      </c>
      <c r="AD23" s="143">
        <v>1411.6</v>
      </c>
      <c r="AE23" s="143">
        <v>94</v>
      </c>
      <c r="AF23" s="143">
        <v>172</v>
      </c>
      <c r="AG23" s="143">
        <v>612.29999999999995</v>
      </c>
      <c r="AH23" s="143">
        <v>977.5</v>
      </c>
      <c r="AI23" s="143">
        <v>400</v>
      </c>
      <c r="AJ23" s="143">
        <v>166</v>
      </c>
      <c r="AK23" s="143">
        <v>170.4</v>
      </c>
      <c r="AL23" s="143">
        <v>282</v>
      </c>
      <c r="AM23" s="143">
        <v>371.8</v>
      </c>
      <c r="AN23" s="143">
        <v>314.3</v>
      </c>
      <c r="AO23" s="143">
        <v>4353.3999999999996</v>
      </c>
      <c r="AP23" s="143">
        <v>83844</v>
      </c>
      <c r="AQ23" s="143">
        <v>237.8</v>
      </c>
      <c r="AR23" s="143">
        <v>62998.26</v>
      </c>
      <c r="AS23" s="143">
        <v>6617.4</v>
      </c>
      <c r="AT23" s="143">
        <v>2651.4</v>
      </c>
      <c r="AU23" s="143">
        <v>305.5</v>
      </c>
      <c r="AV23" s="143">
        <v>307.5</v>
      </c>
      <c r="AW23" s="143">
        <v>255.8</v>
      </c>
      <c r="AX23" s="143">
        <v>66.3</v>
      </c>
      <c r="AY23" s="143">
        <v>424.3</v>
      </c>
      <c r="AZ23" s="143">
        <v>12382</v>
      </c>
      <c r="BA23" s="143">
        <v>9172.2999999999993</v>
      </c>
      <c r="BB23" s="143">
        <v>7569.5</v>
      </c>
      <c r="BC23" s="143">
        <v>25829.3</v>
      </c>
      <c r="BD23" s="143">
        <v>3635</v>
      </c>
      <c r="BE23" s="143">
        <v>1259.2</v>
      </c>
      <c r="BF23" s="143">
        <v>25664.7</v>
      </c>
      <c r="BG23" s="143">
        <v>899.7</v>
      </c>
      <c r="BH23" s="143">
        <v>590.29999999999995</v>
      </c>
      <c r="BI23" s="143">
        <v>257.10000000000002</v>
      </c>
      <c r="BJ23" s="143">
        <v>6303.3</v>
      </c>
      <c r="BK23" s="143">
        <v>30973.9</v>
      </c>
      <c r="BL23" s="143">
        <v>96.7</v>
      </c>
      <c r="BM23" s="143">
        <v>420</v>
      </c>
      <c r="BN23" s="143">
        <v>3202.6</v>
      </c>
      <c r="BO23" s="143">
        <v>1287.2</v>
      </c>
      <c r="BP23" s="143">
        <v>169.6</v>
      </c>
      <c r="BQ23" s="143">
        <v>5970.6</v>
      </c>
      <c r="BR23" s="143">
        <v>4499.6000000000004</v>
      </c>
      <c r="BS23" s="143">
        <v>1116.0999999999999</v>
      </c>
      <c r="BT23" s="143">
        <v>386.6</v>
      </c>
      <c r="BU23" s="143">
        <v>417</v>
      </c>
      <c r="BV23" s="143">
        <v>1232.5999999999999</v>
      </c>
      <c r="BW23" s="143">
        <v>1992.9</v>
      </c>
      <c r="BX23" s="143">
        <v>69.2</v>
      </c>
      <c r="BY23" s="143">
        <v>459.3</v>
      </c>
      <c r="BZ23" s="143">
        <v>203.7</v>
      </c>
      <c r="CA23" s="143">
        <v>150.6</v>
      </c>
      <c r="CB23" s="143">
        <v>74887.399999999994</v>
      </c>
      <c r="CC23" s="143">
        <v>188</v>
      </c>
      <c r="CD23" s="143">
        <v>211.3</v>
      </c>
      <c r="CE23" s="143">
        <v>151.80000000000001</v>
      </c>
      <c r="CF23" s="143">
        <v>114.9</v>
      </c>
      <c r="CG23" s="143">
        <v>201.5</v>
      </c>
      <c r="CH23" s="143">
        <v>100.2</v>
      </c>
      <c r="CI23" s="143">
        <v>697.5</v>
      </c>
      <c r="CJ23" s="143">
        <v>896.7</v>
      </c>
      <c r="CK23" s="143">
        <v>5676.9</v>
      </c>
      <c r="CL23" s="143">
        <v>1281.3</v>
      </c>
      <c r="CM23" s="143">
        <v>732.7</v>
      </c>
      <c r="CN23" s="143">
        <v>32581.3</v>
      </c>
      <c r="CO23" s="143">
        <v>14539.6</v>
      </c>
      <c r="CP23" s="143">
        <v>971.7</v>
      </c>
      <c r="CQ23" s="143">
        <v>773</v>
      </c>
      <c r="CR23" s="143">
        <v>233.2</v>
      </c>
      <c r="CS23" s="143">
        <v>301.60000000000002</v>
      </c>
      <c r="CT23" s="143">
        <v>103.8</v>
      </c>
      <c r="CU23" s="143">
        <v>406.4</v>
      </c>
      <c r="CV23" s="143">
        <v>50</v>
      </c>
      <c r="CW23" s="143">
        <v>206</v>
      </c>
      <c r="CX23" s="143">
        <v>462.5</v>
      </c>
      <c r="CY23" s="143">
        <v>50</v>
      </c>
      <c r="CZ23" s="143">
        <v>1843.3</v>
      </c>
      <c r="DA23" s="143">
        <v>199.5</v>
      </c>
      <c r="DB23" s="143">
        <v>320.5</v>
      </c>
      <c r="DC23" s="143">
        <v>183</v>
      </c>
      <c r="DD23" s="143">
        <v>156</v>
      </c>
      <c r="DE23" s="143">
        <v>297.89999999999998</v>
      </c>
      <c r="DF23" s="143">
        <v>21065.599999999999</v>
      </c>
      <c r="DG23" s="143">
        <v>104</v>
      </c>
      <c r="DH23" s="143">
        <v>1860.6</v>
      </c>
      <c r="DI23" s="143">
        <v>2486.8000000000002</v>
      </c>
      <c r="DJ23" s="143">
        <v>639.5</v>
      </c>
      <c r="DK23" s="143">
        <v>500</v>
      </c>
      <c r="DL23" s="143">
        <v>5726.4</v>
      </c>
      <c r="DM23" s="143">
        <v>232.8</v>
      </c>
      <c r="DN23" s="143">
        <v>1320</v>
      </c>
      <c r="DO23" s="143">
        <v>3248</v>
      </c>
      <c r="DP23" s="143">
        <v>198.3</v>
      </c>
      <c r="DQ23" s="143">
        <v>834</v>
      </c>
      <c r="DR23" s="143">
        <v>1343.6</v>
      </c>
      <c r="DS23" s="143">
        <v>639</v>
      </c>
      <c r="DT23" s="143">
        <v>175</v>
      </c>
      <c r="DU23" s="143">
        <v>361</v>
      </c>
      <c r="DV23" s="143">
        <v>214</v>
      </c>
      <c r="DW23" s="143">
        <v>307.7</v>
      </c>
      <c r="DX23" s="143">
        <v>164.2</v>
      </c>
      <c r="DY23" s="143">
        <v>305.3</v>
      </c>
      <c r="DZ23" s="143">
        <v>716.4</v>
      </c>
      <c r="EA23" s="143">
        <v>531.29999999999995</v>
      </c>
      <c r="EB23" s="143">
        <v>569.1</v>
      </c>
      <c r="EC23" s="143">
        <v>297.10000000000002</v>
      </c>
      <c r="ED23" s="143">
        <v>1562.4</v>
      </c>
      <c r="EE23" s="143">
        <v>190.2</v>
      </c>
      <c r="EF23" s="143">
        <v>1404.7</v>
      </c>
      <c r="EG23" s="143">
        <v>249.9</v>
      </c>
      <c r="EH23" s="143">
        <v>248</v>
      </c>
      <c r="EI23" s="143">
        <v>14178.9</v>
      </c>
      <c r="EJ23" s="143">
        <v>10282</v>
      </c>
      <c r="EK23" s="143">
        <v>682.8</v>
      </c>
      <c r="EL23" s="143">
        <v>474.5</v>
      </c>
      <c r="EM23" s="143">
        <v>384.9</v>
      </c>
      <c r="EN23" s="143">
        <v>979.8</v>
      </c>
      <c r="EO23" s="143">
        <v>314.2</v>
      </c>
      <c r="EP23" s="143">
        <v>419.7</v>
      </c>
      <c r="EQ23" s="143">
        <v>2658.9</v>
      </c>
      <c r="ER23" s="143">
        <v>316</v>
      </c>
      <c r="ES23" s="143">
        <v>181.4</v>
      </c>
      <c r="ET23" s="143">
        <v>191.2</v>
      </c>
      <c r="EU23" s="143">
        <v>574.6</v>
      </c>
      <c r="EV23" s="143">
        <v>78.8</v>
      </c>
      <c r="EW23" s="143">
        <v>839</v>
      </c>
      <c r="EX23" s="143">
        <v>169.3</v>
      </c>
      <c r="EY23" s="143">
        <v>779</v>
      </c>
      <c r="EZ23" s="143">
        <v>128.5</v>
      </c>
      <c r="FA23" s="143">
        <v>3455.1</v>
      </c>
      <c r="FB23" s="143">
        <v>295.5</v>
      </c>
      <c r="FC23" s="143">
        <v>1964.2</v>
      </c>
      <c r="FD23" s="143">
        <v>405.3</v>
      </c>
      <c r="FE23" s="143">
        <v>83.4</v>
      </c>
      <c r="FF23" s="143">
        <v>195.4</v>
      </c>
      <c r="FG23" s="143">
        <v>126.8</v>
      </c>
      <c r="FH23" s="143">
        <v>69.7</v>
      </c>
      <c r="FI23" s="143">
        <v>1739.1</v>
      </c>
      <c r="FJ23" s="143">
        <v>2033</v>
      </c>
      <c r="FK23" s="143">
        <v>2573.5</v>
      </c>
      <c r="FL23" s="143">
        <v>8294</v>
      </c>
      <c r="FM23" s="143">
        <v>3886</v>
      </c>
      <c r="FN23" s="143">
        <v>22184.9</v>
      </c>
      <c r="FO23" s="143">
        <v>1089.0999999999999</v>
      </c>
      <c r="FP23" s="143">
        <v>2280</v>
      </c>
      <c r="FQ23" s="143">
        <v>986.9</v>
      </c>
      <c r="FR23" s="143">
        <v>169.4</v>
      </c>
      <c r="FS23" s="143">
        <v>179.9</v>
      </c>
      <c r="FT23" s="143">
        <v>59</v>
      </c>
      <c r="FU23" s="143">
        <v>813.7</v>
      </c>
      <c r="FV23" s="143">
        <v>784</v>
      </c>
      <c r="FW23" s="143">
        <v>159.19999999999999</v>
      </c>
      <c r="FX23" s="143">
        <v>57.2</v>
      </c>
      <c r="FY23" s="15"/>
      <c r="FZ23" s="12">
        <f t="shared" ref="FZ23:FZ35" si="10">SUM(C23:FX23)</f>
        <v>850310.15999999992</v>
      </c>
      <c r="GA23" s="12"/>
      <c r="GB23" s="12"/>
      <c r="GC23" s="12"/>
      <c r="GD23" s="12"/>
      <c r="GE23" s="12"/>
      <c r="GF23" s="12"/>
      <c r="GG23" s="2"/>
      <c r="GH23" s="2"/>
      <c r="GI23" s="120"/>
      <c r="GJ23" s="120"/>
      <c r="GK23" s="120"/>
      <c r="GL23" s="120"/>
      <c r="GM23" s="120"/>
    </row>
    <row r="24" spans="1:256" x14ac:dyDescent="0.35">
      <c r="A24" s="119" t="s">
        <v>1068</v>
      </c>
      <c r="B24" s="148" t="s">
        <v>677</v>
      </c>
      <c r="C24" s="186">
        <f>IF($B$7&lt;2,0,VLOOKUP(C3,PriorYR_FTE!$A$3:$E$180,2))</f>
        <v>0</v>
      </c>
      <c r="D24" s="186">
        <f>IF($B$7&lt;2,0,VLOOKUP(D3,PriorYR_FTE!$A$3:$E$180,2))</f>
        <v>0</v>
      </c>
      <c r="E24" s="186">
        <f>IF($B$7&lt;2,0,VLOOKUP(E3,PriorYR_FTE!$A$3:$E$180,2))</f>
        <v>0</v>
      </c>
      <c r="F24" s="186">
        <f>IF($B$7&lt;2,0,VLOOKUP(F3,PriorYR_FTE!$A$3:$E$180,2))</f>
        <v>0</v>
      </c>
      <c r="G24" s="186">
        <f>IF($B$7&lt;2,0,VLOOKUP(G3,PriorYR_FTE!$A$3:$E$180,2))</f>
        <v>0</v>
      </c>
      <c r="H24" s="186">
        <f>IF($B$7&lt;2,0,VLOOKUP(H3,PriorYR_FTE!$A$3:$E$180,2))</f>
        <v>0</v>
      </c>
      <c r="I24" s="186">
        <f>IF($B$7&lt;2,0,VLOOKUP(I3,PriorYR_FTE!$A$3:$E$180,2))</f>
        <v>0</v>
      </c>
      <c r="J24" s="186">
        <f>IF($B$7&lt;2,0,VLOOKUP(J3,PriorYR_FTE!$A$3:$E$180,2))</f>
        <v>0</v>
      </c>
      <c r="K24" s="186">
        <f>IF($B$7&lt;2,0,VLOOKUP(K3,PriorYR_FTE!$A$3:$E$180,2))</f>
        <v>0</v>
      </c>
      <c r="L24" s="186">
        <f>IF($B$7&lt;2,0,VLOOKUP(L3,PriorYR_FTE!$A$3:$E$180,2))</f>
        <v>0</v>
      </c>
      <c r="M24" s="186">
        <f>IF($B$7&lt;2,0,VLOOKUP(M3,PriorYR_FTE!$A$3:$E$180,2))</f>
        <v>0</v>
      </c>
      <c r="N24" s="186">
        <f>IF($B$7&lt;2,0,VLOOKUP(N3,PriorYR_FTE!$A$3:$E$180,2))</f>
        <v>0</v>
      </c>
      <c r="O24" s="186">
        <f>IF($B$7&lt;2,0,VLOOKUP(O3,PriorYR_FTE!$A$3:$E$180,2))</f>
        <v>0</v>
      </c>
      <c r="P24" s="186">
        <f>IF($B$7&lt;2,0,VLOOKUP(P3,PriorYR_FTE!$A$3:$E$180,2))</f>
        <v>0</v>
      </c>
      <c r="Q24" s="186">
        <f>IF($B$7&lt;2,0,VLOOKUP(Q3,PriorYR_FTE!$A$3:$E$180,2))</f>
        <v>0</v>
      </c>
      <c r="R24" s="186">
        <f>IF($B$7&lt;2,0,VLOOKUP(R3,PriorYR_FTE!$A$3:$E$180,2))</f>
        <v>0</v>
      </c>
      <c r="S24" s="186">
        <f>IF($B$7&lt;2,0,VLOOKUP(S3,PriorYR_FTE!$A$3:$E$180,2))</f>
        <v>0</v>
      </c>
      <c r="T24" s="186">
        <f>IF($B$7&lt;2,0,VLOOKUP(T3,PriorYR_FTE!$A$3:$E$180,2))</f>
        <v>0</v>
      </c>
      <c r="U24" s="186">
        <f>IF($B$7&lt;2,0,VLOOKUP(U3,PriorYR_FTE!$A$3:$E$180,2))</f>
        <v>0</v>
      </c>
      <c r="V24" s="186">
        <f>IF($B$7&lt;2,0,VLOOKUP(V3,PriorYR_FTE!$A$3:$E$180,2))</f>
        <v>0</v>
      </c>
      <c r="W24" s="186">
        <f>IF($B$7&lt;2,0,VLOOKUP(W3,PriorYR_FTE!$A$3:$E$180,2))</f>
        <v>0</v>
      </c>
      <c r="X24" s="186">
        <f>IF($B$7&lt;2,0,VLOOKUP(X3,PriorYR_FTE!$A$3:$E$180,2))</f>
        <v>0</v>
      </c>
      <c r="Y24" s="186">
        <f>IF($B$7&lt;2,0,VLOOKUP(Y3,PriorYR_FTE!$A$3:$E$180,2))</f>
        <v>0</v>
      </c>
      <c r="Z24" s="186">
        <f>IF($B$7&lt;2,0,VLOOKUP(Z3,PriorYR_FTE!$A$3:$E$180,2))</f>
        <v>0</v>
      </c>
      <c r="AA24" s="186">
        <f>IF($B$7&lt;2,0,VLOOKUP(AA3,PriorYR_FTE!$A$3:$E$180,2))</f>
        <v>0</v>
      </c>
      <c r="AB24" s="186">
        <f>IF($B$7&lt;2,0,VLOOKUP(AB3,PriorYR_FTE!$A$3:$E$180,2))</f>
        <v>0</v>
      </c>
      <c r="AC24" s="186">
        <f>IF($B$7&lt;2,0,VLOOKUP(AC3,PriorYR_FTE!$A$3:$E$180,2))</f>
        <v>0</v>
      </c>
      <c r="AD24" s="186">
        <f>IF($B$7&lt;2,0,VLOOKUP(AD3,PriorYR_FTE!$A$3:$E$180,2))</f>
        <v>0</v>
      </c>
      <c r="AE24" s="186">
        <f>IF($B$7&lt;2,0,VLOOKUP(AE3,PriorYR_FTE!$A$3:$E$180,2))</f>
        <v>0</v>
      </c>
      <c r="AF24" s="186">
        <f>IF($B$7&lt;2,0,VLOOKUP(AF3,PriorYR_FTE!$A$3:$E$180,2))</f>
        <v>0</v>
      </c>
      <c r="AG24" s="186">
        <f>IF($B$7&lt;2,0,VLOOKUP(AG3,PriorYR_FTE!$A$3:$E$180,2))</f>
        <v>0</v>
      </c>
      <c r="AH24" s="186">
        <f>IF($B$7&lt;2,0,VLOOKUP(AH3,PriorYR_FTE!$A$3:$E$180,2))</f>
        <v>0</v>
      </c>
      <c r="AI24" s="186">
        <f>IF($B$7&lt;2,0,VLOOKUP(AI3,PriorYR_FTE!$A$3:$E$180,2))</f>
        <v>0</v>
      </c>
      <c r="AJ24" s="186">
        <f>IF($B$7&lt;2,0,VLOOKUP(AJ3,PriorYR_FTE!$A$3:$E$180,2))</f>
        <v>0</v>
      </c>
      <c r="AK24" s="186">
        <f>IF($B$7&lt;2,0,VLOOKUP(AK3,PriorYR_FTE!$A$3:$E$180,2))</f>
        <v>0</v>
      </c>
      <c r="AL24" s="186">
        <f>IF($B$7&lt;2,0,VLOOKUP(AL3,PriorYR_FTE!$A$3:$E$180,2))</f>
        <v>0</v>
      </c>
      <c r="AM24" s="186">
        <f>IF($B$7&lt;2,0,VLOOKUP(AM3,PriorYR_FTE!$A$3:$E$180,2))</f>
        <v>0</v>
      </c>
      <c r="AN24" s="186">
        <f>IF($B$7&lt;2,0,VLOOKUP(AN3,PriorYR_FTE!$A$3:$E$180,2))</f>
        <v>0</v>
      </c>
      <c r="AO24" s="186">
        <f>IF($B$7&lt;2,0,VLOOKUP(AO3,PriorYR_FTE!$A$3:$E$180,2))</f>
        <v>0</v>
      </c>
      <c r="AP24" s="186">
        <f>IF($B$7&lt;2,0,VLOOKUP(AP3,PriorYR_FTE!$A$3:$E$180,2))</f>
        <v>0</v>
      </c>
      <c r="AQ24" s="186">
        <f>IF($B$7&lt;2,0,VLOOKUP(AQ3,PriorYR_FTE!$A$3:$E$180,2))</f>
        <v>0</v>
      </c>
      <c r="AR24" s="186">
        <f>IF($B$7&lt;2,0,VLOOKUP(AR3,PriorYR_FTE!$A$3:$E$180,2))</f>
        <v>0</v>
      </c>
      <c r="AS24" s="186">
        <f>IF($B$7&lt;2,0,VLOOKUP(AS3,PriorYR_FTE!$A$3:$E$180,2))</f>
        <v>0</v>
      </c>
      <c r="AT24" s="186">
        <f>IF($B$7&lt;2,0,VLOOKUP(AT3,PriorYR_FTE!$A$3:$E$180,2))</f>
        <v>0</v>
      </c>
      <c r="AU24" s="186">
        <f>IF($B$7&lt;2,0,VLOOKUP(AU3,PriorYR_FTE!$A$3:$E$180,2))</f>
        <v>0</v>
      </c>
      <c r="AV24" s="186">
        <f>IF($B$7&lt;2,0,VLOOKUP(AV3,PriorYR_FTE!$A$3:$E$180,2))</f>
        <v>0</v>
      </c>
      <c r="AW24" s="186">
        <f>IF($B$7&lt;2,0,VLOOKUP(AW3,PriorYR_FTE!$A$3:$E$180,2))</f>
        <v>0</v>
      </c>
      <c r="AX24" s="186">
        <f>IF($B$7&lt;2,0,VLOOKUP(AX3,PriorYR_FTE!$A$3:$E$180,2))</f>
        <v>0</v>
      </c>
      <c r="AY24" s="186">
        <f>IF($B$7&lt;2,0,VLOOKUP(AY3,PriorYR_FTE!$A$3:$E$180,2))</f>
        <v>0</v>
      </c>
      <c r="AZ24" s="186">
        <f>IF($B$7&lt;2,0,VLOOKUP(AZ3,PriorYR_FTE!$A$3:$E$180,2))</f>
        <v>0</v>
      </c>
      <c r="BA24" s="186">
        <f>IF($B$7&lt;2,0,VLOOKUP(BA3,PriorYR_FTE!$A$3:$E$180,2))</f>
        <v>0</v>
      </c>
      <c r="BB24" s="186">
        <f>IF($B$7&lt;2,0,VLOOKUP(BB3,PriorYR_FTE!$A$3:$E$180,2))</f>
        <v>0</v>
      </c>
      <c r="BC24" s="186">
        <f>IF($B$7&lt;2,0,VLOOKUP(BC3,PriorYR_FTE!$A$3:$E$180,2))</f>
        <v>0</v>
      </c>
      <c r="BD24" s="186">
        <f>IF($B$7&lt;2,0,VLOOKUP(BD3,PriorYR_FTE!$A$3:$E$180,2))</f>
        <v>0</v>
      </c>
      <c r="BE24" s="186">
        <f>IF($B$7&lt;2,0,VLOOKUP(BE3,PriorYR_FTE!$A$3:$E$180,2))</f>
        <v>0</v>
      </c>
      <c r="BF24" s="186">
        <f>IF($B$7&lt;2,0,VLOOKUP(BF3,PriorYR_FTE!$A$3:$E$180,2))</f>
        <v>0</v>
      </c>
      <c r="BG24" s="186">
        <f>IF($B$7&lt;2,0,VLOOKUP(BG3,PriorYR_FTE!$A$3:$E$180,2))</f>
        <v>0</v>
      </c>
      <c r="BH24" s="186">
        <f>IF($B$7&lt;2,0,VLOOKUP(BH3,PriorYR_FTE!$A$3:$E$180,2))</f>
        <v>0</v>
      </c>
      <c r="BI24" s="186">
        <f>IF($B$7&lt;2,0,VLOOKUP(BI3,PriorYR_FTE!$A$3:$E$180,2))</f>
        <v>0</v>
      </c>
      <c r="BJ24" s="186">
        <f>IF($B$7&lt;2,0,VLOOKUP(BJ3,PriorYR_FTE!$A$3:$E$180,2))</f>
        <v>0</v>
      </c>
      <c r="BK24" s="186">
        <f>IF($B$7&lt;2,0,VLOOKUP(BK3,PriorYR_FTE!$A$3:$E$180,2))</f>
        <v>0</v>
      </c>
      <c r="BL24" s="186">
        <f>IF($B$7&lt;2,0,VLOOKUP(BL3,PriorYR_FTE!$A$3:$E$180,2))</f>
        <v>0</v>
      </c>
      <c r="BM24" s="186">
        <f>IF($B$7&lt;2,0,VLOOKUP(BM3,PriorYR_FTE!$A$3:$E$180,2))</f>
        <v>0</v>
      </c>
      <c r="BN24" s="186">
        <f>IF($B$7&lt;2,0,VLOOKUP(BN3,PriorYR_FTE!$A$3:$E$180,2))</f>
        <v>0</v>
      </c>
      <c r="BO24" s="186">
        <f>IF($B$7&lt;2,0,VLOOKUP(BO3,PriorYR_FTE!$A$3:$E$180,2))</f>
        <v>0</v>
      </c>
      <c r="BP24" s="186">
        <f>IF($B$7&lt;2,0,VLOOKUP(BP3,PriorYR_FTE!$A$3:$E$180,2))</f>
        <v>0</v>
      </c>
      <c r="BQ24" s="186">
        <f>IF($B$7&lt;2,0,VLOOKUP(BQ3,PriorYR_FTE!$A$3:$E$180,2))</f>
        <v>0</v>
      </c>
      <c r="BR24" s="186">
        <f>IF($B$7&lt;2,0,VLOOKUP(BR3,PriorYR_FTE!$A$3:$E$180,2))</f>
        <v>0</v>
      </c>
      <c r="BS24" s="186">
        <f>IF($B$7&lt;2,0,VLOOKUP(BS3,PriorYR_FTE!$A$3:$E$180,2))</f>
        <v>0</v>
      </c>
      <c r="BT24" s="186">
        <f>IF($B$7&lt;2,0,VLOOKUP(BT3,PriorYR_FTE!$A$3:$E$180,2))</f>
        <v>0</v>
      </c>
      <c r="BU24" s="186">
        <f>IF($B$7&lt;2,0,VLOOKUP(BU3,PriorYR_FTE!$A$3:$E$180,2))</f>
        <v>0</v>
      </c>
      <c r="BV24" s="186">
        <f>IF($B$7&lt;2,0,VLOOKUP(BV3,PriorYR_FTE!$A$3:$E$180,2))</f>
        <v>0</v>
      </c>
      <c r="BW24" s="186">
        <f>IF($B$7&lt;2,0,VLOOKUP(BW3,PriorYR_FTE!$A$3:$E$180,2))</f>
        <v>0</v>
      </c>
      <c r="BX24" s="186">
        <f>IF($B$7&lt;2,0,VLOOKUP(BX3,PriorYR_FTE!$A$3:$E$180,2))</f>
        <v>0</v>
      </c>
      <c r="BY24" s="186">
        <f>IF($B$7&lt;2,0,VLOOKUP(BY3,PriorYR_FTE!$A$3:$E$180,2))</f>
        <v>0</v>
      </c>
      <c r="BZ24" s="186">
        <f>IF($B$7&lt;2,0,VLOOKUP(BZ3,PriorYR_FTE!$A$3:$E$180,2))</f>
        <v>0</v>
      </c>
      <c r="CA24" s="186">
        <f>IF($B$7&lt;2,0,VLOOKUP(CA3,PriorYR_FTE!$A$3:$E$180,2))</f>
        <v>0</v>
      </c>
      <c r="CB24" s="186">
        <f>IF($B$7&lt;2,0,VLOOKUP(CB3,PriorYR_FTE!$A$3:$E$180,2))</f>
        <v>0</v>
      </c>
      <c r="CC24" s="186">
        <f>IF($B$7&lt;2,0,VLOOKUP(CC3,PriorYR_FTE!$A$3:$E$180,2))</f>
        <v>0</v>
      </c>
      <c r="CD24" s="186">
        <f>IF($B$7&lt;2,0,VLOOKUP(CD3,PriorYR_FTE!$A$3:$E$180,2))</f>
        <v>0</v>
      </c>
      <c r="CE24" s="186">
        <f>IF($B$7&lt;2,0,VLOOKUP(CE3,PriorYR_FTE!$A$3:$E$180,2))</f>
        <v>0</v>
      </c>
      <c r="CF24" s="186">
        <f>IF($B$7&lt;2,0,VLOOKUP(CF3,PriorYR_FTE!$A$3:$E$180,2))</f>
        <v>0</v>
      </c>
      <c r="CG24" s="186">
        <f>IF($B$7&lt;2,0,VLOOKUP(CG3,PriorYR_FTE!$A$3:$E$180,2))</f>
        <v>0</v>
      </c>
      <c r="CH24" s="186">
        <f>IF($B$7&lt;2,0,VLOOKUP(CH3,PriorYR_FTE!$A$3:$E$180,2))</f>
        <v>0</v>
      </c>
      <c r="CI24" s="186">
        <f>IF($B$7&lt;2,0,VLOOKUP(CI3,PriorYR_FTE!$A$3:$E$180,2))</f>
        <v>0</v>
      </c>
      <c r="CJ24" s="186">
        <f>IF($B$7&lt;2,0,VLOOKUP(CJ3,PriorYR_FTE!$A$3:$E$180,2))</f>
        <v>0</v>
      </c>
      <c r="CK24" s="186">
        <f>IF($B$7&lt;2,0,VLOOKUP(CK3,PriorYR_FTE!$A$3:$E$180,2))</f>
        <v>0</v>
      </c>
      <c r="CL24" s="186">
        <f>IF($B$7&lt;2,0,VLOOKUP(CL3,PriorYR_FTE!$A$3:$E$180,2))</f>
        <v>0</v>
      </c>
      <c r="CM24" s="186">
        <f>IF($B$7&lt;2,0,VLOOKUP(CM3,PriorYR_FTE!$A$3:$E$180,2))</f>
        <v>0</v>
      </c>
      <c r="CN24" s="186">
        <f>IF($B$7&lt;2,0,VLOOKUP(CN3,PriorYR_FTE!$A$3:$E$180,2))</f>
        <v>0</v>
      </c>
      <c r="CO24" s="186">
        <f>IF($B$7&lt;2,0,VLOOKUP(CO3,PriorYR_FTE!$A$3:$E$180,2))</f>
        <v>0</v>
      </c>
      <c r="CP24" s="186">
        <f>IF($B$7&lt;2,0,VLOOKUP(CP3,PriorYR_FTE!$A$3:$E$180,2))</f>
        <v>0</v>
      </c>
      <c r="CQ24" s="186">
        <f>IF($B$7&lt;2,0,VLOOKUP(CQ3,PriorYR_FTE!$A$3:$E$180,2))</f>
        <v>0</v>
      </c>
      <c r="CR24" s="186">
        <f>IF($B$7&lt;2,0,VLOOKUP(CR3,PriorYR_FTE!$A$3:$E$180,2))</f>
        <v>0</v>
      </c>
      <c r="CS24" s="186">
        <f>IF($B$7&lt;2,0,VLOOKUP(CS3,PriorYR_FTE!$A$3:$E$180,2))</f>
        <v>0</v>
      </c>
      <c r="CT24" s="186">
        <f>IF($B$7&lt;2,0,VLOOKUP(CT3,PriorYR_FTE!$A$3:$E$180,2))</f>
        <v>0</v>
      </c>
      <c r="CU24" s="186">
        <f>IF($B$7&lt;2,0,VLOOKUP(CU3,PriorYR_FTE!$A$3:$E$180,2))</f>
        <v>0</v>
      </c>
      <c r="CV24" s="186">
        <f>IF($B$7&lt;2,0,VLOOKUP(CV3,PriorYR_FTE!$A$3:$E$180,2))</f>
        <v>0</v>
      </c>
      <c r="CW24" s="186">
        <f>IF($B$7&lt;2,0,VLOOKUP(CW3,PriorYR_FTE!$A$3:$E$180,2))</f>
        <v>0</v>
      </c>
      <c r="CX24" s="186">
        <f>IF($B$7&lt;2,0,VLOOKUP(CX3,PriorYR_FTE!$A$3:$E$180,2))</f>
        <v>0</v>
      </c>
      <c r="CY24" s="186">
        <f>IF($B$7&lt;2,0,VLOOKUP(CY3,PriorYR_FTE!$A$3:$E$180,2))</f>
        <v>0</v>
      </c>
      <c r="CZ24" s="186">
        <f>IF($B$7&lt;2,0,VLOOKUP(CZ3,PriorYR_FTE!$A$3:$E$180,2))</f>
        <v>0</v>
      </c>
      <c r="DA24" s="186">
        <f>IF($B$7&lt;2,0,VLOOKUP(DA3,PriorYR_FTE!$A$3:$E$180,2))</f>
        <v>0</v>
      </c>
      <c r="DB24" s="186">
        <f>IF($B$7&lt;2,0,VLOOKUP(DB3,PriorYR_FTE!$A$3:$E$180,2))</f>
        <v>0</v>
      </c>
      <c r="DC24" s="186">
        <f>IF($B$7&lt;2,0,VLOOKUP(DC3,PriorYR_FTE!$A$3:$E$180,2))</f>
        <v>0</v>
      </c>
      <c r="DD24" s="186">
        <f>IF($B$7&lt;2,0,VLOOKUP(DD3,PriorYR_FTE!$A$3:$E$180,2))</f>
        <v>0</v>
      </c>
      <c r="DE24" s="186">
        <f>IF($B$7&lt;2,0,VLOOKUP(DE3,PriorYR_FTE!$A$3:$E$180,2))</f>
        <v>0</v>
      </c>
      <c r="DF24" s="186">
        <f>IF($B$7&lt;2,0,VLOOKUP(DF3,PriorYR_FTE!$A$3:$E$180,2))</f>
        <v>0</v>
      </c>
      <c r="DG24" s="186">
        <f>IF($B$7&lt;2,0,VLOOKUP(DG3,PriorYR_FTE!$A$3:$E$180,2))</f>
        <v>0</v>
      </c>
      <c r="DH24" s="186">
        <f>IF($B$7&lt;2,0,VLOOKUP(DH3,PriorYR_FTE!$A$3:$E$180,2))</f>
        <v>0</v>
      </c>
      <c r="DI24" s="186">
        <f>IF($B$7&lt;2,0,VLOOKUP(DI3,PriorYR_FTE!$A$3:$E$180,2))</f>
        <v>0</v>
      </c>
      <c r="DJ24" s="186">
        <f>IF($B$7&lt;2,0,VLOOKUP(DJ3,PriorYR_FTE!$A$3:$E$180,2))</f>
        <v>0</v>
      </c>
      <c r="DK24" s="186">
        <f>IF($B$7&lt;2,0,VLOOKUP(DK3,PriorYR_FTE!$A$3:$E$180,2))</f>
        <v>0</v>
      </c>
      <c r="DL24" s="186">
        <f>IF($B$7&lt;2,0,VLOOKUP(DL3,PriorYR_FTE!$A$3:$E$180,2))</f>
        <v>0</v>
      </c>
      <c r="DM24" s="186">
        <f>IF($B$7&lt;2,0,VLOOKUP(DM3,PriorYR_FTE!$A$3:$E$180,2))</f>
        <v>0</v>
      </c>
      <c r="DN24" s="186">
        <f>IF($B$7&lt;2,0,VLOOKUP(DN3,PriorYR_FTE!$A$3:$E$180,2))</f>
        <v>0</v>
      </c>
      <c r="DO24" s="186">
        <f>IF($B$7&lt;2,0,VLOOKUP(DO3,PriorYR_FTE!$A$3:$E$180,2))</f>
        <v>0</v>
      </c>
      <c r="DP24" s="186">
        <f>IF($B$7&lt;2,0,VLOOKUP(DP3,PriorYR_FTE!$A$3:$E$180,2))</f>
        <v>0</v>
      </c>
      <c r="DQ24" s="186">
        <f>IF($B$7&lt;2,0,VLOOKUP(DQ3,PriorYR_FTE!$A$3:$E$180,2))</f>
        <v>0</v>
      </c>
      <c r="DR24" s="186">
        <f>IF($B$7&lt;2,0,VLOOKUP(DR3,PriorYR_FTE!$A$3:$E$180,2))</f>
        <v>0</v>
      </c>
      <c r="DS24" s="186">
        <f>IF($B$7&lt;2,0,VLOOKUP(DS3,PriorYR_FTE!$A$3:$E$180,2))</f>
        <v>0</v>
      </c>
      <c r="DT24" s="186">
        <f>IF($B$7&lt;2,0,VLOOKUP(DT3,PriorYR_FTE!$A$3:$E$180,2))</f>
        <v>0</v>
      </c>
      <c r="DU24" s="186">
        <f>IF($B$7&lt;2,0,VLOOKUP(DU3,PriorYR_FTE!$A$3:$E$180,2))</f>
        <v>0</v>
      </c>
      <c r="DV24" s="186">
        <f>IF($B$7&lt;2,0,VLOOKUP(DV3,PriorYR_FTE!$A$3:$E$180,2))</f>
        <v>0</v>
      </c>
      <c r="DW24" s="186">
        <f>IF($B$7&lt;2,0,VLOOKUP(DW3,PriorYR_FTE!$A$3:$E$180,2))</f>
        <v>0</v>
      </c>
      <c r="DX24" s="186">
        <f>IF($B$7&lt;2,0,VLOOKUP(DX3,PriorYR_FTE!$A$3:$E$180,2))</f>
        <v>0</v>
      </c>
      <c r="DY24" s="186">
        <f>IF($B$7&lt;2,0,VLOOKUP(DY3,PriorYR_FTE!$A$3:$E$180,2))</f>
        <v>0</v>
      </c>
      <c r="DZ24" s="186">
        <f>IF($B$7&lt;2,0,VLOOKUP(DZ3,PriorYR_FTE!$A$3:$E$180,2))</f>
        <v>0</v>
      </c>
      <c r="EA24" s="186">
        <f>IF($B$7&lt;2,0,VLOOKUP(EA3,PriorYR_FTE!$A$3:$E$180,2))</f>
        <v>0</v>
      </c>
      <c r="EB24" s="186">
        <f>IF($B$7&lt;2,0,VLOOKUP(EB3,PriorYR_FTE!$A$3:$E$180,2))</f>
        <v>0</v>
      </c>
      <c r="EC24" s="186">
        <f>IF($B$7&lt;2,0,VLOOKUP(EC3,PriorYR_FTE!$A$3:$E$180,2))</f>
        <v>0</v>
      </c>
      <c r="ED24" s="186">
        <f>IF($B$7&lt;2,0,VLOOKUP(ED3,PriorYR_FTE!$A$3:$E$180,2))</f>
        <v>0</v>
      </c>
      <c r="EE24" s="186">
        <f>IF($B$7&lt;2,0,VLOOKUP(EE3,PriorYR_FTE!$A$3:$E$180,2))</f>
        <v>0</v>
      </c>
      <c r="EF24" s="186">
        <f>IF($B$7&lt;2,0,VLOOKUP(EF3,PriorYR_FTE!$A$3:$E$180,2))</f>
        <v>0</v>
      </c>
      <c r="EG24" s="186">
        <f>IF($B$7&lt;2,0,VLOOKUP(EG3,PriorYR_FTE!$A$3:$E$180,2))</f>
        <v>0</v>
      </c>
      <c r="EH24" s="186">
        <f>IF($B$7&lt;2,0,VLOOKUP(EH3,PriorYR_FTE!$A$3:$E$180,2))</f>
        <v>0</v>
      </c>
      <c r="EI24" s="186">
        <f>IF($B$7&lt;2,0,VLOOKUP(EI3,PriorYR_FTE!$A$3:$E$180,2))</f>
        <v>0</v>
      </c>
      <c r="EJ24" s="186">
        <f>IF($B$7&lt;2,0,VLOOKUP(EJ3,PriorYR_FTE!$A$3:$E$180,2))</f>
        <v>0</v>
      </c>
      <c r="EK24" s="186">
        <f>IF($B$7&lt;2,0,VLOOKUP(EK3,PriorYR_FTE!$A$3:$E$180,2))</f>
        <v>0</v>
      </c>
      <c r="EL24" s="186">
        <f>IF($B$7&lt;2,0,VLOOKUP(EL3,PriorYR_FTE!$A$3:$E$180,2))</f>
        <v>0</v>
      </c>
      <c r="EM24" s="186">
        <f>IF($B$7&lt;2,0,VLOOKUP(EM3,PriorYR_FTE!$A$3:$E$180,2))</f>
        <v>0</v>
      </c>
      <c r="EN24" s="186">
        <f>IF($B$7&lt;2,0,VLOOKUP(EN3,PriorYR_FTE!$A$3:$E$180,2))</f>
        <v>0</v>
      </c>
      <c r="EO24" s="186">
        <f>IF($B$7&lt;2,0,VLOOKUP(EO3,PriorYR_FTE!$A$3:$E$180,2))</f>
        <v>0</v>
      </c>
      <c r="EP24" s="186">
        <f>IF($B$7&lt;2,0,VLOOKUP(EP3,PriorYR_FTE!$A$3:$E$180,2))</f>
        <v>0</v>
      </c>
      <c r="EQ24" s="186">
        <f>IF($B$7&lt;2,0,VLOOKUP(EQ3,PriorYR_FTE!$A$3:$E$180,2))</f>
        <v>0</v>
      </c>
      <c r="ER24" s="186">
        <f>IF($B$7&lt;2,0,VLOOKUP(ER3,PriorYR_FTE!$A$3:$E$180,2))</f>
        <v>0</v>
      </c>
      <c r="ES24" s="186">
        <f>IF($B$7&lt;2,0,VLOOKUP(ES3,PriorYR_FTE!$A$3:$E$180,2))</f>
        <v>0</v>
      </c>
      <c r="ET24" s="186">
        <f>IF($B$7&lt;2,0,VLOOKUP(ET3,PriorYR_FTE!$A$3:$E$180,2))</f>
        <v>0</v>
      </c>
      <c r="EU24" s="186">
        <f>IF($B$7&lt;2,0,VLOOKUP(EU3,PriorYR_FTE!$A$3:$E$180,2))</f>
        <v>0</v>
      </c>
      <c r="EV24" s="186">
        <f>IF($B$7&lt;2,0,VLOOKUP(EV3,PriorYR_FTE!$A$3:$E$180,2))</f>
        <v>0</v>
      </c>
      <c r="EW24" s="186">
        <f>IF($B$7&lt;2,0,VLOOKUP(EW3,PriorYR_FTE!$A$3:$E$180,2))</f>
        <v>0</v>
      </c>
      <c r="EX24" s="186">
        <f>IF($B$7&lt;2,0,VLOOKUP(EX3,PriorYR_FTE!$A$3:$E$180,2))</f>
        <v>0</v>
      </c>
      <c r="EY24" s="186">
        <f>IF($B$7&lt;2,0,VLOOKUP(EY3,PriorYR_FTE!$A$3:$E$180,2))</f>
        <v>0</v>
      </c>
      <c r="EZ24" s="186">
        <f>IF($B$7&lt;2,0,VLOOKUP(EZ3,PriorYR_FTE!$A$3:$E$180,2))</f>
        <v>0</v>
      </c>
      <c r="FA24" s="186">
        <f>IF($B$7&lt;2,0,VLOOKUP(FA3,PriorYR_FTE!$A$3:$E$180,2))</f>
        <v>0</v>
      </c>
      <c r="FB24" s="186">
        <f>IF($B$7&lt;2,0,VLOOKUP(FB3,PriorYR_FTE!$A$3:$E$180,2))</f>
        <v>0</v>
      </c>
      <c r="FC24" s="186">
        <f>IF($B$7&lt;2,0,VLOOKUP(FC3,PriorYR_FTE!$A$3:$E$180,2))</f>
        <v>0</v>
      </c>
      <c r="FD24" s="186">
        <f>IF($B$7&lt;2,0,VLOOKUP(FD3,PriorYR_FTE!$A$3:$E$180,2))</f>
        <v>0</v>
      </c>
      <c r="FE24" s="186">
        <f>IF($B$7&lt;2,0,VLOOKUP(FE3,PriorYR_FTE!$A$3:$E$180,2))</f>
        <v>0</v>
      </c>
      <c r="FF24" s="186">
        <f>IF($B$7&lt;2,0,VLOOKUP(FF3,PriorYR_FTE!$A$3:$E$180,2))</f>
        <v>0</v>
      </c>
      <c r="FG24" s="186">
        <f>IF($B$7&lt;2,0,VLOOKUP(FG3,PriorYR_FTE!$A$3:$E$180,2))</f>
        <v>0</v>
      </c>
      <c r="FH24" s="186">
        <f>IF($B$7&lt;2,0,VLOOKUP(FH3,PriorYR_FTE!$A$3:$E$180,2))</f>
        <v>0</v>
      </c>
      <c r="FI24" s="186">
        <f>IF($B$7&lt;2,0,VLOOKUP(FI3,PriorYR_FTE!$A$3:$E$180,2))</f>
        <v>0</v>
      </c>
      <c r="FJ24" s="186">
        <f>IF($B$7&lt;2,0,VLOOKUP(FJ3,PriorYR_FTE!$A$3:$E$180,2))</f>
        <v>0</v>
      </c>
      <c r="FK24" s="186">
        <f>IF($B$7&lt;2,0,VLOOKUP(FK3,PriorYR_FTE!$A$3:$E$180,2))</f>
        <v>0</v>
      </c>
      <c r="FL24" s="186">
        <f>IF($B$7&lt;2,0,VLOOKUP(FL3,PriorYR_FTE!$A$3:$E$180,2))</f>
        <v>0</v>
      </c>
      <c r="FM24" s="186">
        <f>IF($B$7&lt;2,0,VLOOKUP(FM3,PriorYR_FTE!$A$3:$E$180,2))</f>
        <v>0</v>
      </c>
      <c r="FN24" s="186">
        <f>IF($B$7&lt;2,0,VLOOKUP(FN3,PriorYR_FTE!$A$3:$E$180,2))</f>
        <v>0</v>
      </c>
      <c r="FO24" s="186">
        <f>IF($B$7&lt;2,0,VLOOKUP(FO3,PriorYR_FTE!$A$3:$E$180,2))</f>
        <v>0</v>
      </c>
      <c r="FP24" s="186">
        <f>IF($B$7&lt;2,0,VLOOKUP(FP3,PriorYR_FTE!$A$3:$E$180,2))</f>
        <v>0</v>
      </c>
      <c r="FQ24" s="186">
        <f>IF($B$7&lt;2,0,VLOOKUP(FQ3,PriorYR_FTE!$A$3:$E$180,2))</f>
        <v>0</v>
      </c>
      <c r="FR24" s="186">
        <f>IF($B$7&lt;2,0,VLOOKUP(FR3,PriorYR_FTE!$A$3:$E$180,2))</f>
        <v>0</v>
      </c>
      <c r="FS24" s="186">
        <f>IF($B$7&lt;2,0,VLOOKUP(FS3,PriorYR_FTE!$A$3:$E$180,2))</f>
        <v>0</v>
      </c>
      <c r="FT24" s="186">
        <f>IF($B$7&lt;2,0,VLOOKUP(FT3,PriorYR_FTE!$A$3:$E$180,2))</f>
        <v>0</v>
      </c>
      <c r="FU24" s="186">
        <f>IF($B$7&lt;2,0,VLOOKUP(FU3,PriorYR_FTE!$A$3:$E$180,2))</f>
        <v>0</v>
      </c>
      <c r="FV24" s="186">
        <f>IF($B$7&lt;2,0,VLOOKUP(FV3,PriorYR_FTE!$A$3:$E$180,2))</f>
        <v>0</v>
      </c>
      <c r="FW24" s="186">
        <f>IF($B$7&lt;2,0,VLOOKUP(FW3,PriorYR_FTE!$A$3:$E$180,2))</f>
        <v>0</v>
      </c>
      <c r="FX24" s="186">
        <f>IF($B$7&lt;2,0,VLOOKUP(FX3,PriorYR_FTE!$A$3:$E$180,2))</f>
        <v>0</v>
      </c>
      <c r="FY24" s="12"/>
      <c r="FZ24" s="12">
        <f t="shared" si="10"/>
        <v>0</v>
      </c>
      <c r="GA24" s="12"/>
      <c r="GB24" s="12"/>
      <c r="GC24" s="12"/>
      <c r="GD24" s="12"/>
      <c r="GE24" s="12"/>
      <c r="GF24" s="12"/>
      <c r="GG24" s="2"/>
      <c r="GH24" s="2"/>
      <c r="GI24" s="120"/>
      <c r="GJ24" s="120"/>
      <c r="GK24" s="120"/>
      <c r="GL24" s="120"/>
      <c r="GM24" s="120"/>
    </row>
    <row r="25" spans="1:256" x14ac:dyDescent="0.35">
      <c r="A25" s="119" t="s">
        <v>444</v>
      </c>
      <c r="B25" s="148" t="s">
        <v>439</v>
      </c>
      <c r="C25" s="186">
        <f>IF($B$7&lt;3,0,VLOOKUP(C3,PriorYR_FTE!$A$3:$E$180,3))</f>
        <v>0</v>
      </c>
      <c r="D25" s="186">
        <f>IF($B$7&lt;3,0,VLOOKUP(D3,PriorYR_FTE!$A$3:$E$180,3))</f>
        <v>0</v>
      </c>
      <c r="E25" s="186">
        <f>IF($B$7&lt;3,0,VLOOKUP(E3,PriorYR_FTE!$A$3:$E$180,3))</f>
        <v>0</v>
      </c>
      <c r="F25" s="186">
        <f>IF($B$7&lt;3,0,VLOOKUP(F3,PriorYR_FTE!$A$3:$E$180,3))</f>
        <v>0</v>
      </c>
      <c r="G25" s="186">
        <f>IF($B$7&lt;3,0,VLOOKUP(G3,PriorYR_FTE!$A$3:$E$180,3))</f>
        <v>0</v>
      </c>
      <c r="H25" s="186">
        <f>IF($B$7&lt;3,0,VLOOKUP(H3,PriorYR_FTE!$A$3:$E$180,3))</f>
        <v>0</v>
      </c>
      <c r="I25" s="186">
        <f>IF($B$7&lt;3,0,VLOOKUP(I3,PriorYR_FTE!$A$3:$E$180,3))</f>
        <v>0</v>
      </c>
      <c r="J25" s="186">
        <f>IF($B$7&lt;3,0,VLOOKUP(J3,PriorYR_FTE!$A$3:$E$180,3))</f>
        <v>0</v>
      </c>
      <c r="K25" s="186">
        <f>IF($B$7&lt;3,0,VLOOKUP(K3,PriorYR_FTE!$A$3:$E$180,3))</f>
        <v>0</v>
      </c>
      <c r="L25" s="186">
        <f>IF($B$7&lt;3,0,VLOOKUP(L3,PriorYR_FTE!$A$3:$E$180,3))</f>
        <v>0</v>
      </c>
      <c r="M25" s="186">
        <f>IF($B$7&lt;3,0,VLOOKUP(M3,PriorYR_FTE!$A$3:$E$180,3))</f>
        <v>0</v>
      </c>
      <c r="N25" s="186">
        <f>IF($B$7&lt;3,0,VLOOKUP(N3,PriorYR_FTE!$A$3:$E$180,3))</f>
        <v>0</v>
      </c>
      <c r="O25" s="186">
        <f>IF($B$7&lt;3,0,VLOOKUP(O3,PriorYR_FTE!$A$3:$E$180,3))</f>
        <v>0</v>
      </c>
      <c r="P25" s="186">
        <f>IF($B$7&lt;3,0,VLOOKUP(P3,PriorYR_FTE!$A$3:$E$180,3))</f>
        <v>0</v>
      </c>
      <c r="Q25" s="186">
        <f>IF($B$7&lt;3,0,VLOOKUP(Q3,PriorYR_FTE!$A$3:$E$180,3))</f>
        <v>0</v>
      </c>
      <c r="R25" s="186">
        <f>IF($B$7&lt;3,0,VLOOKUP(R3,PriorYR_FTE!$A$3:$E$180,3))</f>
        <v>0</v>
      </c>
      <c r="S25" s="186">
        <f>IF($B$7&lt;3,0,VLOOKUP(S3,PriorYR_FTE!$A$3:$E$180,3))</f>
        <v>0</v>
      </c>
      <c r="T25" s="186">
        <f>IF($B$7&lt;3,0,VLOOKUP(T3,PriorYR_FTE!$A$3:$E$180,3))</f>
        <v>0</v>
      </c>
      <c r="U25" s="186">
        <f>IF($B$7&lt;3,0,VLOOKUP(U3,PriorYR_FTE!$A$3:$E$180,3))</f>
        <v>0</v>
      </c>
      <c r="V25" s="186">
        <f>IF($B$7&lt;3,0,VLOOKUP(V3,PriorYR_FTE!$A$3:$E$180,3))</f>
        <v>0</v>
      </c>
      <c r="W25" s="186">
        <f>IF($B$7&lt;3,0,VLOOKUP(W3,PriorYR_FTE!$A$3:$E$180,3))</f>
        <v>0</v>
      </c>
      <c r="X25" s="186">
        <f>IF($B$7&lt;3,0,VLOOKUP(X3,PriorYR_FTE!$A$3:$E$180,3))</f>
        <v>0</v>
      </c>
      <c r="Y25" s="186">
        <f>IF($B$7&lt;3,0,VLOOKUP(Y3,PriorYR_FTE!$A$3:$E$180,3))</f>
        <v>0</v>
      </c>
      <c r="Z25" s="186">
        <f>IF($B$7&lt;3,0,VLOOKUP(Z3,PriorYR_FTE!$A$3:$E$180,3))</f>
        <v>0</v>
      </c>
      <c r="AA25" s="186">
        <f>IF($B$7&lt;3,0,VLOOKUP(AA3,PriorYR_FTE!$A$3:$E$180,3))</f>
        <v>0</v>
      </c>
      <c r="AB25" s="186">
        <f>IF($B$7&lt;3,0,VLOOKUP(AB3,PriorYR_FTE!$A$3:$E$180,3))</f>
        <v>0</v>
      </c>
      <c r="AC25" s="186">
        <f>IF($B$7&lt;3,0,VLOOKUP(AC3,PriorYR_FTE!$A$3:$E$180,3))</f>
        <v>0</v>
      </c>
      <c r="AD25" s="186">
        <f>IF($B$7&lt;3,0,VLOOKUP(AD3,PriorYR_FTE!$A$3:$E$180,3))</f>
        <v>0</v>
      </c>
      <c r="AE25" s="186">
        <f>IF($B$7&lt;3,0,VLOOKUP(AE3,PriorYR_FTE!$A$3:$E$180,3))</f>
        <v>0</v>
      </c>
      <c r="AF25" s="186">
        <f>IF($B$7&lt;3,0,VLOOKUP(AF3,PriorYR_FTE!$A$3:$E$180,3))</f>
        <v>0</v>
      </c>
      <c r="AG25" s="186">
        <f>IF($B$7&lt;3,0,VLOOKUP(AG3,PriorYR_FTE!$A$3:$E$180,3))</f>
        <v>0</v>
      </c>
      <c r="AH25" s="186">
        <f>IF($B$7&lt;3,0,VLOOKUP(AH3,PriorYR_FTE!$A$3:$E$180,3))</f>
        <v>0</v>
      </c>
      <c r="AI25" s="186">
        <f>IF($B$7&lt;3,0,VLOOKUP(AI3,PriorYR_FTE!$A$3:$E$180,3))</f>
        <v>0</v>
      </c>
      <c r="AJ25" s="186">
        <f>IF($B$7&lt;3,0,VLOOKUP(AJ3,PriorYR_FTE!$A$3:$E$180,3))</f>
        <v>0</v>
      </c>
      <c r="AK25" s="186">
        <f>IF($B$7&lt;3,0,VLOOKUP(AK3,PriorYR_FTE!$A$3:$E$180,3))</f>
        <v>0</v>
      </c>
      <c r="AL25" s="186">
        <f>IF($B$7&lt;3,0,VLOOKUP(AL3,PriorYR_FTE!$A$3:$E$180,3))</f>
        <v>0</v>
      </c>
      <c r="AM25" s="186">
        <f>IF($B$7&lt;3,0,VLOOKUP(AM3,PriorYR_FTE!$A$3:$E$180,3))</f>
        <v>0</v>
      </c>
      <c r="AN25" s="186">
        <f>IF($B$7&lt;3,0,VLOOKUP(AN3,PriorYR_FTE!$A$3:$E$180,3))</f>
        <v>0</v>
      </c>
      <c r="AO25" s="186">
        <f>IF($B$7&lt;3,0,VLOOKUP(AO3,PriorYR_FTE!$A$3:$E$180,3))</f>
        <v>0</v>
      </c>
      <c r="AP25" s="186">
        <f>IF($B$7&lt;3,0,VLOOKUP(AP3,PriorYR_FTE!$A$3:$E$180,3))</f>
        <v>0</v>
      </c>
      <c r="AQ25" s="186">
        <f>IF($B$7&lt;3,0,VLOOKUP(AQ3,PriorYR_FTE!$A$3:$E$180,3))</f>
        <v>0</v>
      </c>
      <c r="AR25" s="186">
        <f>IF($B$7&lt;3,0,VLOOKUP(AR3,PriorYR_FTE!$A$3:$E$180,3))</f>
        <v>0</v>
      </c>
      <c r="AS25" s="186">
        <f>IF($B$7&lt;3,0,VLOOKUP(AS3,PriorYR_FTE!$A$3:$E$180,3))</f>
        <v>0</v>
      </c>
      <c r="AT25" s="186">
        <f>IF($B$7&lt;3,0,VLOOKUP(AT3,PriorYR_FTE!$A$3:$E$180,3))</f>
        <v>0</v>
      </c>
      <c r="AU25" s="186">
        <f>IF($B$7&lt;3,0,VLOOKUP(AU3,PriorYR_FTE!$A$3:$E$180,3))</f>
        <v>0</v>
      </c>
      <c r="AV25" s="186">
        <f>IF($B$7&lt;3,0,VLOOKUP(AV3,PriorYR_FTE!$A$3:$E$180,3))</f>
        <v>0</v>
      </c>
      <c r="AW25" s="186">
        <f>IF($B$7&lt;3,0,VLOOKUP(AW3,PriorYR_FTE!$A$3:$E$180,3))</f>
        <v>0</v>
      </c>
      <c r="AX25" s="186">
        <f>IF($B$7&lt;3,0,VLOOKUP(AX3,PriorYR_FTE!$A$3:$E$180,3))</f>
        <v>0</v>
      </c>
      <c r="AY25" s="186">
        <f>IF($B$7&lt;3,0,VLOOKUP(AY3,PriorYR_FTE!$A$3:$E$180,3))</f>
        <v>0</v>
      </c>
      <c r="AZ25" s="186">
        <f>IF($B$7&lt;3,0,VLOOKUP(AZ3,PriorYR_FTE!$A$3:$E$180,3))</f>
        <v>0</v>
      </c>
      <c r="BA25" s="186">
        <f>IF($B$7&lt;3,0,VLOOKUP(BA3,PriorYR_FTE!$A$3:$E$180,3))</f>
        <v>0</v>
      </c>
      <c r="BB25" s="186">
        <f>IF($B$7&lt;3,0,VLOOKUP(BB3,PriorYR_FTE!$A$3:$E$180,3))</f>
        <v>0</v>
      </c>
      <c r="BC25" s="186">
        <f>IF($B$7&lt;3,0,VLOOKUP(BC3,PriorYR_FTE!$A$3:$E$180,3))</f>
        <v>0</v>
      </c>
      <c r="BD25" s="186">
        <f>IF($B$7&lt;3,0,VLOOKUP(BD3,PriorYR_FTE!$A$3:$E$180,3))</f>
        <v>0</v>
      </c>
      <c r="BE25" s="186">
        <f>IF($B$7&lt;3,0,VLOOKUP(BE3,PriorYR_FTE!$A$3:$E$180,3))</f>
        <v>0</v>
      </c>
      <c r="BF25" s="186">
        <f>IF($B$7&lt;3,0,VLOOKUP(BF3,PriorYR_FTE!$A$3:$E$180,3))</f>
        <v>0</v>
      </c>
      <c r="BG25" s="186">
        <f>IF($B$7&lt;3,0,VLOOKUP(BG3,PriorYR_FTE!$A$3:$E$180,3))</f>
        <v>0</v>
      </c>
      <c r="BH25" s="186">
        <f>IF($B$7&lt;3,0,VLOOKUP(BH3,PriorYR_FTE!$A$3:$E$180,3))</f>
        <v>0</v>
      </c>
      <c r="BI25" s="186">
        <f>IF($B$7&lt;3,0,VLOOKUP(BI3,PriorYR_FTE!$A$3:$E$180,3))</f>
        <v>0</v>
      </c>
      <c r="BJ25" s="186">
        <f>IF($B$7&lt;3,0,VLOOKUP(BJ3,PriorYR_FTE!$A$3:$E$180,3))</f>
        <v>0</v>
      </c>
      <c r="BK25" s="186">
        <f>IF($B$7&lt;3,0,VLOOKUP(BK3,PriorYR_FTE!$A$3:$E$180,3))</f>
        <v>0</v>
      </c>
      <c r="BL25" s="186">
        <f>IF($B$7&lt;3,0,VLOOKUP(BL3,PriorYR_FTE!$A$3:$E$180,3))</f>
        <v>0</v>
      </c>
      <c r="BM25" s="186">
        <f>IF($B$7&lt;3,0,VLOOKUP(BM3,PriorYR_FTE!$A$3:$E$180,3))</f>
        <v>0</v>
      </c>
      <c r="BN25" s="186">
        <f>IF($B$7&lt;3,0,VLOOKUP(BN3,PriorYR_FTE!$A$3:$E$180,3))</f>
        <v>0</v>
      </c>
      <c r="BO25" s="186">
        <f>IF($B$7&lt;3,0,VLOOKUP(BO3,PriorYR_FTE!$A$3:$E$180,3))</f>
        <v>0</v>
      </c>
      <c r="BP25" s="186">
        <f>IF($B$7&lt;3,0,VLOOKUP(BP3,PriorYR_FTE!$A$3:$E$180,3))</f>
        <v>0</v>
      </c>
      <c r="BQ25" s="186">
        <f>IF($B$7&lt;3,0,VLOOKUP(BQ3,PriorYR_FTE!$A$3:$E$180,3))</f>
        <v>0</v>
      </c>
      <c r="BR25" s="186">
        <f>IF($B$7&lt;3,0,VLOOKUP(BR3,PriorYR_FTE!$A$3:$E$180,3))</f>
        <v>0</v>
      </c>
      <c r="BS25" s="186">
        <f>IF($B$7&lt;3,0,VLOOKUP(BS3,PriorYR_FTE!$A$3:$E$180,3))</f>
        <v>0</v>
      </c>
      <c r="BT25" s="186">
        <f>IF($B$7&lt;3,0,VLOOKUP(BT3,PriorYR_FTE!$A$3:$E$180,3))</f>
        <v>0</v>
      </c>
      <c r="BU25" s="186">
        <f>IF($B$7&lt;3,0,VLOOKUP(BU3,PriorYR_FTE!$A$3:$E$180,3))</f>
        <v>0</v>
      </c>
      <c r="BV25" s="186">
        <f>IF($B$7&lt;3,0,VLOOKUP(BV3,PriorYR_FTE!$A$3:$E$180,3))</f>
        <v>0</v>
      </c>
      <c r="BW25" s="186">
        <f>IF($B$7&lt;3,0,VLOOKUP(BW3,PriorYR_FTE!$A$3:$E$180,3))</f>
        <v>0</v>
      </c>
      <c r="BX25" s="186">
        <f>IF($B$7&lt;3,0,VLOOKUP(BX3,PriorYR_FTE!$A$3:$E$180,3))</f>
        <v>0</v>
      </c>
      <c r="BY25" s="186">
        <f>IF($B$7&lt;3,0,VLOOKUP(BY3,PriorYR_FTE!$A$3:$E$180,3))</f>
        <v>0</v>
      </c>
      <c r="BZ25" s="186">
        <f>IF($B$7&lt;3,0,VLOOKUP(BZ3,PriorYR_FTE!$A$3:$E$180,3))</f>
        <v>0</v>
      </c>
      <c r="CA25" s="186">
        <f>IF($B$7&lt;3,0,VLOOKUP(CA3,PriorYR_FTE!$A$3:$E$180,3))</f>
        <v>0</v>
      </c>
      <c r="CB25" s="186">
        <f>IF($B$7&lt;3,0,VLOOKUP(CB3,PriorYR_FTE!$A$3:$E$180,3))</f>
        <v>0</v>
      </c>
      <c r="CC25" s="186">
        <f>IF($B$7&lt;3,0,VLOOKUP(CC3,PriorYR_FTE!$A$3:$E$180,3))</f>
        <v>0</v>
      </c>
      <c r="CD25" s="186">
        <f>IF($B$7&lt;3,0,VLOOKUP(CD3,PriorYR_FTE!$A$3:$E$180,3))</f>
        <v>0</v>
      </c>
      <c r="CE25" s="186">
        <f>IF($B$7&lt;3,0,VLOOKUP(CE3,PriorYR_FTE!$A$3:$E$180,3))</f>
        <v>0</v>
      </c>
      <c r="CF25" s="186">
        <f>IF($B$7&lt;3,0,VLOOKUP(CF3,PriorYR_FTE!$A$3:$E$180,3))</f>
        <v>0</v>
      </c>
      <c r="CG25" s="186">
        <f>IF($B$7&lt;3,0,VLOOKUP(CG3,PriorYR_FTE!$A$3:$E$180,3))</f>
        <v>0</v>
      </c>
      <c r="CH25" s="186">
        <f>IF($B$7&lt;3,0,VLOOKUP(CH3,PriorYR_FTE!$A$3:$E$180,3))</f>
        <v>0</v>
      </c>
      <c r="CI25" s="186">
        <f>IF($B$7&lt;3,0,VLOOKUP(CI3,PriorYR_FTE!$A$3:$E$180,3))</f>
        <v>0</v>
      </c>
      <c r="CJ25" s="186">
        <f>IF($B$7&lt;3,0,VLOOKUP(CJ3,PriorYR_FTE!$A$3:$E$180,3))</f>
        <v>0</v>
      </c>
      <c r="CK25" s="186">
        <f>IF($B$7&lt;3,0,VLOOKUP(CK3,PriorYR_FTE!$A$3:$E$180,3))</f>
        <v>0</v>
      </c>
      <c r="CL25" s="186">
        <f>IF($B$7&lt;3,0,VLOOKUP(CL3,PriorYR_FTE!$A$3:$E$180,3))</f>
        <v>0</v>
      </c>
      <c r="CM25" s="186">
        <f>IF($B$7&lt;3,0,VLOOKUP(CM3,PriorYR_FTE!$A$3:$E$180,3))</f>
        <v>0</v>
      </c>
      <c r="CN25" s="186">
        <f>IF($B$7&lt;3,0,VLOOKUP(CN3,PriorYR_FTE!$A$3:$E$180,3))</f>
        <v>0</v>
      </c>
      <c r="CO25" s="186">
        <f>IF($B$7&lt;3,0,VLOOKUP(CO3,PriorYR_FTE!$A$3:$E$180,3))</f>
        <v>0</v>
      </c>
      <c r="CP25" s="186">
        <f>IF($B$7&lt;3,0,VLOOKUP(CP3,PriorYR_FTE!$A$3:$E$180,3))</f>
        <v>0</v>
      </c>
      <c r="CQ25" s="186">
        <f>IF($B$7&lt;3,0,VLOOKUP(CQ3,PriorYR_FTE!$A$3:$E$180,3))</f>
        <v>0</v>
      </c>
      <c r="CR25" s="186">
        <f>IF($B$7&lt;3,0,VLOOKUP(CR3,PriorYR_FTE!$A$3:$E$180,3))</f>
        <v>0</v>
      </c>
      <c r="CS25" s="186">
        <f>IF($B$7&lt;3,0,VLOOKUP(CS3,PriorYR_FTE!$A$3:$E$180,3))</f>
        <v>0</v>
      </c>
      <c r="CT25" s="186">
        <f>IF($B$7&lt;3,0,VLOOKUP(CT3,PriorYR_FTE!$A$3:$E$180,3))</f>
        <v>0</v>
      </c>
      <c r="CU25" s="186">
        <f>IF($B$7&lt;3,0,VLOOKUP(CU3,PriorYR_FTE!$A$3:$E$180,3))</f>
        <v>0</v>
      </c>
      <c r="CV25" s="186">
        <f>IF($B$7&lt;3,0,VLOOKUP(CV3,PriorYR_FTE!$A$3:$E$180,3))</f>
        <v>0</v>
      </c>
      <c r="CW25" s="186">
        <f>IF($B$7&lt;3,0,VLOOKUP(CW3,PriorYR_FTE!$A$3:$E$180,3))</f>
        <v>0</v>
      </c>
      <c r="CX25" s="186">
        <f>IF($B$7&lt;3,0,VLOOKUP(CX3,PriorYR_FTE!$A$3:$E$180,3))</f>
        <v>0</v>
      </c>
      <c r="CY25" s="186">
        <f>IF($B$7&lt;3,0,VLOOKUP(CY3,PriorYR_FTE!$A$3:$E$180,3))</f>
        <v>0</v>
      </c>
      <c r="CZ25" s="186">
        <f>IF($B$7&lt;3,0,VLOOKUP(CZ3,PriorYR_FTE!$A$3:$E$180,3))</f>
        <v>0</v>
      </c>
      <c r="DA25" s="186">
        <f>IF($B$7&lt;3,0,VLOOKUP(DA3,PriorYR_FTE!$A$3:$E$180,3))</f>
        <v>0</v>
      </c>
      <c r="DB25" s="186">
        <f>IF($B$7&lt;3,0,VLOOKUP(DB3,PriorYR_FTE!$A$3:$E$180,3))</f>
        <v>0</v>
      </c>
      <c r="DC25" s="186">
        <f>IF($B$7&lt;3,0,VLOOKUP(DC3,PriorYR_FTE!$A$3:$E$180,3))</f>
        <v>0</v>
      </c>
      <c r="DD25" s="186">
        <f>IF($B$7&lt;3,0,VLOOKUP(DD3,PriorYR_FTE!$A$3:$E$180,3))</f>
        <v>0</v>
      </c>
      <c r="DE25" s="186">
        <f>IF($B$7&lt;3,0,VLOOKUP(DE3,PriorYR_FTE!$A$3:$E$180,3))</f>
        <v>0</v>
      </c>
      <c r="DF25" s="186">
        <f>IF($B$7&lt;3,0,VLOOKUP(DF3,PriorYR_FTE!$A$3:$E$180,3))</f>
        <v>0</v>
      </c>
      <c r="DG25" s="186">
        <f>IF($B$7&lt;3,0,VLOOKUP(DG3,PriorYR_FTE!$A$3:$E$180,3))</f>
        <v>0</v>
      </c>
      <c r="DH25" s="186">
        <f>IF($B$7&lt;3,0,VLOOKUP(DH3,PriorYR_FTE!$A$3:$E$180,3))</f>
        <v>0</v>
      </c>
      <c r="DI25" s="186">
        <f>IF($B$7&lt;3,0,VLOOKUP(DI3,PriorYR_FTE!$A$3:$E$180,3))</f>
        <v>0</v>
      </c>
      <c r="DJ25" s="186">
        <f>IF($B$7&lt;3,0,VLOOKUP(DJ3,PriorYR_FTE!$A$3:$E$180,3))</f>
        <v>0</v>
      </c>
      <c r="DK25" s="186">
        <f>IF($B$7&lt;3,0,VLOOKUP(DK3,PriorYR_FTE!$A$3:$E$180,3))</f>
        <v>0</v>
      </c>
      <c r="DL25" s="186">
        <f>IF($B$7&lt;3,0,VLOOKUP(DL3,PriorYR_FTE!$A$3:$E$180,3))</f>
        <v>0</v>
      </c>
      <c r="DM25" s="186">
        <f>IF($B$7&lt;3,0,VLOOKUP(DM3,PriorYR_FTE!$A$3:$E$180,3))</f>
        <v>0</v>
      </c>
      <c r="DN25" s="186">
        <f>IF($B$7&lt;3,0,VLOOKUP(DN3,PriorYR_FTE!$A$3:$E$180,3))</f>
        <v>0</v>
      </c>
      <c r="DO25" s="186">
        <f>IF($B$7&lt;3,0,VLOOKUP(DO3,PriorYR_FTE!$A$3:$E$180,3))</f>
        <v>0</v>
      </c>
      <c r="DP25" s="186">
        <f>IF($B$7&lt;3,0,VLOOKUP(DP3,PriorYR_FTE!$A$3:$E$180,3))</f>
        <v>0</v>
      </c>
      <c r="DQ25" s="186">
        <f>IF($B$7&lt;3,0,VLOOKUP(DQ3,PriorYR_FTE!$A$3:$E$180,3))</f>
        <v>0</v>
      </c>
      <c r="DR25" s="186">
        <f>IF($B$7&lt;3,0,VLOOKUP(DR3,PriorYR_FTE!$A$3:$E$180,3))</f>
        <v>0</v>
      </c>
      <c r="DS25" s="186">
        <f>IF($B$7&lt;3,0,VLOOKUP(DS3,PriorYR_FTE!$A$3:$E$180,3))</f>
        <v>0</v>
      </c>
      <c r="DT25" s="186">
        <f>IF($B$7&lt;3,0,VLOOKUP(DT3,PriorYR_FTE!$A$3:$E$180,3))</f>
        <v>0</v>
      </c>
      <c r="DU25" s="186">
        <f>IF($B$7&lt;3,0,VLOOKUP(DU3,PriorYR_FTE!$A$3:$E$180,3))</f>
        <v>0</v>
      </c>
      <c r="DV25" s="186">
        <f>IF($B$7&lt;3,0,VLOOKUP(DV3,PriorYR_FTE!$A$3:$E$180,3))</f>
        <v>0</v>
      </c>
      <c r="DW25" s="186">
        <f>IF($B$7&lt;3,0,VLOOKUP(DW3,PriorYR_FTE!$A$3:$E$180,3))</f>
        <v>0</v>
      </c>
      <c r="DX25" s="186">
        <f>IF($B$7&lt;3,0,VLOOKUP(DX3,PriorYR_FTE!$A$3:$E$180,3))</f>
        <v>0</v>
      </c>
      <c r="DY25" s="186">
        <f>IF($B$7&lt;3,0,VLOOKUP(DY3,PriorYR_FTE!$A$3:$E$180,3))</f>
        <v>0</v>
      </c>
      <c r="DZ25" s="186">
        <f>IF($B$7&lt;3,0,VLOOKUP(DZ3,PriorYR_FTE!$A$3:$E$180,3))</f>
        <v>0</v>
      </c>
      <c r="EA25" s="186">
        <f>IF($B$7&lt;3,0,VLOOKUP(EA3,PriorYR_FTE!$A$3:$E$180,3))</f>
        <v>0</v>
      </c>
      <c r="EB25" s="186">
        <f>IF($B$7&lt;3,0,VLOOKUP(EB3,PriorYR_FTE!$A$3:$E$180,3))</f>
        <v>0</v>
      </c>
      <c r="EC25" s="186">
        <f>IF($B$7&lt;3,0,VLOOKUP(EC3,PriorYR_FTE!$A$3:$E$180,3))</f>
        <v>0</v>
      </c>
      <c r="ED25" s="186">
        <f>IF($B$7&lt;3,0,VLOOKUP(ED3,PriorYR_FTE!$A$3:$E$180,3))</f>
        <v>0</v>
      </c>
      <c r="EE25" s="186">
        <f>IF($B$7&lt;3,0,VLOOKUP(EE3,PriorYR_FTE!$A$3:$E$180,3))</f>
        <v>0</v>
      </c>
      <c r="EF25" s="186">
        <f>IF($B$7&lt;3,0,VLOOKUP(EF3,PriorYR_FTE!$A$3:$E$180,3))</f>
        <v>0</v>
      </c>
      <c r="EG25" s="186">
        <f>IF($B$7&lt;3,0,VLOOKUP(EG3,PriorYR_FTE!$A$3:$E$180,3))</f>
        <v>0</v>
      </c>
      <c r="EH25" s="186">
        <f>IF($B$7&lt;3,0,VLOOKUP(EH3,PriorYR_FTE!$A$3:$E$180,3))</f>
        <v>0</v>
      </c>
      <c r="EI25" s="186">
        <f>IF($B$7&lt;3,0,VLOOKUP(EI3,PriorYR_FTE!$A$3:$E$180,3))</f>
        <v>0</v>
      </c>
      <c r="EJ25" s="186">
        <f>IF($B$7&lt;3,0,VLOOKUP(EJ3,PriorYR_FTE!$A$3:$E$180,3))</f>
        <v>0</v>
      </c>
      <c r="EK25" s="186">
        <f>IF($B$7&lt;3,0,VLOOKUP(EK3,PriorYR_FTE!$A$3:$E$180,3))</f>
        <v>0</v>
      </c>
      <c r="EL25" s="186">
        <f>IF($B$7&lt;3,0,VLOOKUP(EL3,PriorYR_FTE!$A$3:$E$180,3))</f>
        <v>0</v>
      </c>
      <c r="EM25" s="186">
        <f>IF($B$7&lt;3,0,VLOOKUP(EM3,PriorYR_FTE!$A$3:$E$180,3))</f>
        <v>0</v>
      </c>
      <c r="EN25" s="186">
        <f>IF($B$7&lt;3,0,VLOOKUP(EN3,PriorYR_FTE!$A$3:$E$180,3))</f>
        <v>0</v>
      </c>
      <c r="EO25" s="186">
        <f>IF($B$7&lt;3,0,VLOOKUP(EO3,PriorYR_FTE!$A$3:$E$180,3))</f>
        <v>0</v>
      </c>
      <c r="EP25" s="186">
        <f>IF($B$7&lt;3,0,VLOOKUP(EP3,PriorYR_FTE!$A$3:$E$180,3))</f>
        <v>0</v>
      </c>
      <c r="EQ25" s="186">
        <f>IF($B$7&lt;3,0,VLOOKUP(EQ3,PriorYR_FTE!$A$3:$E$180,3))</f>
        <v>0</v>
      </c>
      <c r="ER25" s="186">
        <f>IF($B$7&lt;3,0,VLOOKUP(ER3,PriorYR_FTE!$A$3:$E$180,3))</f>
        <v>0</v>
      </c>
      <c r="ES25" s="186">
        <f>IF($B$7&lt;3,0,VLOOKUP(ES3,PriorYR_FTE!$A$3:$E$180,3))</f>
        <v>0</v>
      </c>
      <c r="ET25" s="186">
        <f>IF($B$7&lt;3,0,VLOOKUP(ET3,PriorYR_FTE!$A$3:$E$180,3))</f>
        <v>0</v>
      </c>
      <c r="EU25" s="186">
        <f>IF($B$7&lt;3,0,VLOOKUP(EU3,PriorYR_FTE!$A$3:$E$180,3))</f>
        <v>0</v>
      </c>
      <c r="EV25" s="186">
        <f>IF($B$7&lt;3,0,VLOOKUP(EV3,PriorYR_FTE!$A$3:$E$180,3))</f>
        <v>0</v>
      </c>
      <c r="EW25" s="186">
        <f>IF($B$7&lt;3,0,VLOOKUP(EW3,PriorYR_FTE!$A$3:$E$180,3))</f>
        <v>0</v>
      </c>
      <c r="EX25" s="186">
        <f>IF($B$7&lt;3,0,VLOOKUP(EX3,PriorYR_FTE!$A$3:$E$180,3))</f>
        <v>0</v>
      </c>
      <c r="EY25" s="186">
        <f>IF($B$7&lt;3,0,VLOOKUP(EY3,PriorYR_FTE!$A$3:$E$180,3))</f>
        <v>0</v>
      </c>
      <c r="EZ25" s="186">
        <f>IF($B$7&lt;3,0,VLOOKUP(EZ3,PriorYR_FTE!$A$3:$E$180,3))</f>
        <v>0</v>
      </c>
      <c r="FA25" s="186">
        <f>IF($B$7&lt;3,0,VLOOKUP(FA3,PriorYR_FTE!$A$3:$E$180,3))</f>
        <v>0</v>
      </c>
      <c r="FB25" s="186">
        <f>IF($B$7&lt;3,0,VLOOKUP(FB3,PriorYR_FTE!$A$3:$E$180,3))</f>
        <v>0</v>
      </c>
      <c r="FC25" s="186">
        <f>IF($B$7&lt;3,0,VLOOKUP(FC3,PriorYR_FTE!$A$3:$E$180,3))</f>
        <v>0</v>
      </c>
      <c r="FD25" s="186">
        <f>IF($B$7&lt;3,0,VLOOKUP(FD3,PriorYR_FTE!$A$3:$E$180,3))</f>
        <v>0</v>
      </c>
      <c r="FE25" s="186">
        <f>IF($B$7&lt;3,0,VLOOKUP(FE3,PriorYR_FTE!$A$3:$E$180,3))</f>
        <v>0</v>
      </c>
      <c r="FF25" s="186">
        <f>IF($B$7&lt;3,0,VLOOKUP(FF3,PriorYR_FTE!$A$3:$E$180,3))</f>
        <v>0</v>
      </c>
      <c r="FG25" s="186">
        <f>IF($B$7&lt;3,0,VLOOKUP(FG3,PriorYR_FTE!$A$3:$E$180,3))</f>
        <v>0</v>
      </c>
      <c r="FH25" s="186">
        <f>IF($B$7&lt;3,0,VLOOKUP(FH3,PriorYR_FTE!$A$3:$E$180,3))</f>
        <v>0</v>
      </c>
      <c r="FI25" s="186">
        <f>IF($B$7&lt;3,0,VLOOKUP(FI3,PriorYR_FTE!$A$3:$E$180,3))</f>
        <v>0</v>
      </c>
      <c r="FJ25" s="186">
        <f>IF($B$7&lt;3,0,VLOOKUP(FJ3,PriorYR_FTE!$A$3:$E$180,3))</f>
        <v>0</v>
      </c>
      <c r="FK25" s="186">
        <f>IF($B$7&lt;3,0,VLOOKUP(FK3,PriorYR_FTE!$A$3:$E$180,3))</f>
        <v>0</v>
      </c>
      <c r="FL25" s="186">
        <f>IF($B$7&lt;3,0,VLOOKUP(FL3,PriorYR_FTE!$A$3:$E$180,3))</f>
        <v>0</v>
      </c>
      <c r="FM25" s="186">
        <f>IF($B$7&lt;3,0,VLOOKUP(FM3,PriorYR_FTE!$A$3:$E$180,3))</f>
        <v>0</v>
      </c>
      <c r="FN25" s="186">
        <f>IF($B$7&lt;3,0,VLOOKUP(FN3,PriorYR_FTE!$A$3:$E$180,3))</f>
        <v>0</v>
      </c>
      <c r="FO25" s="186">
        <f>IF($B$7&lt;3,0,VLOOKUP(FO3,PriorYR_FTE!$A$3:$E$180,3))</f>
        <v>0</v>
      </c>
      <c r="FP25" s="186">
        <f>IF($B$7&lt;3,0,VLOOKUP(FP3,PriorYR_FTE!$A$3:$E$180,3))</f>
        <v>0</v>
      </c>
      <c r="FQ25" s="186">
        <f>IF($B$7&lt;3,0,VLOOKUP(FQ3,PriorYR_FTE!$A$3:$E$180,3))</f>
        <v>0</v>
      </c>
      <c r="FR25" s="186">
        <f>IF($B$7&lt;3,0,VLOOKUP(FR3,PriorYR_FTE!$A$3:$E$180,3))</f>
        <v>0</v>
      </c>
      <c r="FS25" s="186">
        <f>IF($B$7&lt;3,0,VLOOKUP(FS3,PriorYR_FTE!$A$3:$E$180,3))</f>
        <v>0</v>
      </c>
      <c r="FT25" s="186">
        <f>IF($B$7&lt;3,0,VLOOKUP(FT3,PriorYR_FTE!$A$3:$E$180,3))</f>
        <v>0</v>
      </c>
      <c r="FU25" s="186">
        <f>IF($B$7&lt;3,0,VLOOKUP(FU3,PriorYR_FTE!$A$3:$E$180,3))</f>
        <v>0</v>
      </c>
      <c r="FV25" s="186">
        <f>IF($B$7&lt;3,0,VLOOKUP(FV3,PriorYR_FTE!$A$3:$E$180,3))</f>
        <v>0</v>
      </c>
      <c r="FW25" s="186">
        <f>IF($B$7&lt;3,0,VLOOKUP(FW3,PriorYR_FTE!$A$3:$E$180,3))</f>
        <v>0</v>
      </c>
      <c r="FX25" s="186">
        <f>IF($B$7&lt;3,0,VLOOKUP(FX3,PriorYR_FTE!$A$3:$E$180,3))</f>
        <v>0</v>
      </c>
      <c r="FY25" s="12"/>
      <c r="FZ25" s="12">
        <f t="shared" si="10"/>
        <v>0</v>
      </c>
      <c r="GA25" s="12"/>
      <c r="GB25" s="12"/>
      <c r="GC25" s="12"/>
      <c r="GD25" s="12"/>
      <c r="GE25" s="12"/>
      <c r="GF25" s="12"/>
      <c r="GG25" s="2"/>
      <c r="GH25" s="2"/>
      <c r="GI25" s="120"/>
      <c r="GJ25" s="120"/>
      <c r="GK25" s="120"/>
      <c r="GL25" s="120"/>
      <c r="GM25" s="120"/>
    </row>
    <row r="26" spans="1:256" x14ac:dyDescent="0.35">
      <c r="A26" s="119" t="s">
        <v>445</v>
      </c>
      <c r="B26" s="148" t="s">
        <v>441</v>
      </c>
      <c r="C26" s="186">
        <f>IF($B$7&lt;4,0,VLOOKUP(C3,PriorYR_FTE!$A$3:$E$180,4))</f>
        <v>0</v>
      </c>
      <c r="D26" s="186">
        <f>IF($B$7&lt;4,0,VLOOKUP(D3,PriorYR_FTE!$A$3:$E$180,4))</f>
        <v>0</v>
      </c>
      <c r="E26" s="186">
        <f>IF($B$7&lt;4,0,VLOOKUP(E3,PriorYR_FTE!$A$3:$E$180,4))</f>
        <v>0</v>
      </c>
      <c r="F26" s="186">
        <f>IF($B$7&lt;4,0,VLOOKUP(F3,PriorYR_FTE!$A$3:$E$180,4))</f>
        <v>0</v>
      </c>
      <c r="G26" s="186">
        <f>IF($B$7&lt;4,0,VLOOKUP(G3,PriorYR_FTE!$A$3:$E$180,4))</f>
        <v>0</v>
      </c>
      <c r="H26" s="186">
        <f>IF($B$7&lt;4,0,VLOOKUP(H3,PriorYR_FTE!$A$3:$E$180,4))</f>
        <v>0</v>
      </c>
      <c r="I26" s="186">
        <f>IF($B$7&lt;4,0,VLOOKUP(I3,PriorYR_FTE!$A$3:$E$180,4))</f>
        <v>0</v>
      </c>
      <c r="J26" s="186">
        <f>IF($B$7&lt;4,0,VLOOKUP(J3,PriorYR_FTE!$A$3:$E$180,4))</f>
        <v>0</v>
      </c>
      <c r="K26" s="186">
        <f>IF($B$7&lt;4,0,VLOOKUP(K3,PriorYR_FTE!$A$3:$E$180,4))</f>
        <v>0</v>
      </c>
      <c r="L26" s="186">
        <f>IF($B$7&lt;4,0,VLOOKUP(L3,PriorYR_FTE!$A$3:$E$180,4))</f>
        <v>0</v>
      </c>
      <c r="M26" s="186">
        <f>IF($B$7&lt;4,0,VLOOKUP(M3,PriorYR_FTE!$A$3:$E$180,4))</f>
        <v>0</v>
      </c>
      <c r="N26" s="186">
        <f>IF($B$7&lt;4,0,VLOOKUP(N3,PriorYR_FTE!$A$3:$E$180,4))</f>
        <v>0</v>
      </c>
      <c r="O26" s="186">
        <f>IF($B$7&lt;4,0,VLOOKUP(O3,PriorYR_FTE!$A$3:$E$180,4))</f>
        <v>0</v>
      </c>
      <c r="P26" s="186">
        <f>IF($B$7&lt;4,0,VLOOKUP(P3,PriorYR_FTE!$A$3:$E$180,4))</f>
        <v>0</v>
      </c>
      <c r="Q26" s="186">
        <f>IF($B$7&lt;4,0,VLOOKUP(Q3,PriorYR_FTE!$A$3:$E$180,4))</f>
        <v>0</v>
      </c>
      <c r="R26" s="186">
        <f>IF($B$7&lt;4,0,VLOOKUP(R3,PriorYR_FTE!$A$3:$E$180,4))</f>
        <v>0</v>
      </c>
      <c r="S26" s="186">
        <f>IF($B$7&lt;4,0,VLOOKUP(S3,PriorYR_FTE!$A$3:$E$180,4))</f>
        <v>0</v>
      </c>
      <c r="T26" s="186">
        <f>IF($B$7&lt;4,0,VLOOKUP(T3,PriorYR_FTE!$A$3:$E$180,4))</f>
        <v>0</v>
      </c>
      <c r="U26" s="186">
        <f>IF($B$7&lt;4,0,VLOOKUP(U3,PriorYR_FTE!$A$3:$E$180,4))</f>
        <v>0</v>
      </c>
      <c r="V26" s="186">
        <f>IF($B$7&lt;4,0,VLOOKUP(V3,PriorYR_FTE!$A$3:$E$180,4))</f>
        <v>0</v>
      </c>
      <c r="W26" s="186">
        <f>IF($B$7&lt;4,0,VLOOKUP(W3,PriorYR_FTE!$A$3:$E$180,4))</f>
        <v>0</v>
      </c>
      <c r="X26" s="186">
        <f>IF($B$7&lt;4,0,VLOOKUP(X3,PriorYR_FTE!$A$3:$E$180,4))</f>
        <v>0</v>
      </c>
      <c r="Y26" s="186">
        <f>IF($B$7&lt;4,0,VLOOKUP(Y3,PriorYR_FTE!$A$3:$E$180,4))</f>
        <v>0</v>
      </c>
      <c r="Z26" s="186">
        <f>IF($B$7&lt;4,0,VLOOKUP(Z3,PriorYR_FTE!$A$3:$E$180,4))</f>
        <v>0</v>
      </c>
      <c r="AA26" s="186">
        <f>IF($B$7&lt;4,0,VLOOKUP(AA3,PriorYR_FTE!$A$3:$E$180,4))</f>
        <v>0</v>
      </c>
      <c r="AB26" s="186">
        <f>IF($B$7&lt;4,0,VLOOKUP(AB3,PriorYR_FTE!$A$3:$E$180,4))</f>
        <v>0</v>
      </c>
      <c r="AC26" s="186">
        <f>IF($B$7&lt;4,0,VLOOKUP(AC3,PriorYR_FTE!$A$3:$E$180,4))</f>
        <v>0</v>
      </c>
      <c r="AD26" s="186">
        <f>IF($B$7&lt;4,0,VLOOKUP(AD3,PriorYR_FTE!$A$3:$E$180,4))</f>
        <v>0</v>
      </c>
      <c r="AE26" s="186">
        <f>IF($B$7&lt;4,0,VLOOKUP(AE3,PriorYR_FTE!$A$3:$E$180,4))</f>
        <v>0</v>
      </c>
      <c r="AF26" s="186">
        <f>IF($B$7&lt;4,0,VLOOKUP(AF3,PriorYR_FTE!$A$3:$E$180,4))</f>
        <v>0</v>
      </c>
      <c r="AG26" s="186">
        <f>IF($B$7&lt;4,0,VLOOKUP(AG3,PriorYR_FTE!$A$3:$E$180,4))</f>
        <v>0</v>
      </c>
      <c r="AH26" s="186">
        <f>IF($B$7&lt;4,0,VLOOKUP(AH3,PriorYR_FTE!$A$3:$E$180,4))</f>
        <v>0</v>
      </c>
      <c r="AI26" s="186">
        <f>IF($B$7&lt;4,0,VLOOKUP(AI3,PriorYR_FTE!$A$3:$E$180,4))</f>
        <v>0</v>
      </c>
      <c r="AJ26" s="186">
        <f>IF($B$7&lt;4,0,VLOOKUP(AJ3,PriorYR_FTE!$A$3:$E$180,4))</f>
        <v>0</v>
      </c>
      <c r="AK26" s="186">
        <f>IF($B$7&lt;4,0,VLOOKUP(AK3,PriorYR_FTE!$A$3:$E$180,4))</f>
        <v>0</v>
      </c>
      <c r="AL26" s="186">
        <f>IF($B$7&lt;4,0,VLOOKUP(AL3,PriorYR_FTE!$A$3:$E$180,4))</f>
        <v>0</v>
      </c>
      <c r="AM26" s="186">
        <f>IF($B$7&lt;4,0,VLOOKUP(AM3,PriorYR_FTE!$A$3:$E$180,4))</f>
        <v>0</v>
      </c>
      <c r="AN26" s="186">
        <f>IF($B$7&lt;4,0,VLOOKUP(AN3,PriorYR_FTE!$A$3:$E$180,4))</f>
        <v>0</v>
      </c>
      <c r="AO26" s="186">
        <f>IF($B$7&lt;4,0,VLOOKUP(AO3,PriorYR_FTE!$A$3:$E$180,4))</f>
        <v>0</v>
      </c>
      <c r="AP26" s="186">
        <f>IF($B$7&lt;4,0,VLOOKUP(AP3,PriorYR_FTE!$A$3:$E$180,4))</f>
        <v>0</v>
      </c>
      <c r="AQ26" s="186">
        <f>IF($B$7&lt;4,0,VLOOKUP(AQ3,PriorYR_FTE!$A$3:$E$180,4))</f>
        <v>0</v>
      </c>
      <c r="AR26" s="186">
        <f>IF($B$7&lt;4,0,VLOOKUP(AR3,PriorYR_FTE!$A$3:$E$180,4))</f>
        <v>0</v>
      </c>
      <c r="AS26" s="186">
        <f>IF($B$7&lt;4,0,VLOOKUP(AS3,PriorYR_FTE!$A$3:$E$180,4))</f>
        <v>0</v>
      </c>
      <c r="AT26" s="186">
        <f>IF($B$7&lt;4,0,VLOOKUP(AT3,PriorYR_FTE!$A$3:$E$180,4))</f>
        <v>0</v>
      </c>
      <c r="AU26" s="186">
        <f>IF($B$7&lt;4,0,VLOOKUP(AU3,PriorYR_FTE!$A$3:$E$180,4))</f>
        <v>0</v>
      </c>
      <c r="AV26" s="186">
        <f>IF($B$7&lt;4,0,VLOOKUP(AV3,PriorYR_FTE!$A$3:$E$180,4))</f>
        <v>0</v>
      </c>
      <c r="AW26" s="186">
        <f>IF($B$7&lt;4,0,VLOOKUP(AW3,PriorYR_FTE!$A$3:$E$180,4))</f>
        <v>0</v>
      </c>
      <c r="AX26" s="186">
        <f>IF($B$7&lt;4,0,VLOOKUP(AX3,PriorYR_FTE!$A$3:$E$180,4))</f>
        <v>0</v>
      </c>
      <c r="AY26" s="186">
        <f>IF($B$7&lt;4,0,VLOOKUP(AY3,PriorYR_FTE!$A$3:$E$180,4))</f>
        <v>0</v>
      </c>
      <c r="AZ26" s="186">
        <f>IF($B$7&lt;4,0,VLOOKUP(AZ3,PriorYR_FTE!$A$3:$E$180,4))</f>
        <v>0</v>
      </c>
      <c r="BA26" s="186">
        <f>IF($B$7&lt;4,0,VLOOKUP(BA3,PriorYR_FTE!$A$3:$E$180,4))</f>
        <v>0</v>
      </c>
      <c r="BB26" s="186">
        <f>IF($B$7&lt;4,0,VLOOKUP(BB3,PriorYR_FTE!$A$3:$E$180,4))</f>
        <v>0</v>
      </c>
      <c r="BC26" s="186">
        <f>IF($B$7&lt;4,0,VLOOKUP(BC3,PriorYR_FTE!$A$3:$E$180,4))</f>
        <v>0</v>
      </c>
      <c r="BD26" s="186">
        <f>IF($B$7&lt;4,0,VLOOKUP(BD3,PriorYR_FTE!$A$3:$E$180,4))</f>
        <v>0</v>
      </c>
      <c r="BE26" s="186">
        <f>IF($B$7&lt;4,0,VLOOKUP(BE3,PriorYR_FTE!$A$3:$E$180,4))</f>
        <v>0</v>
      </c>
      <c r="BF26" s="186">
        <f>IF($B$7&lt;4,0,VLOOKUP(BF3,PriorYR_FTE!$A$3:$E$180,4))</f>
        <v>0</v>
      </c>
      <c r="BG26" s="186">
        <f>IF($B$7&lt;4,0,VLOOKUP(BG3,PriorYR_FTE!$A$3:$E$180,4))</f>
        <v>0</v>
      </c>
      <c r="BH26" s="186">
        <f>IF($B$7&lt;4,0,VLOOKUP(BH3,PriorYR_FTE!$A$3:$E$180,4))</f>
        <v>0</v>
      </c>
      <c r="BI26" s="186">
        <f>IF($B$7&lt;4,0,VLOOKUP(BI3,PriorYR_FTE!$A$3:$E$180,4))</f>
        <v>0</v>
      </c>
      <c r="BJ26" s="186">
        <f>IF($B$7&lt;4,0,VLOOKUP(BJ3,PriorYR_FTE!$A$3:$E$180,4))</f>
        <v>0</v>
      </c>
      <c r="BK26" s="186">
        <f>IF($B$7&lt;4,0,VLOOKUP(BK3,PriorYR_FTE!$A$3:$E$180,4))</f>
        <v>0</v>
      </c>
      <c r="BL26" s="186">
        <f>IF($B$7&lt;4,0,VLOOKUP(BL3,PriorYR_FTE!$A$3:$E$180,4))</f>
        <v>0</v>
      </c>
      <c r="BM26" s="186">
        <f>IF($B$7&lt;4,0,VLOOKUP(BM3,PriorYR_FTE!$A$3:$E$180,4))</f>
        <v>0</v>
      </c>
      <c r="BN26" s="186">
        <f>IF($B$7&lt;4,0,VLOOKUP(BN3,PriorYR_FTE!$A$3:$E$180,4))</f>
        <v>0</v>
      </c>
      <c r="BO26" s="186">
        <f>IF($B$7&lt;4,0,VLOOKUP(BO3,PriorYR_FTE!$A$3:$E$180,4))</f>
        <v>0</v>
      </c>
      <c r="BP26" s="186">
        <f>IF($B$7&lt;4,0,VLOOKUP(BP3,PriorYR_FTE!$A$3:$E$180,4))</f>
        <v>0</v>
      </c>
      <c r="BQ26" s="186">
        <f>IF($B$7&lt;4,0,VLOOKUP(BQ3,PriorYR_FTE!$A$3:$E$180,4))</f>
        <v>0</v>
      </c>
      <c r="BR26" s="186">
        <f>IF($B$7&lt;4,0,VLOOKUP(BR3,PriorYR_FTE!$A$3:$E$180,4))</f>
        <v>0</v>
      </c>
      <c r="BS26" s="186">
        <f>IF($B$7&lt;4,0,VLOOKUP(BS3,PriorYR_FTE!$A$3:$E$180,4))</f>
        <v>0</v>
      </c>
      <c r="BT26" s="186">
        <f>IF($B$7&lt;4,0,VLOOKUP(BT3,PriorYR_FTE!$A$3:$E$180,4))</f>
        <v>0</v>
      </c>
      <c r="BU26" s="186">
        <f>IF($B$7&lt;4,0,VLOOKUP(BU3,PriorYR_FTE!$A$3:$E$180,4))</f>
        <v>0</v>
      </c>
      <c r="BV26" s="186">
        <f>IF($B$7&lt;4,0,VLOOKUP(BV3,PriorYR_FTE!$A$3:$E$180,4))</f>
        <v>0</v>
      </c>
      <c r="BW26" s="186">
        <f>IF($B$7&lt;4,0,VLOOKUP(BW3,PriorYR_FTE!$A$3:$E$180,4))</f>
        <v>0</v>
      </c>
      <c r="BX26" s="186">
        <f>IF($B$7&lt;4,0,VLOOKUP(BX3,PriorYR_FTE!$A$3:$E$180,4))</f>
        <v>0</v>
      </c>
      <c r="BY26" s="186">
        <f>IF($B$7&lt;4,0,VLOOKUP(BY3,PriorYR_FTE!$A$3:$E$180,4))</f>
        <v>0</v>
      </c>
      <c r="BZ26" s="186">
        <f>IF($B$7&lt;4,0,VLOOKUP(BZ3,PriorYR_FTE!$A$3:$E$180,4))</f>
        <v>0</v>
      </c>
      <c r="CA26" s="186">
        <f>IF($B$7&lt;4,0,VLOOKUP(CA3,PriorYR_FTE!$A$3:$E$180,4))</f>
        <v>0</v>
      </c>
      <c r="CB26" s="186">
        <f>IF($B$7&lt;4,0,VLOOKUP(CB3,PriorYR_FTE!$A$3:$E$180,4))</f>
        <v>0</v>
      </c>
      <c r="CC26" s="186">
        <f>IF($B$7&lt;4,0,VLOOKUP(CC3,PriorYR_FTE!$A$3:$E$180,4))</f>
        <v>0</v>
      </c>
      <c r="CD26" s="186">
        <f>IF($B$7&lt;4,0,VLOOKUP(CD3,PriorYR_FTE!$A$3:$E$180,4))</f>
        <v>0</v>
      </c>
      <c r="CE26" s="186">
        <f>IF($B$7&lt;4,0,VLOOKUP(CE3,PriorYR_FTE!$A$3:$E$180,4))</f>
        <v>0</v>
      </c>
      <c r="CF26" s="186">
        <f>IF($B$7&lt;4,0,VLOOKUP(CF3,PriorYR_FTE!$A$3:$E$180,4))</f>
        <v>0</v>
      </c>
      <c r="CG26" s="186">
        <f>IF($B$7&lt;4,0,VLOOKUP(CG3,PriorYR_FTE!$A$3:$E$180,4))</f>
        <v>0</v>
      </c>
      <c r="CH26" s="186">
        <f>IF($B$7&lt;4,0,VLOOKUP(CH3,PriorYR_FTE!$A$3:$E$180,4))</f>
        <v>0</v>
      </c>
      <c r="CI26" s="186">
        <f>IF($B$7&lt;4,0,VLOOKUP(CI3,PriorYR_FTE!$A$3:$E$180,4))</f>
        <v>0</v>
      </c>
      <c r="CJ26" s="186">
        <f>IF($B$7&lt;4,0,VLOOKUP(CJ3,PriorYR_FTE!$A$3:$E$180,4))</f>
        <v>0</v>
      </c>
      <c r="CK26" s="186">
        <f>IF($B$7&lt;4,0,VLOOKUP(CK3,PriorYR_FTE!$A$3:$E$180,4))</f>
        <v>0</v>
      </c>
      <c r="CL26" s="186">
        <f>IF($B$7&lt;4,0,VLOOKUP(CL3,PriorYR_FTE!$A$3:$E$180,4))</f>
        <v>0</v>
      </c>
      <c r="CM26" s="186">
        <f>IF($B$7&lt;4,0,VLOOKUP(CM3,PriorYR_FTE!$A$3:$E$180,4))</f>
        <v>0</v>
      </c>
      <c r="CN26" s="186">
        <f>IF($B$7&lt;4,0,VLOOKUP(CN3,PriorYR_FTE!$A$3:$E$180,4))</f>
        <v>0</v>
      </c>
      <c r="CO26" s="186">
        <f>IF($B$7&lt;4,0,VLOOKUP(CO3,PriorYR_FTE!$A$3:$E$180,4))</f>
        <v>0</v>
      </c>
      <c r="CP26" s="186">
        <f>IF($B$7&lt;4,0,VLOOKUP(CP3,PriorYR_FTE!$A$3:$E$180,4))</f>
        <v>0</v>
      </c>
      <c r="CQ26" s="186">
        <f>IF($B$7&lt;4,0,VLOOKUP(CQ3,PriorYR_FTE!$A$3:$E$180,4))</f>
        <v>0</v>
      </c>
      <c r="CR26" s="186">
        <f>IF($B$7&lt;4,0,VLOOKUP(CR3,PriorYR_FTE!$A$3:$E$180,4))</f>
        <v>0</v>
      </c>
      <c r="CS26" s="186">
        <f>IF($B$7&lt;4,0,VLOOKUP(CS3,PriorYR_FTE!$A$3:$E$180,4))</f>
        <v>0</v>
      </c>
      <c r="CT26" s="186">
        <f>IF($B$7&lt;4,0,VLOOKUP(CT3,PriorYR_FTE!$A$3:$E$180,4))</f>
        <v>0</v>
      </c>
      <c r="CU26" s="186">
        <f>IF($B$7&lt;4,0,VLOOKUP(CU3,PriorYR_FTE!$A$3:$E$180,4))</f>
        <v>0</v>
      </c>
      <c r="CV26" s="186">
        <f>IF($B$7&lt;4,0,VLOOKUP(CV3,PriorYR_FTE!$A$3:$E$180,4))</f>
        <v>0</v>
      </c>
      <c r="CW26" s="186">
        <f>IF($B$7&lt;4,0,VLOOKUP(CW3,PriorYR_FTE!$A$3:$E$180,4))</f>
        <v>0</v>
      </c>
      <c r="CX26" s="186">
        <f>IF($B$7&lt;4,0,VLOOKUP(CX3,PriorYR_FTE!$A$3:$E$180,4))</f>
        <v>0</v>
      </c>
      <c r="CY26" s="186">
        <f>IF($B$7&lt;4,0,VLOOKUP(CY3,PriorYR_FTE!$A$3:$E$180,4))</f>
        <v>0</v>
      </c>
      <c r="CZ26" s="186">
        <f>IF($B$7&lt;4,0,VLOOKUP(CZ3,PriorYR_FTE!$A$3:$E$180,4))</f>
        <v>0</v>
      </c>
      <c r="DA26" s="186">
        <f>IF($B$7&lt;4,0,VLOOKUP(DA3,PriorYR_FTE!$A$3:$E$180,4))</f>
        <v>0</v>
      </c>
      <c r="DB26" s="186">
        <f>IF($B$7&lt;4,0,VLOOKUP(DB3,PriorYR_FTE!$A$3:$E$180,4))</f>
        <v>0</v>
      </c>
      <c r="DC26" s="186">
        <f>IF($B$7&lt;4,0,VLOOKUP(DC3,PriorYR_FTE!$A$3:$E$180,4))</f>
        <v>0</v>
      </c>
      <c r="DD26" s="186">
        <f>IF($B$7&lt;4,0,VLOOKUP(DD3,PriorYR_FTE!$A$3:$E$180,4))</f>
        <v>0</v>
      </c>
      <c r="DE26" s="186">
        <f>IF($B$7&lt;4,0,VLOOKUP(DE3,PriorYR_FTE!$A$3:$E$180,4))</f>
        <v>0</v>
      </c>
      <c r="DF26" s="186">
        <f>IF($B$7&lt;4,0,VLOOKUP(DF3,PriorYR_FTE!$A$3:$E$180,4))</f>
        <v>0</v>
      </c>
      <c r="DG26" s="186">
        <f>IF($B$7&lt;4,0,VLOOKUP(DG3,PriorYR_FTE!$A$3:$E$180,4))</f>
        <v>0</v>
      </c>
      <c r="DH26" s="186">
        <f>IF($B$7&lt;4,0,VLOOKUP(DH3,PriorYR_FTE!$A$3:$E$180,4))</f>
        <v>0</v>
      </c>
      <c r="DI26" s="186">
        <f>IF($B$7&lt;4,0,VLOOKUP(DI3,PriorYR_FTE!$A$3:$E$180,4))</f>
        <v>0</v>
      </c>
      <c r="DJ26" s="186">
        <f>IF($B$7&lt;4,0,VLOOKUP(DJ3,PriorYR_FTE!$A$3:$E$180,4))</f>
        <v>0</v>
      </c>
      <c r="DK26" s="186">
        <f>IF($B$7&lt;4,0,VLOOKUP(DK3,PriorYR_FTE!$A$3:$E$180,4))</f>
        <v>0</v>
      </c>
      <c r="DL26" s="186">
        <f>IF($B$7&lt;4,0,VLOOKUP(DL3,PriorYR_FTE!$A$3:$E$180,4))</f>
        <v>0</v>
      </c>
      <c r="DM26" s="186">
        <f>IF($B$7&lt;4,0,VLOOKUP(DM3,PriorYR_FTE!$A$3:$E$180,4))</f>
        <v>0</v>
      </c>
      <c r="DN26" s="186">
        <f>IF($B$7&lt;4,0,VLOOKUP(DN3,PriorYR_FTE!$A$3:$E$180,4))</f>
        <v>0</v>
      </c>
      <c r="DO26" s="186">
        <f>IF($B$7&lt;4,0,VLOOKUP(DO3,PriorYR_FTE!$A$3:$E$180,4))</f>
        <v>0</v>
      </c>
      <c r="DP26" s="186">
        <f>IF($B$7&lt;4,0,VLOOKUP(DP3,PriorYR_FTE!$A$3:$E$180,4))</f>
        <v>0</v>
      </c>
      <c r="DQ26" s="186">
        <f>IF($B$7&lt;4,0,VLOOKUP(DQ3,PriorYR_FTE!$A$3:$E$180,4))</f>
        <v>0</v>
      </c>
      <c r="DR26" s="186">
        <f>IF($B$7&lt;4,0,VLOOKUP(DR3,PriorYR_FTE!$A$3:$E$180,4))</f>
        <v>0</v>
      </c>
      <c r="DS26" s="186">
        <f>IF($B$7&lt;4,0,VLOOKUP(DS3,PriorYR_FTE!$A$3:$E$180,4))</f>
        <v>0</v>
      </c>
      <c r="DT26" s="186">
        <f>IF($B$7&lt;4,0,VLOOKUP(DT3,PriorYR_FTE!$A$3:$E$180,4))</f>
        <v>0</v>
      </c>
      <c r="DU26" s="186">
        <f>IF($B$7&lt;4,0,VLOOKUP(DU3,PriorYR_FTE!$A$3:$E$180,4))</f>
        <v>0</v>
      </c>
      <c r="DV26" s="186">
        <f>IF($B$7&lt;4,0,VLOOKUP(DV3,PriorYR_FTE!$A$3:$E$180,4))</f>
        <v>0</v>
      </c>
      <c r="DW26" s="186">
        <f>IF($B$7&lt;4,0,VLOOKUP(DW3,PriorYR_FTE!$A$3:$E$180,4))</f>
        <v>0</v>
      </c>
      <c r="DX26" s="186">
        <f>IF($B$7&lt;4,0,VLOOKUP(DX3,PriorYR_FTE!$A$3:$E$180,4))</f>
        <v>0</v>
      </c>
      <c r="DY26" s="186">
        <f>IF($B$7&lt;4,0,VLOOKUP(DY3,PriorYR_FTE!$A$3:$E$180,4))</f>
        <v>0</v>
      </c>
      <c r="DZ26" s="186">
        <f>IF($B$7&lt;4,0,VLOOKUP(DZ3,PriorYR_FTE!$A$3:$E$180,4))</f>
        <v>0</v>
      </c>
      <c r="EA26" s="186">
        <f>IF($B$7&lt;4,0,VLOOKUP(EA3,PriorYR_FTE!$A$3:$E$180,4))</f>
        <v>0</v>
      </c>
      <c r="EB26" s="186">
        <f>IF($B$7&lt;4,0,VLOOKUP(EB3,PriorYR_FTE!$A$3:$E$180,4))</f>
        <v>0</v>
      </c>
      <c r="EC26" s="186">
        <f>IF($B$7&lt;4,0,VLOOKUP(EC3,PriorYR_FTE!$A$3:$E$180,4))</f>
        <v>0</v>
      </c>
      <c r="ED26" s="186">
        <f>IF($B$7&lt;4,0,VLOOKUP(ED3,PriorYR_FTE!$A$3:$E$180,4))</f>
        <v>0</v>
      </c>
      <c r="EE26" s="186">
        <f>IF($B$7&lt;4,0,VLOOKUP(EE3,PriorYR_FTE!$A$3:$E$180,4))</f>
        <v>0</v>
      </c>
      <c r="EF26" s="186">
        <f>IF($B$7&lt;4,0,VLOOKUP(EF3,PriorYR_FTE!$A$3:$E$180,4))</f>
        <v>0</v>
      </c>
      <c r="EG26" s="186">
        <f>IF($B$7&lt;4,0,VLOOKUP(EG3,PriorYR_FTE!$A$3:$E$180,4))</f>
        <v>0</v>
      </c>
      <c r="EH26" s="186">
        <f>IF($B$7&lt;4,0,VLOOKUP(EH3,PriorYR_FTE!$A$3:$E$180,4))</f>
        <v>0</v>
      </c>
      <c r="EI26" s="186">
        <f>IF($B$7&lt;4,0,VLOOKUP(EI3,PriorYR_FTE!$A$3:$E$180,4))</f>
        <v>0</v>
      </c>
      <c r="EJ26" s="186">
        <f>IF($B$7&lt;4,0,VLOOKUP(EJ3,PriorYR_FTE!$A$3:$E$180,4))</f>
        <v>0</v>
      </c>
      <c r="EK26" s="186">
        <f>IF($B$7&lt;4,0,VLOOKUP(EK3,PriorYR_FTE!$A$3:$E$180,4))</f>
        <v>0</v>
      </c>
      <c r="EL26" s="186">
        <f>IF($B$7&lt;4,0,VLOOKUP(EL3,PriorYR_FTE!$A$3:$E$180,4))</f>
        <v>0</v>
      </c>
      <c r="EM26" s="186">
        <f>IF($B$7&lt;4,0,VLOOKUP(EM3,PriorYR_FTE!$A$3:$E$180,4))</f>
        <v>0</v>
      </c>
      <c r="EN26" s="186">
        <f>IF($B$7&lt;4,0,VLOOKUP(EN3,PriorYR_FTE!$A$3:$E$180,4))</f>
        <v>0</v>
      </c>
      <c r="EO26" s="186">
        <f>IF($B$7&lt;4,0,VLOOKUP(EO3,PriorYR_FTE!$A$3:$E$180,4))</f>
        <v>0</v>
      </c>
      <c r="EP26" s="186">
        <f>IF($B$7&lt;4,0,VLOOKUP(EP3,PriorYR_FTE!$A$3:$E$180,4))</f>
        <v>0</v>
      </c>
      <c r="EQ26" s="186">
        <f>IF($B$7&lt;4,0,VLOOKUP(EQ3,PriorYR_FTE!$A$3:$E$180,4))</f>
        <v>0</v>
      </c>
      <c r="ER26" s="186">
        <f>IF($B$7&lt;4,0,VLOOKUP(ER3,PriorYR_FTE!$A$3:$E$180,4))</f>
        <v>0</v>
      </c>
      <c r="ES26" s="186">
        <f>IF($B$7&lt;4,0,VLOOKUP(ES3,PriorYR_FTE!$A$3:$E$180,4))</f>
        <v>0</v>
      </c>
      <c r="ET26" s="186">
        <f>IF($B$7&lt;4,0,VLOOKUP(ET3,PriorYR_FTE!$A$3:$E$180,4))</f>
        <v>0</v>
      </c>
      <c r="EU26" s="186">
        <f>IF($B$7&lt;4,0,VLOOKUP(EU3,PriorYR_FTE!$A$3:$E$180,4))</f>
        <v>0</v>
      </c>
      <c r="EV26" s="186">
        <f>IF($B$7&lt;4,0,VLOOKUP(EV3,PriorYR_FTE!$A$3:$E$180,4))</f>
        <v>0</v>
      </c>
      <c r="EW26" s="186">
        <f>IF($B$7&lt;4,0,VLOOKUP(EW3,PriorYR_FTE!$A$3:$E$180,4))</f>
        <v>0</v>
      </c>
      <c r="EX26" s="186">
        <f>IF($B$7&lt;4,0,VLOOKUP(EX3,PriorYR_FTE!$A$3:$E$180,4))</f>
        <v>0</v>
      </c>
      <c r="EY26" s="186">
        <f>IF($B$7&lt;4,0,VLOOKUP(EY3,PriorYR_FTE!$A$3:$E$180,4))</f>
        <v>0</v>
      </c>
      <c r="EZ26" s="186">
        <f>IF($B$7&lt;4,0,VLOOKUP(EZ3,PriorYR_FTE!$A$3:$E$180,4))</f>
        <v>0</v>
      </c>
      <c r="FA26" s="186">
        <f>IF($B$7&lt;4,0,VLOOKUP(FA3,PriorYR_FTE!$A$3:$E$180,4))</f>
        <v>0</v>
      </c>
      <c r="FB26" s="186">
        <f>IF($B$7&lt;4,0,VLOOKUP(FB3,PriorYR_FTE!$A$3:$E$180,4))</f>
        <v>0</v>
      </c>
      <c r="FC26" s="186">
        <f>IF($B$7&lt;4,0,VLOOKUP(FC3,PriorYR_FTE!$A$3:$E$180,4))</f>
        <v>0</v>
      </c>
      <c r="FD26" s="186">
        <f>IF($B$7&lt;4,0,VLOOKUP(FD3,PriorYR_FTE!$A$3:$E$180,4))</f>
        <v>0</v>
      </c>
      <c r="FE26" s="186">
        <f>IF($B$7&lt;4,0,VLOOKUP(FE3,PriorYR_FTE!$A$3:$E$180,4))</f>
        <v>0</v>
      </c>
      <c r="FF26" s="186">
        <f>IF($B$7&lt;4,0,VLOOKUP(FF3,PriorYR_FTE!$A$3:$E$180,4))</f>
        <v>0</v>
      </c>
      <c r="FG26" s="186">
        <f>IF($B$7&lt;4,0,VLOOKUP(FG3,PriorYR_FTE!$A$3:$E$180,4))</f>
        <v>0</v>
      </c>
      <c r="FH26" s="186">
        <f>IF($B$7&lt;4,0,VLOOKUP(FH3,PriorYR_FTE!$A$3:$E$180,4))</f>
        <v>0</v>
      </c>
      <c r="FI26" s="186">
        <f>IF($B$7&lt;4,0,VLOOKUP(FI3,PriorYR_FTE!$A$3:$E$180,4))</f>
        <v>0</v>
      </c>
      <c r="FJ26" s="186">
        <f>IF($B$7&lt;4,0,VLOOKUP(FJ3,PriorYR_FTE!$A$3:$E$180,4))</f>
        <v>0</v>
      </c>
      <c r="FK26" s="186">
        <f>IF($B$7&lt;4,0,VLOOKUP(FK3,PriorYR_FTE!$A$3:$E$180,4))</f>
        <v>0</v>
      </c>
      <c r="FL26" s="186">
        <f>IF($B$7&lt;4,0,VLOOKUP(FL3,PriorYR_FTE!$A$3:$E$180,4))</f>
        <v>0</v>
      </c>
      <c r="FM26" s="186">
        <f>IF($B$7&lt;4,0,VLOOKUP(FM3,PriorYR_FTE!$A$3:$E$180,4))</f>
        <v>0</v>
      </c>
      <c r="FN26" s="186">
        <f>IF($B$7&lt;4,0,VLOOKUP(FN3,PriorYR_FTE!$A$3:$E$180,4))</f>
        <v>0</v>
      </c>
      <c r="FO26" s="186">
        <f>IF($B$7&lt;4,0,VLOOKUP(FO3,PriorYR_FTE!$A$3:$E$180,4))</f>
        <v>0</v>
      </c>
      <c r="FP26" s="186">
        <f>IF($B$7&lt;4,0,VLOOKUP(FP3,PriorYR_FTE!$A$3:$E$180,4))</f>
        <v>0</v>
      </c>
      <c r="FQ26" s="186">
        <f>IF($B$7&lt;4,0,VLOOKUP(FQ3,PriorYR_FTE!$A$3:$E$180,4))</f>
        <v>0</v>
      </c>
      <c r="FR26" s="186">
        <f>IF($B$7&lt;4,0,VLOOKUP(FR3,PriorYR_FTE!$A$3:$E$180,4))</f>
        <v>0</v>
      </c>
      <c r="FS26" s="186">
        <f>IF($B$7&lt;4,0,VLOOKUP(FS3,PriorYR_FTE!$A$3:$E$180,4))</f>
        <v>0</v>
      </c>
      <c r="FT26" s="186">
        <f>IF($B$7&lt;4,0,VLOOKUP(FT3,PriorYR_FTE!$A$3:$E$180,4))</f>
        <v>0</v>
      </c>
      <c r="FU26" s="186">
        <f>IF($B$7&lt;4,0,VLOOKUP(FU3,PriorYR_FTE!$A$3:$E$180,4))</f>
        <v>0</v>
      </c>
      <c r="FV26" s="186">
        <f>IF($B$7&lt;4,0,VLOOKUP(FV3,PriorYR_FTE!$A$3:$E$180,4))</f>
        <v>0</v>
      </c>
      <c r="FW26" s="186">
        <f>IF($B$7&lt;4,0,VLOOKUP(FW3,PriorYR_FTE!$A$3:$E$180,4))</f>
        <v>0</v>
      </c>
      <c r="FX26" s="186">
        <f>IF($B$7&lt;4,0,VLOOKUP(FX3,PriorYR_FTE!$A$3:$E$180,4))</f>
        <v>0</v>
      </c>
      <c r="FY26" s="12"/>
      <c r="FZ26" s="12">
        <f t="shared" si="10"/>
        <v>0</v>
      </c>
      <c r="GA26" s="12"/>
      <c r="GB26" s="12"/>
      <c r="GC26" s="12"/>
      <c r="GD26" s="12"/>
      <c r="GE26" s="12"/>
      <c r="GF26" s="12"/>
      <c r="GG26" s="2"/>
      <c r="GH26" s="2"/>
      <c r="GI26" s="120"/>
      <c r="GJ26" s="120"/>
      <c r="GK26" s="120"/>
      <c r="GL26" s="120"/>
      <c r="GM26" s="120"/>
    </row>
    <row r="27" spans="1:256" x14ac:dyDescent="0.35">
      <c r="A27" s="119" t="s">
        <v>448</v>
      </c>
      <c r="B27" s="120" t="s">
        <v>782</v>
      </c>
      <c r="C27" s="133">
        <v>0</v>
      </c>
      <c r="D27" s="133">
        <v>268</v>
      </c>
      <c r="E27" s="133">
        <v>49</v>
      </c>
      <c r="F27" s="133">
        <v>0</v>
      </c>
      <c r="G27" s="133">
        <v>0</v>
      </c>
      <c r="H27" s="133">
        <v>0</v>
      </c>
      <c r="I27" s="133">
        <v>0</v>
      </c>
      <c r="J27" s="133">
        <v>555</v>
      </c>
      <c r="K27" s="133">
        <v>0</v>
      </c>
      <c r="L27" s="133">
        <v>0</v>
      </c>
      <c r="M27" s="133">
        <v>0</v>
      </c>
      <c r="N27" s="133">
        <v>131</v>
      </c>
      <c r="O27" s="133">
        <v>37</v>
      </c>
      <c r="P27" s="133">
        <v>0</v>
      </c>
      <c r="Q27" s="133">
        <v>18</v>
      </c>
      <c r="R27" s="133">
        <v>0</v>
      </c>
      <c r="S27" s="133">
        <v>0</v>
      </c>
      <c r="T27" s="133">
        <v>0</v>
      </c>
      <c r="U27" s="133">
        <v>0</v>
      </c>
      <c r="V27" s="133">
        <v>0</v>
      </c>
      <c r="W27" s="133">
        <v>0</v>
      </c>
      <c r="X27" s="133">
        <v>0</v>
      </c>
      <c r="Y27" s="133">
        <v>0</v>
      </c>
      <c r="Z27" s="133">
        <v>0</v>
      </c>
      <c r="AA27" s="133">
        <v>107</v>
      </c>
      <c r="AB27" s="133">
        <v>0</v>
      </c>
      <c r="AC27" s="133">
        <v>0</v>
      </c>
      <c r="AD27" s="133">
        <v>0</v>
      </c>
      <c r="AE27" s="133">
        <v>0</v>
      </c>
      <c r="AF27" s="133">
        <v>0</v>
      </c>
      <c r="AG27" s="133">
        <v>0</v>
      </c>
      <c r="AH27" s="133">
        <v>28</v>
      </c>
      <c r="AI27" s="133">
        <v>0</v>
      </c>
      <c r="AJ27" s="133">
        <v>0</v>
      </c>
      <c r="AK27" s="133">
        <v>0</v>
      </c>
      <c r="AL27" s="133">
        <v>0</v>
      </c>
      <c r="AM27" s="133">
        <v>0</v>
      </c>
      <c r="AN27" s="133">
        <v>0</v>
      </c>
      <c r="AO27" s="133">
        <v>6</v>
      </c>
      <c r="AP27" s="133">
        <v>0</v>
      </c>
      <c r="AQ27" s="133">
        <v>0</v>
      </c>
      <c r="AR27" s="133">
        <v>84.5</v>
      </c>
      <c r="AS27" s="133">
        <v>71.5</v>
      </c>
      <c r="AT27" s="133">
        <v>0</v>
      </c>
      <c r="AU27" s="133">
        <v>0</v>
      </c>
      <c r="AV27" s="133">
        <v>0</v>
      </c>
      <c r="AW27" s="133">
        <v>0</v>
      </c>
      <c r="AX27" s="133">
        <v>0</v>
      </c>
      <c r="AY27" s="133">
        <v>0</v>
      </c>
      <c r="AZ27" s="133">
        <v>0</v>
      </c>
      <c r="BA27" s="133">
        <v>7.5</v>
      </c>
      <c r="BB27" s="133">
        <v>0</v>
      </c>
      <c r="BC27" s="133">
        <v>22</v>
      </c>
      <c r="BD27" s="133">
        <v>0</v>
      </c>
      <c r="BE27" s="133">
        <v>0</v>
      </c>
      <c r="BF27" s="133">
        <v>0</v>
      </c>
      <c r="BG27" s="133">
        <v>0</v>
      </c>
      <c r="BH27" s="133">
        <v>0</v>
      </c>
      <c r="BI27" s="133">
        <v>0</v>
      </c>
      <c r="BJ27" s="133">
        <v>590.5</v>
      </c>
      <c r="BK27" s="133">
        <v>0</v>
      </c>
      <c r="BL27" s="133">
        <v>0</v>
      </c>
      <c r="BM27" s="133">
        <v>0</v>
      </c>
      <c r="BN27" s="133">
        <v>0</v>
      </c>
      <c r="BO27" s="133">
        <v>0</v>
      </c>
      <c r="BP27" s="133">
        <v>0</v>
      </c>
      <c r="BQ27" s="133">
        <v>0</v>
      </c>
      <c r="BR27" s="133">
        <v>0</v>
      </c>
      <c r="BS27" s="133">
        <v>0</v>
      </c>
      <c r="BT27" s="133">
        <v>0</v>
      </c>
      <c r="BU27" s="133">
        <v>0</v>
      </c>
      <c r="BV27" s="133">
        <v>0</v>
      </c>
      <c r="BW27" s="133">
        <v>0</v>
      </c>
      <c r="BX27" s="133">
        <v>0</v>
      </c>
      <c r="BY27" s="133">
        <v>0</v>
      </c>
      <c r="BZ27" s="133">
        <v>0</v>
      </c>
      <c r="CA27" s="133">
        <v>0</v>
      </c>
      <c r="CB27" s="133">
        <v>34</v>
      </c>
      <c r="CC27" s="133">
        <v>0</v>
      </c>
      <c r="CD27" s="133">
        <v>0</v>
      </c>
      <c r="CE27" s="133">
        <v>0</v>
      </c>
      <c r="CF27" s="133">
        <v>0</v>
      </c>
      <c r="CG27" s="133">
        <v>0</v>
      </c>
      <c r="CH27" s="133">
        <v>0</v>
      </c>
      <c r="CI27" s="133">
        <v>0</v>
      </c>
      <c r="CJ27" s="133">
        <v>0</v>
      </c>
      <c r="CK27" s="133">
        <v>0</v>
      </c>
      <c r="CL27" s="133">
        <v>0</v>
      </c>
      <c r="CM27" s="133">
        <v>0</v>
      </c>
      <c r="CN27" s="133">
        <v>0</v>
      </c>
      <c r="CO27" s="133">
        <v>8</v>
      </c>
      <c r="CP27" s="133">
        <v>0</v>
      </c>
      <c r="CQ27" s="133">
        <v>0</v>
      </c>
      <c r="CR27" s="133">
        <v>0</v>
      </c>
      <c r="CS27" s="133">
        <v>0</v>
      </c>
      <c r="CT27" s="133">
        <v>0</v>
      </c>
      <c r="CU27" s="133">
        <v>0</v>
      </c>
      <c r="CV27" s="133">
        <v>0</v>
      </c>
      <c r="CW27" s="133">
        <v>0</v>
      </c>
      <c r="CX27" s="133">
        <v>0</v>
      </c>
      <c r="CY27" s="133">
        <v>0</v>
      </c>
      <c r="CZ27" s="133">
        <v>0</v>
      </c>
      <c r="DA27" s="133">
        <v>0</v>
      </c>
      <c r="DB27" s="133">
        <v>0</v>
      </c>
      <c r="DC27" s="133">
        <v>0</v>
      </c>
      <c r="DD27" s="133">
        <v>0</v>
      </c>
      <c r="DE27" s="133">
        <v>0</v>
      </c>
      <c r="DF27" s="133">
        <v>307</v>
      </c>
      <c r="DG27" s="133">
        <v>0</v>
      </c>
      <c r="DH27" s="133">
        <v>0</v>
      </c>
      <c r="DI27" s="133">
        <v>0</v>
      </c>
      <c r="DJ27" s="133">
        <v>0</v>
      </c>
      <c r="DK27" s="133">
        <v>0</v>
      </c>
      <c r="DL27" s="133">
        <v>192</v>
      </c>
      <c r="DM27" s="133">
        <v>0</v>
      </c>
      <c r="DN27" s="133">
        <v>0</v>
      </c>
      <c r="DO27" s="133">
        <v>0</v>
      </c>
      <c r="DP27" s="133">
        <v>0</v>
      </c>
      <c r="DQ27" s="133">
        <v>0</v>
      </c>
      <c r="DR27" s="133">
        <v>0</v>
      </c>
      <c r="DS27" s="133">
        <v>0</v>
      </c>
      <c r="DT27" s="133">
        <v>0</v>
      </c>
      <c r="DU27" s="133">
        <v>0</v>
      </c>
      <c r="DV27" s="133">
        <v>0</v>
      </c>
      <c r="DW27" s="133">
        <v>0</v>
      </c>
      <c r="DX27" s="133">
        <v>0</v>
      </c>
      <c r="DY27" s="133">
        <v>0</v>
      </c>
      <c r="DZ27" s="133">
        <v>0</v>
      </c>
      <c r="EA27" s="133">
        <v>0</v>
      </c>
      <c r="EB27" s="133">
        <v>32</v>
      </c>
      <c r="EC27" s="133">
        <v>0</v>
      </c>
      <c r="ED27" s="133">
        <v>0</v>
      </c>
      <c r="EE27" s="133">
        <v>0</v>
      </c>
      <c r="EF27" s="133">
        <v>0</v>
      </c>
      <c r="EG27" s="133">
        <v>0</v>
      </c>
      <c r="EH27" s="133">
        <v>0</v>
      </c>
      <c r="EI27" s="133">
        <v>272</v>
      </c>
      <c r="EJ27" s="133">
        <v>0</v>
      </c>
      <c r="EK27" s="133">
        <v>0</v>
      </c>
      <c r="EL27" s="133">
        <v>0</v>
      </c>
      <c r="EM27" s="133">
        <v>0</v>
      </c>
      <c r="EN27" s="133">
        <v>0</v>
      </c>
      <c r="EO27" s="133">
        <v>0</v>
      </c>
      <c r="EP27" s="133">
        <v>0</v>
      </c>
      <c r="EQ27" s="133">
        <v>0</v>
      </c>
      <c r="ER27" s="133">
        <v>0</v>
      </c>
      <c r="ES27" s="133">
        <v>0</v>
      </c>
      <c r="ET27" s="133">
        <v>0</v>
      </c>
      <c r="EU27" s="133">
        <v>13</v>
      </c>
      <c r="EV27" s="133">
        <v>0</v>
      </c>
      <c r="EW27" s="133">
        <v>0</v>
      </c>
      <c r="EX27" s="133">
        <v>0</v>
      </c>
      <c r="EY27" s="133">
        <v>0</v>
      </c>
      <c r="EZ27" s="133">
        <v>0</v>
      </c>
      <c r="FA27" s="133">
        <v>0</v>
      </c>
      <c r="FB27" s="133">
        <v>0</v>
      </c>
      <c r="FC27" s="133">
        <v>19</v>
      </c>
      <c r="FD27" s="133">
        <v>0</v>
      </c>
      <c r="FE27" s="133">
        <v>0</v>
      </c>
      <c r="FF27" s="133">
        <v>0</v>
      </c>
      <c r="FG27" s="133">
        <v>0</v>
      </c>
      <c r="FH27" s="133">
        <v>0</v>
      </c>
      <c r="FI27" s="133">
        <v>8</v>
      </c>
      <c r="FJ27" s="133">
        <v>0</v>
      </c>
      <c r="FK27" s="133">
        <v>0</v>
      </c>
      <c r="FL27" s="133">
        <v>600.5</v>
      </c>
      <c r="FM27" s="133">
        <v>88</v>
      </c>
      <c r="FN27" s="133">
        <v>0</v>
      </c>
      <c r="FO27" s="133">
        <v>0</v>
      </c>
      <c r="FP27" s="133">
        <v>0</v>
      </c>
      <c r="FQ27" s="133">
        <v>0</v>
      </c>
      <c r="FR27" s="133">
        <v>0</v>
      </c>
      <c r="FS27" s="133">
        <v>0</v>
      </c>
      <c r="FT27" s="133">
        <v>0</v>
      </c>
      <c r="FU27" s="133">
        <v>0</v>
      </c>
      <c r="FV27" s="133">
        <v>0</v>
      </c>
      <c r="FW27" s="133">
        <v>0</v>
      </c>
      <c r="FX27" s="133">
        <v>0</v>
      </c>
      <c r="FY27" s="12"/>
      <c r="FZ27" s="12">
        <f t="shared" si="10"/>
        <v>3548.5</v>
      </c>
      <c r="GA27" s="12"/>
      <c r="GB27" s="12"/>
      <c r="GC27" s="12"/>
      <c r="GD27" s="12"/>
      <c r="GE27" s="12"/>
      <c r="GF27" s="12"/>
      <c r="GG27" s="2"/>
      <c r="GH27" s="2"/>
      <c r="GI27" s="120"/>
      <c r="GJ27" s="120"/>
      <c r="GK27" s="120"/>
      <c r="GL27" s="120"/>
      <c r="GM27" s="120"/>
    </row>
    <row r="28" spans="1:256" x14ac:dyDescent="0.35">
      <c r="A28" s="119" t="s">
        <v>450</v>
      </c>
      <c r="B28" s="120" t="s">
        <v>661</v>
      </c>
      <c r="C28" s="186">
        <v>1242</v>
      </c>
      <c r="D28" s="186">
        <v>3941</v>
      </c>
      <c r="E28" s="186">
        <v>1460</v>
      </c>
      <c r="F28" s="186">
        <v>2255</v>
      </c>
      <c r="G28" s="186">
        <v>98</v>
      </c>
      <c r="H28" s="186">
        <v>62</v>
      </c>
      <c r="I28" s="186">
        <v>1471</v>
      </c>
      <c r="J28" s="186">
        <v>186</v>
      </c>
      <c r="K28" s="186">
        <v>0</v>
      </c>
      <c r="L28" s="186">
        <v>126</v>
      </c>
      <c r="M28" s="186">
        <v>159</v>
      </c>
      <c r="N28" s="186">
        <v>4459</v>
      </c>
      <c r="O28" s="186">
        <v>366</v>
      </c>
      <c r="P28" s="186">
        <v>17</v>
      </c>
      <c r="Q28" s="186">
        <v>10422</v>
      </c>
      <c r="R28" s="186">
        <v>64</v>
      </c>
      <c r="S28" s="186">
        <v>54</v>
      </c>
      <c r="T28" s="186">
        <v>1</v>
      </c>
      <c r="U28" s="186">
        <v>0</v>
      </c>
      <c r="V28" s="186">
        <v>0</v>
      </c>
      <c r="W28" s="186">
        <v>0</v>
      </c>
      <c r="X28" s="186">
        <v>0</v>
      </c>
      <c r="Y28" s="186">
        <v>3</v>
      </c>
      <c r="Z28" s="186">
        <v>5</v>
      </c>
      <c r="AA28" s="186">
        <v>1993</v>
      </c>
      <c r="AB28" s="186">
        <v>1343</v>
      </c>
      <c r="AC28" s="186">
        <v>22</v>
      </c>
      <c r="AD28" s="186">
        <v>27</v>
      </c>
      <c r="AE28" s="186">
        <v>3</v>
      </c>
      <c r="AF28" s="186">
        <v>5</v>
      </c>
      <c r="AG28" s="186">
        <v>13</v>
      </c>
      <c r="AH28" s="186">
        <v>0</v>
      </c>
      <c r="AI28" s="186">
        <v>2</v>
      </c>
      <c r="AJ28" s="186">
        <v>2</v>
      </c>
      <c r="AK28" s="186">
        <v>1</v>
      </c>
      <c r="AL28" s="186">
        <v>11</v>
      </c>
      <c r="AM28" s="186">
        <v>0</v>
      </c>
      <c r="AN28" s="186">
        <v>0</v>
      </c>
      <c r="AO28" s="186">
        <v>113</v>
      </c>
      <c r="AP28" s="186">
        <v>13775</v>
      </c>
      <c r="AQ28" s="186">
        <v>0</v>
      </c>
      <c r="AR28" s="186">
        <v>1709</v>
      </c>
      <c r="AS28" s="186">
        <v>1120</v>
      </c>
      <c r="AT28" s="186">
        <v>30</v>
      </c>
      <c r="AU28" s="186">
        <v>4</v>
      </c>
      <c r="AV28" s="186">
        <v>2</v>
      </c>
      <c r="AW28" s="186">
        <v>1</v>
      </c>
      <c r="AX28" s="186">
        <v>7</v>
      </c>
      <c r="AY28" s="186">
        <v>5</v>
      </c>
      <c r="AZ28" s="186">
        <v>939</v>
      </c>
      <c r="BA28" s="186">
        <v>175</v>
      </c>
      <c r="BB28" s="186">
        <v>196</v>
      </c>
      <c r="BC28" s="186">
        <v>1366</v>
      </c>
      <c r="BD28" s="186">
        <v>59</v>
      </c>
      <c r="BE28" s="186">
        <v>4</v>
      </c>
      <c r="BF28" s="186">
        <v>410</v>
      </c>
      <c r="BG28" s="186">
        <v>61</v>
      </c>
      <c r="BH28" s="186">
        <v>9</v>
      </c>
      <c r="BI28" s="186">
        <v>18</v>
      </c>
      <c r="BJ28" s="186">
        <v>63</v>
      </c>
      <c r="BK28" s="186">
        <v>555</v>
      </c>
      <c r="BL28" s="186">
        <v>2</v>
      </c>
      <c r="BM28" s="186">
        <v>13</v>
      </c>
      <c r="BN28" s="186">
        <v>13</v>
      </c>
      <c r="BO28" s="186">
        <v>9</v>
      </c>
      <c r="BP28" s="186">
        <v>1</v>
      </c>
      <c r="BQ28" s="186">
        <v>1170</v>
      </c>
      <c r="BR28" s="186">
        <v>698</v>
      </c>
      <c r="BS28" s="186">
        <v>178</v>
      </c>
      <c r="BT28" s="186">
        <v>2</v>
      </c>
      <c r="BU28" s="186">
        <v>42</v>
      </c>
      <c r="BV28" s="186">
        <v>76</v>
      </c>
      <c r="BW28" s="186">
        <v>146</v>
      </c>
      <c r="BX28" s="186">
        <v>0</v>
      </c>
      <c r="BY28" s="186">
        <v>0</v>
      </c>
      <c r="BZ28" s="186">
        <v>0</v>
      </c>
      <c r="CA28" s="186">
        <v>3</v>
      </c>
      <c r="CB28" s="186">
        <v>2562</v>
      </c>
      <c r="CC28" s="186">
        <v>0</v>
      </c>
      <c r="CD28" s="186">
        <v>1</v>
      </c>
      <c r="CE28" s="186">
        <v>1</v>
      </c>
      <c r="CF28" s="186">
        <v>0</v>
      </c>
      <c r="CG28" s="186">
        <v>16</v>
      </c>
      <c r="CH28" s="186">
        <v>9</v>
      </c>
      <c r="CI28" s="186">
        <v>77</v>
      </c>
      <c r="CJ28" s="186">
        <v>162</v>
      </c>
      <c r="CK28" s="186">
        <v>147</v>
      </c>
      <c r="CL28" s="186">
        <v>25</v>
      </c>
      <c r="CM28" s="186">
        <v>8</v>
      </c>
      <c r="CN28" s="186">
        <v>1172</v>
      </c>
      <c r="CO28" s="186">
        <v>377</v>
      </c>
      <c r="CP28" s="186">
        <v>142</v>
      </c>
      <c r="CQ28" s="186">
        <v>2</v>
      </c>
      <c r="CR28" s="186">
        <v>0</v>
      </c>
      <c r="CS28" s="186">
        <v>3</v>
      </c>
      <c r="CT28" s="186">
        <v>1</v>
      </c>
      <c r="CU28" s="186">
        <v>3</v>
      </c>
      <c r="CV28" s="186">
        <v>0</v>
      </c>
      <c r="CW28" s="186">
        <v>0</v>
      </c>
      <c r="CX28" s="186">
        <v>19</v>
      </c>
      <c r="CY28" s="186">
        <v>0</v>
      </c>
      <c r="CZ28" s="186">
        <v>31</v>
      </c>
      <c r="DA28" s="186">
        <v>0</v>
      </c>
      <c r="DB28" s="186">
        <v>6</v>
      </c>
      <c r="DC28" s="186">
        <v>0</v>
      </c>
      <c r="DD28" s="186">
        <v>4</v>
      </c>
      <c r="DE28" s="186">
        <v>1</v>
      </c>
      <c r="DF28" s="186">
        <v>558</v>
      </c>
      <c r="DG28" s="186">
        <v>0</v>
      </c>
      <c r="DH28" s="186">
        <v>109</v>
      </c>
      <c r="DI28" s="186">
        <v>55</v>
      </c>
      <c r="DJ28" s="186">
        <v>9</v>
      </c>
      <c r="DK28" s="186">
        <v>20</v>
      </c>
      <c r="DL28" s="186">
        <v>298</v>
      </c>
      <c r="DM28" s="186">
        <v>0</v>
      </c>
      <c r="DN28" s="186">
        <v>66</v>
      </c>
      <c r="DO28" s="186">
        <v>494</v>
      </c>
      <c r="DP28" s="186">
        <v>0</v>
      </c>
      <c r="DQ28" s="186">
        <v>57</v>
      </c>
      <c r="DR28" s="186">
        <v>25</v>
      </c>
      <c r="DS28" s="186">
        <v>28</v>
      </c>
      <c r="DT28" s="186">
        <v>4</v>
      </c>
      <c r="DU28" s="186">
        <v>0</v>
      </c>
      <c r="DV28" s="186">
        <v>3</v>
      </c>
      <c r="DW28" s="186">
        <v>0</v>
      </c>
      <c r="DX28" s="186">
        <v>4</v>
      </c>
      <c r="DY28" s="186">
        <v>3</v>
      </c>
      <c r="DZ28" s="186">
        <v>1</v>
      </c>
      <c r="EA28" s="186">
        <v>28</v>
      </c>
      <c r="EB28" s="186">
        <v>66</v>
      </c>
      <c r="EC28" s="186">
        <v>2</v>
      </c>
      <c r="ED28" s="186">
        <v>50</v>
      </c>
      <c r="EE28" s="186">
        <v>11</v>
      </c>
      <c r="EF28" s="186">
        <v>63</v>
      </c>
      <c r="EG28" s="186">
        <v>44</v>
      </c>
      <c r="EH28" s="186">
        <v>9</v>
      </c>
      <c r="EI28" s="186">
        <v>372</v>
      </c>
      <c r="EJ28" s="186">
        <v>211</v>
      </c>
      <c r="EK28" s="186">
        <v>15</v>
      </c>
      <c r="EL28" s="186">
        <v>1</v>
      </c>
      <c r="EM28" s="186">
        <v>2</v>
      </c>
      <c r="EN28" s="186">
        <v>11</v>
      </c>
      <c r="EO28" s="186">
        <v>3</v>
      </c>
      <c r="EP28" s="186">
        <v>15</v>
      </c>
      <c r="EQ28" s="186">
        <v>157</v>
      </c>
      <c r="ER28" s="186">
        <v>17</v>
      </c>
      <c r="ES28" s="186">
        <v>3</v>
      </c>
      <c r="ET28" s="186">
        <v>7</v>
      </c>
      <c r="EU28" s="186">
        <v>92</v>
      </c>
      <c r="EV28" s="186">
        <v>11</v>
      </c>
      <c r="EW28" s="186">
        <v>48</v>
      </c>
      <c r="EX28" s="186">
        <v>2</v>
      </c>
      <c r="EY28" s="186">
        <v>12</v>
      </c>
      <c r="EZ28" s="186">
        <v>0</v>
      </c>
      <c r="FA28" s="186">
        <v>624</v>
      </c>
      <c r="FB28" s="186">
        <v>0</v>
      </c>
      <c r="FC28" s="186">
        <v>24</v>
      </c>
      <c r="FD28" s="186">
        <v>4</v>
      </c>
      <c r="FE28" s="186">
        <v>14</v>
      </c>
      <c r="FF28" s="186">
        <v>0</v>
      </c>
      <c r="FG28" s="186">
        <v>5</v>
      </c>
      <c r="FH28" s="186">
        <v>0</v>
      </c>
      <c r="FI28" s="186">
        <v>145</v>
      </c>
      <c r="FJ28" s="186">
        <v>67</v>
      </c>
      <c r="FK28" s="186">
        <v>229</v>
      </c>
      <c r="FL28" s="186">
        <v>152</v>
      </c>
      <c r="FM28" s="186">
        <v>83</v>
      </c>
      <c r="FN28" s="186">
        <v>2952</v>
      </c>
      <c r="FO28" s="186">
        <v>43</v>
      </c>
      <c r="FP28" s="186">
        <v>287</v>
      </c>
      <c r="FQ28" s="186">
        <v>56</v>
      </c>
      <c r="FR28" s="186">
        <v>0</v>
      </c>
      <c r="FS28" s="186">
        <v>0</v>
      </c>
      <c r="FT28" s="186">
        <v>0</v>
      </c>
      <c r="FU28" s="186">
        <v>130</v>
      </c>
      <c r="FV28" s="186">
        <v>92</v>
      </c>
      <c r="FW28" s="186">
        <v>8</v>
      </c>
      <c r="FX28" s="186">
        <v>1</v>
      </c>
      <c r="FY28" s="12"/>
      <c r="FZ28" s="12">
        <f t="shared" si="10"/>
        <v>65458</v>
      </c>
      <c r="GA28" s="12"/>
      <c r="GB28" s="12"/>
      <c r="GC28" s="12"/>
      <c r="GD28" s="12"/>
      <c r="GE28" s="12"/>
      <c r="GF28" s="12"/>
      <c r="GG28" s="2"/>
      <c r="GH28" s="2"/>
      <c r="GI28" s="120"/>
      <c r="GJ28" s="120"/>
      <c r="GK28" s="120"/>
      <c r="GL28" s="120"/>
      <c r="GM28" s="120"/>
    </row>
    <row r="29" spans="1:256" x14ac:dyDescent="0.35">
      <c r="A29" s="119" t="s">
        <v>787</v>
      </c>
      <c r="B29" s="120" t="s">
        <v>1084</v>
      </c>
      <c r="C29" s="186">
        <v>882</v>
      </c>
      <c r="D29" s="186">
        <v>4560</v>
      </c>
      <c r="E29" s="186">
        <v>820</v>
      </c>
      <c r="F29" s="186">
        <v>2731</v>
      </c>
      <c r="G29" s="186">
        <v>168</v>
      </c>
      <c r="H29" s="186">
        <v>229</v>
      </c>
      <c r="I29" s="186">
        <v>1096</v>
      </c>
      <c r="J29" s="186">
        <v>293</v>
      </c>
      <c r="K29" s="186">
        <v>21</v>
      </c>
      <c r="L29" s="186">
        <v>395</v>
      </c>
      <c r="M29" s="186">
        <v>162</v>
      </c>
      <c r="N29" s="186">
        <v>7323</v>
      </c>
      <c r="O29" s="186">
        <v>1782</v>
      </c>
      <c r="P29" s="186">
        <v>51</v>
      </c>
      <c r="Q29" s="186">
        <v>5461</v>
      </c>
      <c r="R29" s="186">
        <v>635</v>
      </c>
      <c r="S29" s="186">
        <v>189</v>
      </c>
      <c r="T29" s="186">
        <v>32</v>
      </c>
      <c r="U29" s="186">
        <v>7</v>
      </c>
      <c r="V29" s="186">
        <v>45</v>
      </c>
      <c r="W29" s="186">
        <v>11</v>
      </c>
      <c r="X29" s="186">
        <v>8</v>
      </c>
      <c r="Y29" s="186">
        <v>139</v>
      </c>
      <c r="Z29" s="186">
        <v>29</v>
      </c>
      <c r="AA29" s="186">
        <v>4113</v>
      </c>
      <c r="AB29" s="186">
        <v>3679</v>
      </c>
      <c r="AC29" s="186">
        <v>148</v>
      </c>
      <c r="AD29" s="186">
        <v>158</v>
      </c>
      <c r="AE29" s="186">
        <v>13</v>
      </c>
      <c r="AF29" s="186">
        <v>25</v>
      </c>
      <c r="AG29" s="186">
        <v>76</v>
      </c>
      <c r="AH29" s="186">
        <v>97</v>
      </c>
      <c r="AI29" s="186">
        <v>32</v>
      </c>
      <c r="AJ29" s="186">
        <v>28</v>
      </c>
      <c r="AK29" s="186">
        <v>25</v>
      </c>
      <c r="AL29" s="186">
        <v>21</v>
      </c>
      <c r="AM29" s="186">
        <v>57</v>
      </c>
      <c r="AN29" s="186">
        <v>50</v>
      </c>
      <c r="AO29" s="186">
        <v>751</v>
      </c>
      <c r="AP29" s="186">
        <v>11173</v>
      </c>
      <c r="AQ29" s="186">
        <v>45</v>
      </c>
      <c r="AR29" s="186">
        <v>8056</v>
      </c>
      <c r="AS29" s="186">
        <v>943</v>
      </c>
      <c r="AT29" s="186">
        <v>336</v>
      </c>
      <c r="AU29" s="186">
        <v>50</v>
      </c>
      <c r="AV29" s="186">
        <v>45</v>
      </c>
      <c r="AW29" s="186">
        <v>37</v>
      </c>
      <c r="AX29" s="186">
        <v>20</v>
      </c>
      <c r="AY29" s="186">
        <v>44</v>
      </c>
      <c r="AZ29" s="186">
        <v>1602</v>
      </c>
      <c r="BA29" s="186">
        <v>1331</v>
      </c>
      <c r="BB29" s="186">
        <v>1538</v>
      </c>
      <c r="BC29" s="186">
        <v>2829</v>
      </c>
      <c r="BD29" s="186">
        <v>423</v>
      </c>
      <c r="BE29" s="186">
        <v>110</v>
      </c>
      <c r="BF29" s="186">
        <v>2291</v>
      </c>
      <c r="BG29" s="186">
        <v>117</v>
      </c>
      <c r="BH29" s="186">
        <v>52</v>
      </c>
      <c r="BI29" s="186">
        <v>51</v>
      </c>
      <c r="BJ29" s="186">
        <v>683</v>
      </c>
      <c r="BK29" s="186">
        <v>2950</v>
      </c>
      <c r="BL29" s="186">
        <v>13</v>
      </c>
      <c r="BM29" s="186">
        <v>66</v>
      </c>
      <c r="BN29" s="186">
        <v>555</v>
      </c>
      <c r="BO29" s="186">
        <v>252</v>
      </c>
      <c r="BP29" s="186">
        <v>23</v>
      </c>
      <c r="BQ29" s="186">
        <v>652</v>
      </c>
      <c r="BR29" s="186">
        <v>570</v>
      </c>
      <c r="BS29" s="186">
        <v>134</v>
      </c>
      <c r="BT29" s="186">
        <v>48</v>
      </c>
      <c r="BU29" s="186">
        <v>54</v>
      </c>
      <c r="BV29" s="186">
        <v>158</v>
      </c>
      <c r="BW29" s="186">
        <v>173</v>
      </c>
      <c r="BX29" s="186">
        <v>15</v>
      </c>
      <c r="BY29" s="186">
        <v>86</v>
      </c>
      <c r="BZ29" s="186">
        <v>35</v>
      </c>
      <c r="CA29" s="186">
        <v>24</v>
      </c>
      <c r="CB29" s="186">
        <v>9593</v>
      </c>
      <c r="CC29" s="186">
        <v>25</v>
      </c>
      <c r="CD29" s="186">
        <v>5</v>
      </c>
      <c r="CE29" s="186">
        <v>40</v>
      </c>
      <c r="CF29" s="186">
        <v>13</v>
      </c>
      <c r="CG29" s="186">
        <v>36</v>
      </c>
      <c r="CH29" s="186">
        <v>14</v>
      </c>
      <c r="CI29" s="186">
        <v>127</v>
      </c>
      <c r="CJ29" s="186">
        <v>165</v>
      </c>
      <c r="CK29" s="186">
        <v>722</v>
      </c>
      <c r="CL29" s="186">
        <v>165</v>
      </c>
      <c r="CM29" s="186">
        <v>112</v>
      </c>
      <c r="CN29" s="186">
        <v>2865</v>
      </c>
      <c r="CO29" s="186">
        <v>2086</v>
      </c>
      <c r="CP29" s="186">
        <v>97</v>
      </c>
      <c r="CQ29" s="186">
        <v>170</v>
      </c>
      <c r="CR29" s="186">
        <v>43</v>
      </c>
      <c r="CS29" s="186">
        <v>39</v>
      </c>
      <c r="CT29" s="186">
        <v>30</v>
      </c>
      <c r="CU29" s="186">
        <v>30</v>
      </c>
      <c r="CV29" s="186">
        <v>2</v>
      </c>
      <c r="CW29" s="186">
        <v>41</v>
      </c>
      <c r="CX29" s="186">
        <v>102</v>
      </c>
      <c r="CY29" s="186">
        <v>7</v>
      </c>
      <c r="CZ29" s="186">
        <v>308</v>
      </c>
      <c r="DA29" s="186">
        <v>35</v>
      </c>
      <c r="DB29" s="186">
        <v>51</v>
      </c>
      <c r="DC29" s="186">
        <v>29</v>
      </c>
      <c r="DD29" s="186">
        <v>27</v>
      </c>
      <c r="DE29" s="186">
        <v>48</v>
      </c>
      <c r="DF29" s="186">
        <v>3302</v>
      </c>
      <c r="DG29" s="186">
        <v>16</v>
      </c>
      <c r="DH29" s="186">
        <v>342</v>
      </c>
      <c r="DI29" s="186">
        <v>425</v>
      </c>
      <c r="DJ29" s="186">
        <v>89</v>
      </c>
      <c r="DK29" s="186">
        <v>66</v>
      </c>
      <c r="DL29" s="186">
        <v>1007</v>
      </c>
      <c r="DM29" s="186">
        <v>42</v>
      </c>
      <c r="DN29" s="186">
        <v>176</v>
      </c>
      <c r="DO29" s="186">
        <v>430</v>
      </c>
      <c r="DP29" s="186">
        <v>37</v>
      </c>
      <c r="DQ29" s="186">
        <v>108</v>
      </c>
      <c r="DR29" s="186">
        <v>273</v>
      </c>
      <c r="DS29" s="186">
        <v>110</v>
      </c>
      <c r="DT29" s="186">
        <v>19</v>
      </c>
      <c r="DU29" s="186">
        <v>37</v>
      </c>
      <c r="DV29" s="186">
        <v>25</v>
      </c>
      <c r="DW29" s="186">
        <v>26</v>
      </c>
      <c r="DX29" s="186">
        <v>26</v>
      </c>
      <c r="DY29" s="186">
        <v>47</v>
      </c>
      <c r="DZ29" s="186">
        <v>95</v>
      </c>
      <c r="EA29" s="186">
        <v>79</v>
      </c>
      <c r="EB29" s="186">
        <v>101</v>
      </c>
      <c r="EC29" s="186">
        <v>51</v>
      </c>
      <c r="ED29" s="186">
        <v>198</v>
      </c>
      <c r="EE29" s="186">
        <v>25</v>
      </c>
      <c r="EF29" s="186">
        <v>244</v>
      </c>
      <c r="EG29" s="186">
        <v>30</v>
      </c>
      <c r="EH29" s="186">
        <v>29</v>
      </c>
      <c r="EI29" s="186">
        <v>2156</v>
      </c>
      <c r="EJ29" s="186">
        <v>1640</v>
      </c>
      <c r="EK29" s="186">
        <v>91</v>
      </c>
      <c r="EL29" s="186">
        <v>88</v>
      </c>
      <c r="EM29" s="186">
        <v>44</v>
      </c>
      <c r="EN29" s="186">
        <v>170</v>
      </c>
      <c r="EO29" s="186">
        <v>27</v>
      </c>
      <c r="EP29" s="186">
        <v>48</v>
      </c>
      <c r="EQ29" s="186">
        <v>391</v>
      </c>
      <c r="ER29" s="186">
        <v>34</v>
      </c>
      <c r="ES29" s="186">
        <v>17</v>
      </c>
      <c r="ET29" s="186">
        <v>19</v>
      </c>
      <c r="EU29" s="186">
        <v>92</v>
      </c>
      <c r="EV29" s="186">
        <v>11</v>
      </c>
      <c r="EW29" s="186">
        <v>87</v>
      </c>
      <c r="EX29" s="186">
        <v>22</v>
      </c>
      <c r="EY29" s="186">
        <v>91</v>
      </c>
      <c r="EZ29" s="186">
        <v>22</v>
      </c>
      <c r="FA29" s="186">
        <v>441</v>
      </c>
      <c r="FB29" s="186">
        <v>47</v>
      </c>
      <c r="FC29" s="186">
        <v>220</v>
      </c>
      <c r="FD29" s="186">
        <v>86</v>
      </c>
      <c r="FE29" s="186">
        <v>8</v>
      </c>
      <c r="FF29" s="186">
        <v>37</v>
      </c>
      <c r="FG29" s="186">
        <v>15</v>
      </c>
      <c r="FH29" s="186">
        <v>13</v>
      </c>
      <c r="FI29" s="186">
        <v>281</v>
      </c>
      <c r="FJ29" s="186">
        <v>196</v>
      </c>
      <c r="FK29" s="186">
        <v>262</v>
      </c>
      <c r="FL29" s="186">
        <v>851</v>
      </c>
      <c r="FM29" s="186">
        <v>485</v>
      </c>
      <c r="FN29" s="186">
        <v>2942</v>
      </c>
      <c r="FO29" s="186">
        <v>148</v>
      </c>
      <c r="FP29" s="186">
        <v>307</v>
      </c>
      <c r="FQ29" s="186">
        <v>134</v>
      </c>
      <c r="FR29" s="186">
        <v>26</v>
      </c>
      <c r="FS29" s="186">
        <v>22</v>
      </c>
      <c r="FT29" s="186">
        <v>8</v>
      </c>
      <c r="FU29" s="186">
        <v>163</v>
      </c>
      <c r="FV29" s="186">
        <v>105</v>
      </c>
      <c r="FW29" s="186">
        <v>11</v>
      </c>
      <c r="FX29" s="186">
        <v>3</v>
      </c>
      <c r="FY29" s="12"/>
      <c r="FZ29" s="12"/>
      <c r="GA29" s="12"/>
      <c r="GB29" s="12"/>
      <c r="GC29" s="12"/>
      <c r="GD29" s="12"/>
      <c r="GE29" s="12"/>
      <c r="GF29" s="12"/>
      <c r="GG29" s="2"/>
      <c r="GH29" s="2"/>
      <c r="GI29" s="120"/>
      <c r="GJ29" s="120"/>
      <c r="GK29" s="120"/>
      <c r="GL29" s="120"/>
      <c r="GM29" s="120"/>
    </row>
    <row r="30" spans="1:256" x14ac:dyDescent="0.35">
      <c r="A30" s="119" t="s">
        <v>791</v>
      </c>
      <c r="B30" s="120" t="s">
        <v>662</v>
      </c>
      <c r="C30" s="149">
        <v>0</v>
      </c>
      <c r="D30" s="150">
        <v>4707.3</v>
      </c>
      <c r="E30" s="150">
        <v>815.8</v>
      </c>
      <c r="F30" s="150">
        <v>875.8</v>
      </c>
      <c r="G30" s="150">
        <v>0</v>
      </c>
      <c r="H30" s="150">
        <v>0</v>
      </c>
      <c r="I30" s="150">
        <v>969.1</v>
      </c>
      <c r="J30" s="150">
        <v>0</v>
      </c>
      <c r="K30" s="150">
        <v>0</v>
      </c>
      <c r="L30" s="150">
        <v>0</v>
      </c>
      <c r="M30" s="150">
        <v>0</v>
      </c>
      <c r="N30" s="150">
        <v>0</v>
      </c>
      <c r="O30" s="150">
        <v>0</v>
      </c>
      <c r="P30" s="150">
        <v>0</v>
      </c>
      <c r="Q30" s="150">
        <v>1060.3</v>
      </c>
      <c r="R30" s="150">
        <v>0</v>
      </c>
      <c r="S30" s="150">
        <v>0</v>
      </c>
      <c r="T30" s="150">
        <v>0</v>
      </c>
      <c r="U30" s="150">
        <v>0</v>
      </c>
      <c r="V30" s="150">
        <v>0</v>
      </c>
      <c r="W30" s="150">
        <v>0</v>
      </c>
      <c r="X30" s="150">
        <v>0</v>
      </c>
      <c r="Y30" s="150">
        <v>0</v>
      </c>
      <c r="Z30" s="150">
        <v>0</v>
      </c>
      <c r="AA30" s="150">
        <v>0</v>
      </c>
      <c r="AB30" s="150">
        <v>0</v>
      </c>
      <c r="AC30" s="150">
        <v>0</v>
      </c>
      <c r="AD30" s="150">
        <v>151</v>
      </c>
      <c r="AE30" s="150">
        <v>0</v>
      </c>
      <c r="AF30" s="150">
        <v>0</v>
      </c>
      <c r="AG30" s="150">
        <v>0</v>
      </c>
      <c r="AH30" s="150">
        <v>0</v>
      </c>
      <c r="AI30" s="150">
        <v>0</v>
      </c>
      <c r="AJ30" s="150">
        <v>0</v>
      </c>
      <c r="AK30" s="150">
        <v>0</v>
      </c>
      <c r="AL30" s="150">
        <v>0</v>
      </c>
      <c r="AM30" s="150">
        <v>0</v>
      </c>
      <c r="AN30" s="150">
        <v>0</v>
      </c>
      <c r="AO30" s="150">
        <v>0</v>
      </c>
      <c r="AP30" s="150">
        <v>0</v>
      </c>
      <c r="AQ30" s="150">
        <v>0</v>
      </c>
      <c r="AR30" s="150">
        <v>2205</v>
      </c>
      <c r="AS30" s="151">
        <v>307.60000000000002</v>
      </c>
      <c r="AT30" s="150">
        <v>0</v>
      </c>
      <c r="AU30" s="150">
        <v>0</v>
      </c>
      <c r="AV30" s="150">
        <v>0</v>
      </c>
      <c r="AW30" s="150">
        <v>0</v>
      </c>
      <c r="AX30" s="150">
        <v>0</v>
      </c>
      <c r="AY30" s="150">
        <v>0</v>
      </c>
      <c r="AZ30" s="150">
        <v>0</v>
      </c>
      <c r="BA30" s="150">
        <v>0</v>
      </c>
      <c r="BB30" s="150">
        <v>0</v>
      </c>
      <c r="BC30" s="150">
        <v>3884.1</v>
      </c>
      <c r="BD30" s="150">
        <v>0</v>
      </c>
      <c r="BE30" s="150">
        <v>0</v>
      </c>
      <c r="BF30" s="150">
        <v>0</v>
      </c>
      <c r="BG30" s="150">
        <v>0</v>
      </c>
      <c r="BH30" s="150">
        <v>0</v>
      </c>
      <c r="BI30" s="150">
        <v>0</v>
      </c>
      <c r="BJ30" s="150">
        <v>0</v>
      </c>
      <c r="BK30" s="150">
        <v>0</v>
      </c>
      <c r="BL30" s="150">
        <v>0</v>
      </c>
      <c r="BM30" s="150">
        <v>0</v>
      </c>
      <c r="BN30" s="150">
        <v>0</v>
      </c>
      <c r="BO30" s="150">
        <v>0</v>
      </c>
      <c r="BP30" s="150">
        <v>0</v>
      </c>
      <c r="BQ30" s="150">
        <v>275.60000000000002</v>
      </c>
      <c r="BR30" s="150">
        <v>0</v>
      </c>
      <c r="BS30" s="150">
        <v>0</v>
      </c>
      <c r="BT30" s="150">
        <v>0</v>
      </c>
      <c r="BU30" s="150">
        <v>0</v>
      </c>
      <c r="BV30" s="150">
        <v>0</v>
      </c>
      <c r="BW30" s="150">
        <v>0</v>
      </c>
      <c r="BX30" s="150">
        <v>0</v>
      </c>
      <c r="BY30" s="150">
        <v>0</v>
      </c>
      <c r="BZ30" s="150">
        <v>0</v>
      </c>
      <c r="CA30" s="150">
        <v>0</v>
      </c>
      <c r="CB30" s="150">
        <v>825.8</v>
      </c>
      <c r="CC30" s="150">
        <v>0</v>
      </c>
      <c r="CD30" s="150">
        <v>0</v>
      </c>
      <c r="CE30" s="150">
        <v>0</v>
      </c>
      <c r="CF30" s="150">
        <v>0</v>
      </c>
      <c r="CG30" s="150">
        <v>0</v>
      </c>
      <c r="CH30" s="150">
        <v>0</v>
      </c>
      <c r="CI30" s="150">
        <v>0</v>
      </c>
      <c r="CJ30" s="150">
        <v>0</v>
      </c>
      <c r="CK30" s="150">
        <v>581</v>
      </c>
      <c r="CL30" s="150">
        <v>0</v>
      </c>
      <c r="CM30" s="150">
        <v>0</v>
      </c>
      <c r="CN30" s="150">
        <v>3313.3</v>
      </c>
      <c r="CO30" s="150">
        <v>0</v>
      </c>
      <c r="CP30" s="150">
        <v>0</v>
      </c>
      <c r="CQ30" s="150">
        <v>0</v>
      </c>
      <c r="CR30" s="150">
        <v>0</v>
      </c>
      <c r="CS30" s="150">
        <v>0</v>
      </c>
      <c r="CT30" s="150">
        <v>0</v>
      </c>
      <c r="CU30" s="150">
        <v>0</v>
      </c>
      <c r="CV30" s="150">
        <v>0</v>
      </c>
      <c r="CW30" s="150">
        <v>0</v>
      </c>
      <c r="CX30" s="150">
        <v>0</v>
      </c>
      <c r="CY30" s="150">
        <v>0</v>
      </c>
      <c r="CZ30" s="150">
        <v>0</v>
      </c>
      <c r="DA30" s="150">
        <v>0</v>
      </c>
      <c r="DB30" s="150">
        <v>0</v>
      </c>
      <c r="DC30" s="150">
        <v>0</v>
      </c>
      <c r="DD30" s="150">
        <v>0</v>
      </c>
      <c r="DE30" s="150">
        <v>0</v>
      </c>
      <c r="DF30" s="150">
        <v>1275.3</v>
      </c>
      <c r="DG30" s="150">
        <v>0</v>
      </c>
      <c r="DH30" s="150">
        <v>0</v>
      </c>
      <c r="DI30" s="150">
        <v>55</v>
      </c>
      <c r="DJ30" s="150">
        <v>0</v>
      </c>
      <c r="DK30" s="150">
        <v>0</v>
      </c>
      <c r="DL30" s="150">
        <v>0</v>
      </c>
      <c r="DM30" s="150">
        <v>0</v>
      </c>
      <c r="DN30" s="150">
        <v>0</v>
      </c>
      <c r="DO30" s="150">
        <v>0</v>
      </c>
      <c r="DP30" s="150">
        <v>0</v>
      </c>
      <c r="DQ30" s="150">
        <v>0</v>
      </c>
      <c r="DR30" s="150">
        <v>0</v>
      </c>
      <c r="DS30" s="150">
        <v>0</v>
      </c>
      <c r="DT30" s="150">
        <v>0</v>
      </c>
      <c r="DU30" s="150">
        <v>0</v>
      </c>
      <c r="DV30" s="150">
        <v>0</v>
      </c>
      <c r="DW30" s="150">
        <v>0</v>
      </c>
      <c r="DX30" s="150">
        <v>0</v>
      </c>
      <c r="DY30" s="150">
        <v>0</v>
      </c>
      <c r="DZ30" s="150">
        <v>0</v>
      </c>
      <c r="EA30" s="150">
        <v>0</v>
      </c>
      <c r="EB30" s="150">
        <v>0</v>
      </c>
      <c r="EC30" s="150">
        <v>0</v>
      </c>
      <c r="ED30" s="150">
        <v>0</v>
      </c>
      <c r="EE30" s="150">
        <v>0</v>
      </c>
      <c r="EF30" s="150">
        <v>0</v>
      </c>
      <c r="EG30" s="150">
        <v>0</v>
      </c>
      <c r="EH30" s="150">
        <v>0</v>
      </c>
      <c r="EI30" s="150">
        <v>0</v>
      </c>
      <c r="EJ30" s="150">
        <v>0</v>
      </c>
      <c r="EK30" s="150">
        <v>0</v>
      </c>
      <c r="EL30" s="150">
        <v>0</v>
      </c>
      <c r="EM30" s="150">
        <v>0</v>
      </c>
      <c r="EN30" s="150">
        <v>0</v>
      </c>
      <c r="EO30" s="150">
        <v>0</v>
      </c>
      <c r="EP30" s="150">
        <v>0</v>
      </c>
      <c r="EQ30" s="150">
        <v>128</v>
      </c>
      <c r="ER30" s="150">
        <v>0</v>
      </c>
      <c r="ES30" s="150">
        <v>0</v>
      </c>
      <c r="ET30" s="150">
        <v>0</v>
      </c>
      <c r="EU30" s="150">
        <v>0</v>
      </c>
      <c r="EV30" s="150">
        <v>0</v>
      </c>
      <c r="EW30" s="150">
        <v>0</v>
      </c>
      <c r="EX30" s="150">
        <v>0</v>
      </c>
      <c r="EY30" s="150">
        <v>0</v>
      </c>
      <c r="EZ30" s="150">
        <v>0</v>
      </c>
      <c r="FA30" s="150">
        <v>0</v>
      </c>
      <c r="FB30" s="150">
        <v>0</v>
      </c>
      <c r="FC30" s="150">
        <v>0</v>
      </c>
      <c r="FD30" s="150">
        <v>0</v>
      </c>
      <c r="FE30" s="150">
        <v>0</v>
      </c>
      <c r="FF30" s="150">
        <v>0</v>
      </c>
      <c r="FG30" s="150">
        <v>0</v>
      </c>
      <c r="FH30" s="150">
        <v>0</v>
      </c>
      <c r="FI30" s="150">
        <v>0</v>
      </c>
      <c r="FJ30" s="150">
        <v>0</v>
      </c>
      <c r="FK30" s="150">
        <v>0</v>
      </c>
      <c r="FL30" s="150">
        <v>0</v>
      </c>
      <c r="FM30" s="150">
        <v>0</v>
      </c>
      <c r="FN30" s="150">
        <v>0</v>
      </c>
      <c r="FO30" s="150">
        <v>0</v>
      </c>
      <c r="FP30" s="150">
        <v>0</v>
      </c>
      <c r="FQ30" s="150">
        <v>0</v>
      </c>
      <c r="FR30" s="150">
        <v>0</v>
      </c>
      <c r="FS30" s="150">
        <v>0</v>
      </c>
      <c r="FT30" s="150">
        <v>0</v>
      </c>
      <c r="FU30" s="150">
        <v>0</v>
      </c>
      <c r="FV30" s="150">
        <v>0</v>
      </c>
      <c r="FW30" s="150">
        <v>0</v>
      </c>
      <c r="FX30" s="150">
        <v>0</v>
      </c>
      <c r="FY30" s="12"/>
      <c r="FZ30" s="12">
        <f t="shared" si="10"/>
        <v>21430</v>
      </c>
      <c r="GA30" s="12"/>
      <c r="GB30" s="12"/>
      <c r="GC30" s="12"/>
      <c r="GD30" s="12"/>
      <c r="GE30" s="12"/>
      <c r="GF30" s="12"/>
      <c r="GG30" s="2"/>
      <c r="GH30" s="2"/>
      <c r="GI30" s="120"/>
      <c r="GJ30" s="120"/>
      <c r="GK30" s="120"/>
      <c r="GL30" s="120"/>
      <c r="GM30" s="120"/>
    </row>
    <row r="31" spans="1:256" x14ac:dyDescent="0.35">
      <c r="A31" s="119" t="s">
        <v>793</v>
      </c>
      <c r="B31" s="120" t="s">
        <v>663</v>
      </c>
      <c r="C31" s="152">
        <v>0</v>
      </c>
      <c r="D31" s="153">
        <v>364</v>
      </c>
      <c r="E31" s="153">
        <v>44</v>
      </c>
      <c r="F31" s="153">
        <v>61</v>
      </c>
      <c r="G31" s="153">
        <v>0</v>
      </c>
      <c r="H31" s="153">
        <v>0</v>
      </c>
      <c r="I31" s="153">
        <v>69</v>
      </c>
      <c r="J31" s="153">
        <v>0</v>
      </c>
      <c r="K31" s="153">
        <v>0</v>
      </c>
      <c r="L31" s="153">
        <v>0</v>
      </c>
      <c r="M31" s="153">
        <v>0</v>
      </c>
      <c r="N31" s="153">
        <v>0</v>
      </c>
      <c r="O31" s="153">
        <v>0</v>
      </c>
      <c r="P31" s="153">
        <v>0</v>
      </c>
      <c r="Q31" s="153">
        <v>58</v>
      </c>
      <c r="R31" s="153">
        <v>0</v>
      </c>
      <c r="S31" s="153">
        <v>0</v>
      </c>
      <c r="T31" s="153">
        <v>0</v>
      </c>
      <c r="U31" s="153">
        <v>0</v>
      </c>
      <c r="V31" s="153">
        <v>0</v>
      </c>
      <c r="W31" s="153">
        <v>0</v>
      </c>
      <c r="X31" s="153">
        <v>0</v>
      </c>
      <c r="Y31" s="153">
        <v>0</v>
      </c>
      <c r="Z31" s="153">
        <v>0</v>
      </c>
      <c r="AA31" s="153">
        <v>0</v>
      </c>
      <c r="AB31" s="153">
        <v>0</v>
      </c>
      <c r="AC31" s="153">
        <v>0</v>
      </c>
      <c r="AD31" s="153">
        <v>18</v>
      </c>
      <c r="AE31" s="153">
        <v>0</v>
      </c>
      <c r="AF31" s="153">
        <v>0</v>
      </c>
      <c r="AG31" s="153">
        <v>0</v>
      </c>
      <c r="AH31" s="153">
        <v>0</v>
      </c>
      <c r="AI31" s="153">
        <v>0</v>
      </c>
      <c r="AJ31" s="153">
        <v>0</v>
      </c>
      <c r="AK31" s="153">
        <v>0</v>
      </c>
      <c r="AL31" s="153">
        <v>0</v>
      </c>
      <c r="AM31" s="153">
        <v>0</v>
      </c>
      <c r="AN31" s="153">
        <v>0</v>
      </c>
      <c r="AO31" s="153">
        <v>0</v>
      </c>
      <c r="AP31" s="153">
        <v>0</v>
      </c>
      <c r="AQ31" s="153">
        <v>0</v>
      </c>
      <c r="AR31" s="153">
        <v>56</v>
      </c>
      <c r="AS31" s="153">
        <v>24</v>
      </c>
      <c r="AT31" s="153">
        <v>0</v>
      </c>
      <c r="AU31" s="153">
        <v>0</v>
      </c>
      <c r="AV31" s="153">
        <v>0</v>
      </c>
      <c r="AW31" s="153">
        <v>0</v>
      </c>
      <c r="AX31" s="153">
        <v>0</v>
      </c>
      <c r="AY31" s="153">
        <v>0</v>
      </c>
      <c r="AZ31" s="153">
        <v>0</v>
      </c>
      <c r="BA31" s="153">
        <v>0</v>
      </c>
      <c r="BB31" s="153">
        <v>0</v>
      </c>
      <c r="BC31" s="153">
        <v>340.5</v>
      </c>
      <c r="BD31" s="153">
        <v>0</v>
      </c>
      <c r="BE31" s="153">
        <v>0</v>
      </c>
      <c r="BF31" s="153">
        <v>0</v>
      </c>
      <c r="BG31" s="153">
        <v>0</v>
      </c>
      <c r="BH31" s="153">
        <v>0</v>
      </c>
      <c r="BI31" s="153">
        <v>0</v>
      </c>
      <c r="BJ31" s="153">
        <v>0</v>
      </c>
      <c r="BK31" s="153">
        <v>0</v>
      </c>
      <c r="BL31" s="153">
        <v>0</v>
      </c>
      <c r="BM31" s="153">
        <v>0</v>
      </c>
      <c r="BN31" s="153">
        <v>0</v>
      </c>
      <c r="BO31" s="153">
        <v>0</v>
      </c>
      <c r="BP31" s="153">
        <v>0</v>
      </c>
      <c r="BQ31" s="153">
        <v>18</v>
      </c>
      <c r="BR31" s="153">
        <v>0</v>
      </c>
      <c r="BS31" s="153">
        <v>0</v>
      </c>
      <c r="BT31" s="153">
        <v>0</v>
      </c>
      <c r="BU31" s="153">
        <v>0</v>
      </c>
      <c r="BV31" s="153">
        <v>0</v>
      </c>
      <c r="BW31" s="153">
        <v>0</v>
      </c>
      <c r="BX31" s="153">
        <v>0</v>
      </c>
      <c r="BY31" s="153">
        <v>0</v>
      </c>
      <c r="BZ31" s="153">
        <v>0</v>
      </c>
      <c r="CA31" s="153">
        <v>0</v>
      </c>
      <c r="CB31" s="153">
        <v>56.5</v>
      </c>
      <c r="CC31" s="153">
        <v>0</v>
      </c>
      <c r="CD31" s="153">
        <v>0</v>
      </c>
      <c r="CE31" s="153">
        <v>0</v>
      </c>
      <c r="CF31" s="153">
        <v>0</v>
      </c>
      <c r="CG31" s="153">
        <v>0</v>
      </c>
      <c r="CH31" s="153">
        <v>0</v>
      </c>
      <c r="CI31" s="153">
        <v>0</v>
      </c>
      <c r="CJ31" s="153">
        <v>0</v>
      </c>
      <c r="CK31" s="153">
        <v>3</v>
      </c>
      <c r="CL31" s="153">
        <v>0</v>
      </c>
      <c r="CM31" s="153">
        <v>0</v>
      </c>
      <c r="CN31" s="153">
        <v>207</v>
      </c>
      <c r="CO31" s="153">
        <v>0</v>
      </c>
      <c r="CP31" s="153">
        <v>0</v>
      </c>
      <c r="CQ31" s="153">
        <v>0</v>
      </c>
      <c r="CR31" s="153">
        <v>0</v>
      </c>
      <c r="CS31" s="153">
        <v>0</v>
      </c>
      <c r="CT31" s="153">
        <v>0</v>
      </c>
      <c r="CU31" s="153">
        <v>0</v>
      </c>
      <c r="CV31" s="153">
        <v>0</v>
      </c>
      <c r="CW31" s="153">
        <v>0</v>
      </c>
      <c r="CX31" s="153">
        <v>0</v>
      </c>
      <c r="CY31" s="153">
        <v>0</v>
      </c>
      <c r="CZ31" s="153">
        <v>0</v>
      </c>
      <c r="DA31" s="153">
        <v>0</v>
      </c>
      <c r="DB31" s="153">
        <v>0</v>
      </c>
      <c r="DC31" s="153">
        <v>0</v>
      </c>
      <c r="DD31" s="153">
        <v>0</v>
      </c>
      <c r="DE31" s="153">
        <v>0</v>
      </c>
      <c r="DF31" s="153">
        <v>78</v>
      </c>
      <c r="DG31" s="153">
        <v>0</v>
      </c>
      <c r="DH31" s="153">
        <v>0</v>
      </c>
      <c r="DI31" s="153">
        <v>12</v>
      </c>
      <c r="DJ31" s="153">
        <v>0</v>
      </c>
      <c r="DK31" s="153">
        <v>0</v>
      </c>
      <c r="DL31" s="153">
        <v>0</v>
      </c>
      <c r="DM31" s="153">
        <v>0</v>
      </c>
      <c r="DN31" s="153">
        <v>0</v>
      </c>
      <c r="DO31" s="153">
        <v>0</v>
      </c>
      <c r="DP31" s="153">
        <v>0</v>
      </c>
      <c r="DQ31" s="153">
        <v>0</v>
      </c>
      <c r="DR31" s="153">
        <v>0</v>
      </c>
      <c r="DS31" s="153">
        <v>0</v>
      </c>
      <c r="DT31" s="153">
        <v>0</v>
      </c>
      <c r="DU31" s="153">
        <v>0</v>
      </c>
      <c r="DV31" s="153">
        <v>0</v>
      </c>
      <c r="DW31" s="153">
        <v>0</v>
      </c>
      <c r="DX31" s="153">
        <v>0</v>
      </c>
      <c r="DY31" s="153">
        <v>0</v>
      </c>
      <c r="DZ31" s="153">
        <v>0</v>
      </c>
      <c r="EA31" s="153">
        <v>0</v>
      </c>
      <c r="EB31" s="153">
        <v>0</v>
      </c>
      <c r="EC31" s="153">
        <v>0</v>
      </c>
      <c r="ED31" s="153">
        <v>0</v>
      </c>
      <c r="EE31" s="153">
        <v>0</v>
      </c>
      <c r="EF31" s="153">
        <v>0</v>
      </c>
      <c r="EG31" s="153">
        <v>0</v>
      </c>
      <c r="EH31" s="153">
        <v>0</v>
      </c>
      <c r="EI31" s="153">
        <v>0</v>
      </c>
      <c r="EJ31" s="153">
        <v>0</v>
      </c>
      <c r="EK31" s="153">
        <v>0</v>
      </c>
      <c r="EL31" s="153">
        <v>0</v>
      </c>
      <c r="EM31" s="153">
        <v>0</v>
      </c>
      <c r="EN31" s="153">
        <v>0</v>
      </c>
      <c r="EO31" s="153">
        <v>0</v>
      </c>
      <c r="EP31" s="153">
        <v>0</v>
      </c>
      <c r="EQ31" s="153">
        <v>22</v>
      </c>
      <c r="ER31" s="153">
        <v>0</v>
      </c>
      <c r="ES31" s="153">
        <v>0</v>
      </c>
      <c r="ET31" s="153">
        <v>0</v>
      </c>
      <c r="EU31" s="153">
        <v>0</v>
      </c>
      <c r="EV31" s="153">
        <v>0</v>
      </c>
      <c r="EW31" s="153">
        <v>0</v>
      </c>
      <c r="EX31" s="153">
        <v>0</v>
      </c>
      <c r="EY31" s="153">
        <v>0</v>
      </c>
      <c r="EZ31" s="153">
        <v>0</v>
      </c>
      <c r="FA31" s="153">
        <v>0</v>
      </c>
      <c r="FB31" s="153">
        <v>0</v>
      </c>
      <c r="FC31" s="153">
        <v>0</v>
      </c>
      <c r="FD31" s="153">
        <v>0</v>
      </c>
      <c r="FE31" s="153">
        <v>0</v>
      </c>
      <c r="FF31" s="153">
        <v>0</v>
      </c>
      <c r="FG31" s="153">
        <v>0</v>
      </c>
      <c r="FH31" s="153">
        <v>0</v>
      </c>
      <c r="FI31" s="153">
        <v>0</v>
      </c>
      <c r="FJ31" s="153">
        <v>0</v>
      </c>
      <c r="FK31" s="153">
        <v>0</v>
      </c>
      <c r="FL31" s="153">
        <v>0</v>
      </c>
      <c r="FM31" s="153">
        <v>0</v>
      </c>
      <c r="FN31" s="153">
        <v>0</v>
      </c>
      <c r="FO31" s="153">
        <v>0</v>
      </c>
      <c r="FP31" s="153">
        <v>0</v>
      </c>
      <c r="FQ31" s="153">
        <v>0</v>
      </c>
      <c r="FR31" s="153">
        <v>0</v>
      </c>
      <c r="FS31" s="153">
        <v>0</v>
      </c>
      <c r="FT31" s="153">
        <v>0</v>
      </c>
      <c r="FU31" s="153">
        <v>0</v>
      </c>
      <c r="FV31" s="153">
        <v>0</v>
      </c>
      <c r="FW31" s="153">
        <v>0</v>
      </c>
      <c r="FX31" s="153">
        <v>0</v>
      </c>
      <c r="FY31" s="12"/>
      <c r="FZ31" s="12">
        <f t="shared" si="10"/>
        <v>1431</v>
      </c>
      <c r="GA31" s="12"/>
      <c r="GB31" s="12"/>
      <c r="GC31" s="12"/>
      <c r="GD31" s="12"/>
      <c r="GE31" s="12"/>
      <c r="GF31" s="12"/>
      <c r="GG31" s="2"/>
      <c r="GH31" s="2"/>
      <c r="GI31" s="120"/>
      <c r="GJ31" s="120"/>
      <c r="GK31" s="120"/>
      <c r="GL31" s="120"/>
      <c r="GM31" s="120"/>
    </row>
    <row r="32" spans="1:256" x14ac:dyDescent="0.35">
      <c r="A32" s="119" t="s">
        <v>1069</v>
      </c>
      <c r="B32" s="120" t="s">
        <v>664</v>
      </c>
      <c r="C32" s="152">
        <v>0</v>
      </c>
      <c r="D32" s="153">
        <v>0</v>
      </c>
      <c r="E32" s="153">
        <v>0</v>
      </c>
      <c r="F32" s="153">
        <v>0</v>
      </c>
      <c r="G32" s="153">
        <v>0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3">
        <v>0</v>
      </c>
      <c r="O32" s="153">
        <v>0</v>
      </c>
      <c r="P32" s="153">
        <v>0</v>
      </c>
      <c r="Q32" s="153">
        <v>0</v>
      </c>
      <c r="R32" s="153">
        <v>0</v>
      </c>
      <c r="S32" s="153">
        <v>0</v>
      </c>
      <c r="T32" s="153">
        <v>0</v>
      </c>
      <c r="U32" s="153">
        <v>0</v>
      </c>
      <c r="V32" s="153">
        <v>0</v>
      </c>
      <c r="W32" s="153">
        <v>0</v>
      </c>
      <c r="X32" s="153">
        <v>0</v>
      </c>
      <c r="Y32" s="153">
        <v>0</v>
      </c>
      <c r="Z32" s="153">
        <v>0</v>
      </c>
      <c r="AA32" s="153">
        <v>0</v>
      </c>
      <c r="AB32" s="153">
        <v>0</v>
      </c>
      <c r="AC32" s="153">
        <v>0</v>
      </c>
      <c r="AD32" s="153">
        <v>0</v>
      </c>
      <c r="AE32" s="153">
        <v>0</v>
      </c>
      <c r="AF32" s="153">
        <v>0</v>
      </c>
      <c r="AG32" s="153">
        <v>0</v>
      </c>
      <c r="AH32" s="153">
        <v>0</v>
      </c>
      <c r="AI32" s="153">
        <v>0</v>
      </c>
      <c r="AJ32" s="153">
        <v>0</v>
      </c>
      <c r="AK32" s="153">
        <v>0</v>
      </c>
      <c r="AL32" s="153">
        <v>0</v>
      </c>
      <c r="AM32" s="153">
        <v>0</v>
      </c>
      <c r="AN32" s="153">
        <v>0</v>
      </c>
      <c r="AO32" s="153">
        <v>0</v>
      </c>
      <c r="AP32" s="153">
        <v>0</v>
      </c>
      <c r="AQ32" s="153">
        <v>0</v>
      </c>
      <c r="AR32" s="153">
        <v>0</v>
      </c>
      <c r="AS32" s="153">
        <v>0</v>
      </c>
      <c r="AT32" s="153">
        <v>0</v>
      </c>
      <c r="AU32" s="153">
        <v>0</v>
      </c>
      <c r="AV32" s="153">
        <v>0</v>
      </c>
      <c r="AW32" s="153">
        <v>0</v>
      </c>
      <c r="AX32" s="153">
        <v>0</v>
      </c>
      <c r="AY32" s="153">
        <v>0</v>
      </c>
      <c r="AZ32" s="153">
        <v>0</v>
      </c>
      <c r="BA32" s="153">
        <v>0</v>
      </c>
      <c r="BB32" s="153">
        <v>0</v>
      </c>
      <c r="BC32" s="153">
        <v>0</v>
      </c>
      <c r="BD32" s="153">
        <v>0</v>
      </c>
      <c r="BE32" s="153">
        <v>0</v>
      </c>
      <c r="BF32" s="153">
        <v>0</v>
      </c>
      <c r="BG32" s="153">
        <v>0</v>
      </c>
      <c r="BH32" s="153">
        <v>0</v>
      </c>
      <c r="BI32" s="153">
        <v>0</v>
      </c>
      <c r="BJ32" s="153">
        <v>0</v>
      </c>
      <c r="BK32" s="153">
        <v>0</v>
      </c>
      <c r="BL32" s="153">
        <v>0</v>
      </c>
      <c r="BM32" s="153">
        <v>0</v>
      </c>
      <c r="BN32" s="153">
        <v>0</v>
      </c>
      <c r="BO32" s="153">
        <v>0</v>
      </c>
      <c r="BP32" s="153">
        <v>0</v>
      </c>
      <c r="BQ32" s="153">
        <v>0</v>
      </c>
      <c r="BR32" s="153">
        <v>0</v>
      </c>
      <c r="BS32" s="153">
        <v>0</v>
      </c>
      <c r="BT32" s="153">
        <v>0</v>
      </c>
      <c r="BU32" s="153">
        <v>0</v>
      </c>
      <c r="BV32" s="153">
        <v>0</v>
      </c>
      <c r="BW32" s="153">
        <v>0</v>
      </c>
      <c r="BX32" s="153">
        <v>0</v>
      </c>
      <c r="BY32" s="153">
        <v>0</v>
      </c>
      <c r="BZ32" s="153">
        <v>0</v>
      </c>
      <c r="CA32" s="153">
        <v>0</v>
      </c>
      <c r="CB32" s="153">
        <v>0</v>
      </c>
      <c r="CC32" s="153">
        <v>0</v>
      </c>
      <c r="CD32" s="153">
        <v>0</v>
      </c>
      <c r="CE32" s="153">
        <v>0</v>
      </c>
      <c r="CF32" s="153">
        <v>0</v>
      </c>
      <c r="CG32" s="153">
        <v>0</v>
      </c>
      <c r="CH32" s="153">
        <v>0</v>
      </c>
      <c r="CI32" s="153">
        <v>0</v>
      </c>
      <c r="CJ32" s="153">
        <v>0</v>
      </c>
      <c r="CK32" s="153">
        <v>0</v>
      </c>
      <c r="CL32" s="153">
        <v>0</v>
      </c>
      <c r="CM32" s="153">
        <v>0</v>
      </c>
      <c r="CN32" s="153">
        <v>0</v>
      </c>
      <c r="CO32" s="153">
        <v>0</v>
      </c>
      <c r="CP32" s="153">
        <v>0</v>
      </c>
      <c r="CQ32" s="153">
        <v>0</v>
      </c>
      <c r="CR32" s="153">
        <v>0</v>
      </c>
      <c r="CS32" s="153">
        <v>0</v>
      </c>
      <c r="CT32" s="153">
        <v>0</v>
      </c>
      <c r="CU32" s="153">
        <v>0</v>
      </c>
      <c r="CV32" s="153">
        <v>0</v>
      </c>
      <c r="CW32" s="153">
        <v>0</v>
      </c>
      <c r="CX32" s="153">
        <v>0</v>
      </c>
      <c r="CY32" s="153">
        <v>0</v>
      </c>
      <c r="CZ32" s="153">
        <v>0</v>
      </c>
      <c r="DA32" s="153">
        <v>0</v>
      </c>
      <c r="DB32" s="153">
        <v>0</v>
      </c>
      <c r="DC32" s="153">
        <v>0</v>
      </c>
      <c r="DD32" s="153">
        <v>0</v>
      </c>
      <c r="DE32" s="153">
        <v>0</v>
      </c>
      <c r="DF32" s="153">
        <v>0</v>
      </c>
      <c r="DG32" s="153">
        <v>0</v>
      </c>
      <c r="DH32" s="153">
        <v>0</v>
      </c>
      <c r="DI32" s="153">
        <v>0</v>
      </c>
      <c r="DJ32" s="153">
        <v>0</v>
      </c>
      <c r="DK32" s="153">
        <v>0</v>
      </c>
      <c r="DL32" s="153">
        <v>0</v>
      </c>
      <c r="DM32" s="153">
        <v>0</v>
      </c>
      <c r="DN32" s="153">
        <v>0</v>
      </c>
      <c r="DO32" s="153">
        <v>0</v>
      </c>
      <c r="DP32" s="153">
        <v>0</v>
      </c>
      <c r="DQ32" s="153">
        <v>0</v>
      </c>
      <c r="DR32" s="153">
        <v>0</v>
      </c>
      <c r="DS32" s="153">
        <v>0</v>
      </c>
      <c r="DT32" s="153">
        <v>0</v>
      </c>
      <c r="DU32" s="153">
        <v>0</v>
      </c>
      <c r="DV32" s="153">
        <v>0</v>
      </c>
      <c r="DW32" s="153">
        <v>0</v>
      </c>
      <c r="DX32" s="153">
        <v>0</v>
      </c>
      <c r="DY32" s="153">
        <v>0</v>
      </c>
      <c r="DZ32" s="153">
        <v>0</v>
      </c>
      <c r="EA32" s="153">
        <v>0</v>
      </c>
      <c r="EB32" s="153">
        <v>0</v>
      </c>
      <c r="EC32" s="153">
        <v>0</v>
      </c>
      <c r="ED32" s="153">
        <v>0</v>
      </c>
      <c r="EE32" s="153">
        <v>0</v>
      </c>
      <c r="EF32" s="153">
        <v>0</v>
      </c>
      <c r="EG32" s="153">
        <v>0</v>
      </c>
      <c r="EH32" s="153">
        <v>0</v>
      </c>
      <c r="EI32" s="153">
        <v>0</v>
      </c>
      <c r="EJ32" s="153">
        <v>0</v>
      </c>
      <c r="EK32" s="153">
        <v>0</v>
      </c>
      <c r="EL32" s="153">
        <v>0</v>
      </c>
      <c r="EM32" s="153">
        <v>0</v>
      </c>
      <c r="EN32" s="153">
        <v>0</v>
      </c>
      <c r="EO32" s="153">
        <v>0</v>
      </c>
      <c r="EP32" s="153">
        <v>0</v>
      </c>
      <c r="EQ32" s="153">
        <v>0</v>
      </c>
      <c r="ER32" s="153">
        <v>0</v>
      </c>
      <c r="ES32" s="153">
        <v>0</v>
      </c>
      <c r="ET32" s="153">
        <v>0</v>
      </c>
      <c r="EU32" s="153">
        <v>0</v>
      </c>
      <c r="EV32" s="153">
        <v>0</v>
      </c>
      <c r="EW32" s="153">
        <v>0</v>
      </c>
      <c r="EX32" s="153">
        <v>0</v>
      </c>
      <c r="EY32" s="153">
        <v>0</v>
      </c>
      <c r="EZ32" s="153">
        <v>0</v>
      </c>
      <c r="FA32" s="153">
        <v>0</v>
      </c>
      <c r="FB32" s="153">
        <v>0</v>
      </c>
      <c r="FC32" s="153">
        <v>0</v>
      </c>
      <c r="FD32" s="153">
        <v>0</v>
      </c>
      <c r="FE32" s="153">
        <v>0</v>
      </c>
      <c r="FF32" s="153">
        <v>0</v>
      </c>
      <c r="FG32" s="153">
        <v>0</v>
      </c>
      <c r="FH32" s="153">
        <v>0</v>
      </c>
      <c r="FI32" s="153">
        <v>0</v>
      </c>
      <c r="FJ32" s="153">
        <v>0</v>
      </c>
      <c r="FK32" s="153">
        <v>0</v>
      </c>
      <c r="FL32" s="153">
        <v>0</v>
      </c>
      <c r="FM32" s="153">
        <v>0</v>
      </c>
      <c r="FN32" s="153">
        <v>0</v>
      </c>
      <c r="FO32" s="153">
        <v>0</v>
      </c>
      <c r="FP32" s="153">
        <v>0</v>
      </c>
      <c r="FQ32" s="153">
        <v>0</v>
      </c>
      <c r="FR32" s="153">
        <v>0</v>
      </c>
      <c r="FS32" s="153">
        <v>0</v>
      </c>
      <c r="FT32" s="153">
        <v>0</v>
      </c>
      <c r="FU32" s="153">
        <v>0</v>
      </c>
      <c r="FV32" s="153">
        <v>0</v>
      </c>
      <c r="FW32" s="153">
        <v>0</v>
      </c>
      <c r="FX32" s="153">
        <v>0</v>
      </c>
      <c r="FY32" s="12"/>
      <c r="FZ32" s="12">
        <f t="shared" si="10"/>
        <v>0</v>
      </c>
      <c r="GA32" s="12"/>
      <c r="GB32" s="12"/>
      <c r="GC32" s="12"/>
      <c r="GD32" s="12"/>
      <c r="GE32" s="12"/>
      <c r="GF32" s="12"/>
      <c r="GG32" s="2"/>
      <c r="GH32" s="2"/>
      <c r="GI32" s="120"/>
      <c r="GJ32" s="120"/>
      <c r="GK32" s="120"/>
      <c r="GL32" s="120"/>
      <c r="GM32" s="120"/>
    </row>
    <row r="33" spans="1:256" x14ac:dyDescent="0.35">
      <c r="A33" s="119" t="s">
        <v>795</v>
      </c>
      <c r="B33" s="120" t="s">
        <v>783</v>
      </c>
      <c r="C33" s="136">
        <v>0</v>
      </c>
      <c r="D33" s="136">
        <v>0</v>
      </c>
      <c r="E33" s="136">
        <v>0</v>
      </c>
      <c r="F33" s="136">
        <v>0</v>
      </c>
      <c r="G33" s="136">
        <v>0</v>
      </c>
      <c r="H33" s="136">
        <v>0</v>
      </c>
      <c r="I33" s="136">
        <v>0</v>
      </c>
      <c r="J33" s="136">
        <v>0</v>
      </c>
      <c r="K33" s="136">
        <v>0</v>
      </c>
      <c r="L33" s="136">
        <v>0</v>
      </c>
      <c r="M33" s="136">
        <v>0</v>
      </c>
      <c r="N33" s="136">
        <v>0</v>
      </c>
      <c r="O33" s="136">
        <v>0</v>
      </c>
      <c r="P33" s="136">
        <v>0</v>
      </c>
      <c r="Q33" s="136">
        <v>0</v>
      </c>
      <c r="R33" s="136">
        <v>0</v>
      </c>
      <c r="S33" s="136">
        <v>0</v>
      </c>
      <c r="T33" s="136">
        <v>0</v>
      </c>
      <c r="U33" s="136">
        <v>0</v>
      </c>
      <c r="V33" s="136">
        <v>0</v>
      </c>
      <c r="W33" s="136">
        <v>0</v>
      </c>
      <c r="X33" s="136">
        <v>0</v>
      </c>
      <c r="Y33" s="136">
        <v>0</v>
      </c>
      <c r="Z33" s="136">
        <v>0</v>
      </c>
      <c r="AA33" s="136">
        <v>0</v>
      </c>
      <c r="AB33" s="136">
        <v>0</v>
      </c>
      <c r="AC33" s="136">
        <v>0</v>
      </c>
      <c r="AD33" s="136">
        <v>0</v>
      </c>
      <c r="AE33" s="136">
        <v>0</v>
      </c>
      <c r="AF33" s="136">
        <v>0</v>
      </c>
      <c r="AG33" s="136">
        <v>0</v>
      </c>
      <c r="AH33" s="136">
        <v>0</v>
      </c>
      <c r="AI33" s="136">
        <v>0</v>
      </c>
      <c r="AJ33" s="136">
        <v>0</v>
      </c>
      <c r="AK33" s="136">
        <v>0</v>
      </c>
      <c r="AL33" s="136">
        <v>0</v>
      </c>
      <c r="AM33" s="136">
        <v>0</v>
      </c>
      <c r="AN33" s="136">
        <v>0</v>
      </c>
      <c r="AO33" s="136">
        <v>0</v>
      </c>
      <c r="AP33" s="136">
        <v>0</v>
      </c>
      <c r="AQ33" s="136">
        <v>0</v>
      </c>
      <c r="AR33" s="136">
        <v>0</v>
      </c>
      <c r="AS33" s="136">
        <v>0</v>
      </c>
      <c r="AT33" s="136">
        <v>0</v>
      </c>
      <c r="AU33" s="136">
        <v>0</v>
      </c>
      <c r="AV33" s="136">
        <v>0</v>
      </c>
      <c r="AW33" s="136">
        <v>0</v>
      </c>
      <c r="AX33" s="136">
        <v>0</v>
      </c>
      <c r="AY33" s="136">
        <v>0</v>
      </c>
      <c r="AZ33" s="136">
        <v>0</v>
      </c>
      <c r="BA33" s="136">
        <v>0</v>
      </c>
      <c r="BB33" s="136">
        <v>0</v>
      </c>
      <c r="BC33" s="136">
        <v>0</v>
      </c>
      <c r="BD33" s="136">
        <v>0</v>
      </c>
      <c r="BE33" s="136">
        <v>0</v>
      </c>
      <c r="BF33" s="136">
        <v>0</v>
      </c>
      <c r="BG33" s="136">
        <v>0</v>
      </c>
      <c r="BH33" s="136">
        <v>0</v>
      </c>
      <c r="BI33" s="136">
        <v>0</v>
      </c>
      <c r="BJ33" s="136">
        <v>0</v>
      </c>
      <c r="BK33" s="136">
        <v>0</v>
      </c>
      <c r="BL33" s="136">
        <v>0</v>
      </c>
      <c r="BM33" s="136">
        <v>0</v>
      </c>
      <c r="BN33" s="136">
        <v>0</v>
      </c>
      <c r="BO33" s="136">
        <v>0</v>
      </c>
      <c r="BP33" s="136">
        <v>0</v>
      </c>
      <c r="BQ33" s="136">
        <v>0</v>
      </c>
      <c r="BR33" s="136">
        <v>0</v>
      </c>
      <c r="BS33" s="136">
        <v>0</v>
      </c>
      <c r="BT33" s="136">
        <v>0</v>
      </c>
      <c r="BU33" s="136">
        <v>0</v>
      </c>
      <c r="BV33" s="136">
        <v>0</v>
      </c>
      <c r="BW33" s="136">
        <v>0</v>
      </c>
      <c r="BX33" s="136">
        <v>0</v>
      </c>
      <c r="BY33" s="136">
        <v>0</v>
      </c>
      <c r="BZ33" s="136">
        <v>0</v>
      </c>
      <c r="CA33" s="136">
        <v>0</v>
      </c>
      <c r="CB33" s="136">
        <v>0</v>
      </c>
      <c r="CC33" s="136">
        <v>0</v>
      </c>
      <c r="CD33" s="136">
        <v>0</v>
      </c>
      <c r="CE33" s="136">
        <v>0</v>
      </c>
      <c r="CF33" s="136">
        <v>0</v>
      </c>
      <c r="CG33" s="136">
        <v>0</v>
      </c>
      <c r="CH33" s="136">
        <v>0</v>
      </c>
      <c r="CI33" s="136">
        <v>0</v>
      </c>
      <c r="CJ33" s="136">
        <v>0</v>
      </c>
      <c r="CK33" s="136">
        <v>0</v>
      </c>
      <c r="CL33" s="136">
        <v>0</v>
      </c>
      <c r="CM33" s="136">
        <v>0</v>
      </c>
      <c r="CN33" s="136">
        <v>318.5</v>
      </c>
      <c r="CO33" s="136">
        <v>0</v>
      </c>
      <c r="CP33" s="136">
        <v>0</v>
      </c>
      <c r="CQ33" s="136">
        <v>0</v>
      </c>
      <c r="CR33" s="136">
        <v>0</v>
      </c>
      <c r="CS33" s="136">
        <v>0</v>
      </c>
      <c r="CT33" s="136">
        <v>0</v>
      </c>
      <c r="CU33" s="136">
        <v>0</v>
      </c>
      <c r="CV33" s="136">
        <v>0</v>
      </c>
      <c r="CW33" s="136">
        <v>0</v>
      </c>
      <c r="CX33" s="136">
        <v>0</v>
      </c>
      <c r="CY33" s="136">
        <v>0</v>
      </c>
      <c r="CZ33" s="136">
        <v>0</v>
      </c>
      <c r="DA33" s="136">
        <v>0</v>
      </c>
      <c r="DB33" s="136">
        <v>0</v>
      </c>
      <c r="DC33" s="136">
        <v>0</v>
      </c>
      <c r="DD33" s="136">
        <v>0</v>
      </c>
      <c r="DE33" s="136">
        <v>0</v>
      </c>
      <c r="DF33" s="136">
        <v>0</v>
      </c>
      <c r="DG33" s="136">
        <v>0</v>
      </c>
      <c r="DH33" s="136">
        <v>0</v>
      </c>
      <c r="DI33" s="136">
        <v>0</v>
      </c>
      <c r="DJ33" s="136">
        <v>0</v>
      </c>
      <c r="DK33" s="136">
        <v>0</v>
      </c>
      <c r="DL33" s="136">
        <v>0</v>
      </c>
      <c r="DM33" s="136">
        <v>0</v>
      </c>
      <c r="DN33" s="136">
        <v>0</v>
      </c>
      <c r="DO33" s="136">
        <v>0</v>
      </c>
      <c r="DP33" s="136">
        <v>0</v>
      </c>
      <c r="DQ33" s="136">
        <v>0</v>
      </c>
      <c r="DR33" s="136">
        <v>0</v>
      </c>
      <c r="DS33" s="136">
        <v>0</v>
      </c>
      <c r="DT33" s="136">
        <v>0</v>
      </c>
      <c r="DU33" s="136">
        <v>0</v>
      </c>
      <c r="DV33" s="136">
        <v>0</v>
      </c>
      <c r="DW33" s="136">
        <v>0</v>
      </c>
      <c r="DX33" s="136">
        <v>0</v>
      </c>
      <c r="DY33" s="136">
        <v>0</v>
      </c>
      <c r="DZ33" s="136">
        <v>0</v>
      </c>
      <c r="EA33" s="136">
        <v>0</v>
      </c>
      <c r="EB33" s="136">
        <v>0</v>
      </c>
      <c r="EC33" s="136">
        <v>0</v>
      </c>
      <c r="ED33" s="136">
        <v>0</v>
      </c>
      <c r="EE33" s="136">
        <v>0</v>
      </c>
      <c r="EF33" s="136">
        <v>0</v>
      </c>
      <c r="EG33" s="136">
        <v>0</v>
      </c>
      <c r="EH33" s="136">
        <v>0</v>
      </c>
      <c r="EI33" s="136">
        <v>0</v>
      </c>
      <c r="EJ33" s="136">
        <v>0</v>
      </c>
      <c r="EK33" s="136">
        <v>0</v>
      </c>
      <c r="EL33" s="136">
        <v>0</v>
      </c>
      <c r="EM33" s="136">
        <v>0</v>
      </c>
      <c r="EN33" s="136">
        <v>0</v>
      </c>
      <c r="EO33" s="136">
        <v>0</v>
      </c>
      <c r="EP33" s="136">
        <v>0</v>
      </c>
      <c r="EQ33" s="136">
        <v>0</v>
      </c>
      <c r="ER33" s="136">
        <v>0</v>
      </c>
      <c r="ES33" s="136">
        <v>0</v>
      </c>
      <c r="ET33" s="136">
        <v>0</v>
      </c>
      <c r="EU33" s="136">
        <v>0</v>
      </c>
      <c r="EV33" s="136">
        <v>0</v>
      </c>
      <c r="EW33" s="136">
        <v>0</v>
      </c>
      <c r="EX33" s="136">
        <v>0</v>
      </c>
      <c r="EY33" s="136">
        <v>0</v>
      </c>
      <c r="EZ33" s="136">
        <v>0</v>
      </c>
      <c r="FA33" s="136">
        <v>0</v>
      </c>
      <c r="FB33" s="136">
        <v>0</v>
      </c>
      <c r="FC33" s="136">
        <v>0</v>
      </c>
      <c r="FD33" s="136">
        <v>0</v>
      </c>
      <c r="FE33" s="136">
        <v>0</v>
      </c>
      <c r="FF33" s="136">
        <v>0</v>
      </c>
      <c r="FG33" s="136">
        <v>0</v>
      </c>
      <c r="FH33" s="136">
        <v>0</v>
      </c>
      <c r="FI33" s="136">
        <v>0</v>
      </c>
      <c r="FJ33" s="136">
        <v>0</v>
      </c>
      <c r="FK33" s="136">
        <v>0</v>
      </c>
      <c r="FL33" s="136">
        <v>0</v>
      </c>
      <c r="FM33" s="136">
        <v>0</v>
      </c>
      <c r="FN33" s="136">
        <v>0</v>
      </c>
      <c r="FO33" s="136">
        <v>0</v>
      </c>
      <c r="FP33" s="136">
        <v>0</v>
      </c>
      <c r="FQ33" s="136">
        <v>0</v>
      </c>
      <c r="FR33" s="136">
        <v>0</v>
      </c>
      <c r="FS33" s="136">
        <v>0</v>
      </c>
      <c r="FT33" s="136">
        <v>0</v>
      </c>
      <c r="FU33" s="136">
        <v>0</v>
      </c>
      <c r="FV33" s="136">
        <v>0</v>
      </c>
      <c r="FW33" s="136">
        <v>0</v>
      </c>
      <c r="FX33" s="136">
        <v>0</v>
      </c>
      <c r="FY33" s="15"/>
      <c r="FZ33" s="12">
        <f t="shared" si="10"/>
        <v>318.5</v>
      </c>
      <c r="GA33" s="15"/>
      <c r="GB33" s="12"/>
      <c r="GC33" s="12"/>
      <c r="GD33" s="12"/>
      <c r="GE33" s="12"/>
      <c r="GF33" s="12"/>
      <c r="GG33" s="2"/>
      <c r="GH33" s="2"/>
      <c r="GI33" s="120"/>
      <c r="GJ33" s="120"/>
      <c r="GK33" s="120"/>
      <c r="GL33" s="120"/>
      <c r="GM33" s="120"/>
    </row>
    <row r="34" spans="1:256" x14ac:dyDescent="0.35">
      <c r="A34" s="119" t="s">
        <v>1070</v>
      </c>
      <c r="B34" s="120" t="s">
        <v>1020</v>
      </c>
      <c r="C34" s="133">
        <v>0</v>
      </c>
      <c r="D34" s="133">
        <v>10</v>
      </c>
      <c r="E34" s="133">
        <v>0</v>
      </c>
      <c r="F34" s="133">
        <v>0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33">
        <v>0</v>
      </c>
      <c r="P34" s="133">
        <v>0</v>
      </c>
      <c r="Q34" s="133">
        <v>0</v>
      </c>
      <c r="R34" s="133">
        <v>0</v>
      </c>
      <c r="S34" s="133">
        <v>0</v>
      </c>
      <c r="T34" s="133">
        <v>0</v>
      </c>
      <c r="U34" s="133">
        <v>0</v>
      </c>
      <c r="V34" s="133">
        <v>0</v>
      </c>
      <c r="W34" s="133">
        <v>0</v>
      </c>
      <c r="X34" s="133">
        <v>0</v>
      </c>
      <c r="Y34" s="133">
        <v>0</v>
      </c>
      <c r="Z34" s="133">
        <v>0</v>
      </c>
      <c r="AA34" s="133">
        <v>0</v>
      </c>
      <c r="AB34" s="133">
        <v>0</v>
      </c>
      <c r="AC34" s="133">
        <v>0</v>
      </c>
      <c r="AD34" s="133">
        <v>0</v>
      </c>
      <c r="AE34" s="133">
        <v>0</v>
      </c>
      <c r="AF34" s="133">
        <v>0</v>
      </c>
      <c r="AG34" s="133">
        <v>0</v>
      </c>
      <c r="AH34" s="133">
        <v>0</v>
      </c>
      <c r="AI34" s="133">
        <v>0</v>
      </c>
      <c r="AJ34" s="133">
        <v>0</v>
      </c>
      <c r="AK34" s="133">
        <v>0</v>
      </c>
      <c r="AL34" s="133">
        <v>0</v>
      </c>
      <c r="AM34" s="133">
        <v>0</v>
      </c>
      <c r="AN34" s="133">
        <v>0</v>
      </c>
      <c r="AO34" s="133">
        <v>0</v>
      </c>
      <c r="AP34" s="133">
        <v>0</v>
      </c>
      <c r="AQ34" s="133">
        <v>0</v>
      </c>
      <c r="AR34" s="133">
        <v>0</v>
      </c>
      <c r="AS34" s="133">
        <v>0</v>
      </c>
      <c r="AT34" s="133">
        <v>0</v>
      </c>
      <c r="AU34" s="133">
        <v>0</v>
      </c>
      <c r="AV34" s="133">
        <v>0</v>
      </c>
      <c r="AW34" s="133">
        <v>0</v>
      </c>
      <c r="AX34" s="133">
        <v>0</v>
      </c>
      <c r="AY34" s="133">
        <v>0</v>
      </c>
      <c r="AZ34" s="133">
        <v>0</v>
      </c>
      <c r="BA34" s="133">
        <v>0</v>
      </c>
      <c r="BB34" s="133">
        <v>0</v>
      </c>
      <c r="BC34" s="133">
        <v>0</v>
      </c>
      <c r="BD34" s="133">
        <v>0</v>
      </c>
      <c r="BE34" s="133">
        <v>0</v>
      </c>
      <c r="BF34" s="133">
        <v>0</v>
      </c>
      <c r="BG34" s="133">
        <v>0</v>
      </c>
      <c r="BH34" s="133">
        <v>0</v>
      </c>
      <c r="BI34" s="133">
        <v>0</v>
      </c>
      <c r="BJ34" s="133">
        <v>0</v>
      </c>
      <c r="BK34" s="133">
        <v>0</v>
      </c>
      <c r="BL34" s="133">
        <v>0</v>
      </c>
      <c r="BM34" s="133">
        <v>0</v>
      </c>
      <c r="BN34" s="133">
        <v>0</v>
      </c>
      <c r="BO34" s="133">
        <v>0</v>
      </c>
      <c r="BP34" s="133">
        <v>0</v>
      </c>
      <c r="BQ34" s="133">
        <v>0</v>
      </c>
      <c r="BR34" s="133">
        <v>0</v>
      </c>
      <c r="BS34" s="133">
        <v>0</v>
      </c>
      <c r="BT34" s="133">
        <v>0</v>
      </c>
      <c r="BU34" s="133">
        <v>0</v>
      </c>
      <c r="BV34" s="133">
        <v>0</v>
      </c>
      <c r="BW34" s="133">
        <v>0</v>
      </c>
      <c r="BX34" s="133">
        <v>0</v>
      </c>
      <c r="BY34" s="133">
        <v>0</v>
      </c>
      <c r="BZ34" s="133">
        <v>0</v>
      </c>
      <c r="CA34" s="133">
        <v>0</v>
      </c>
      <c r="CB34" s="133">
        <v>0</v>
      </c>
      <c r="CC34" s="133">
        <v>0</v>
      </c>
      <c r="CD34" s="133">
        <v>0</v>
      </c>
      <c r="CE34" s="133">
        <v>0</v>
      </c>
      <c r="CF34" s="133">
        <v>0</v>
      </c>
      <c r="CG34" s="133">
        <v>0</v>
      </c>
      <c r="CH34" s="133">
        <v>0</v>
      </c>
      <c r="CI34" s="133">
        <v>0</v>
      </c>
      <c r="CJ34" s="133">
        <v>0</v>
      </c>
      <c r="CK34" s="133">
        <v>0</v>
      </c>
      <c r="CL34" s="133">
        <v>0</v>
      </c>
      <c r="CM34" s="133">
        <v>0</v>
      </c>
      <c r="CN34" s="133">
        <v>0</v>
      </c>
      <c r="CO34" s="133">
        <v>0</v>
      </c>
      <c r="CP34" s="133">
        <v>0</v>
      </c>
      <c r="CQ34" s="133">
        <v>0</v>
      </c>
      <c r="CR34" s="133">
        <v>0</v>
      </c>
      <c r="CS34" s="133">
        <v>0</v>
      </c>
      <c r="CT34" s="133">
        <v>0</v>
      </c>
      <c r="CU34" s="133">
        <v>0</v>
      </c>
      <c r="CV34" s="133">
        <v>0</v>
      </c>
      <c r="CW34" s="133">
        <v>0</v>
      </c>
      <c r="CX34" s="133">
        <v>0</v>
      </c>
      <c r="CY34" s="133">
        <v>0</v>
      </c>
      <c r="CZ34" s="133">
        <v>0</v>
      </c>
      <c r="DA34" s="133">
        <v>0</v>
      </c>
      <c r="DB34" s="133">
        <v>0</v>
      </c>
      <c r="DC34" s="133">
        <v>0</v>
      </c>
      <c r="DD34" s="133">
        <v>0</v>
      </c>
      <c r="DE34" s="133">
        <v>0</v>
      </c>
      <c r="DF34" s="133">
        <v>0</v>
      </c>
      <c r="DG34" s="133">
        <v>0</v>
      </c>
      <c r="DH34" s="133">
        <v>0</v>
      </c>
      <c r="DI34" s="133">
        <v>0</v>
      </c>
      <c r="DJ34" s="133">
        <v>0</v>
      </c>
      <c r="DK34" s="133">
        <v>0</v>
      </c>
      <c r="DL34" s="133">
        <v>0</v>
      </c>
      <c r="DM34" s="133">
        <v>0</v>
      </c>
      <c r="DN34" s="133">
        <v>0</v>
      </c>
      <c r="DO34" s="133">
        <v>0</v>
      </c>
      <c r="DP34" s="133">
        <v>0</v>
      </c>
      <c r="DQ34" s="133">
        <v>0</v>
      </c>
      <c r="DR34" s="133">
        <v>0</v>
      </c>
      <c r="DS34" s="133">
        <v>0</v>
      </c>
      <c r="DT34" s="133">
        <v>0</v>
      </c>
      <c r="DU34" s="133">
        <v>0</v>
      </c>
      <c r="DV34" s="133">
        <v>0</v>
      </c>
      <c r="DW34" s="133">
        <v>0</v>
      </c>
      <c r="DX34" s="133">
        <v>0</v>
      </c>
      <c r="DY34" s="133">
        <v>0</v>
      </c>
      <c r="DZ34" s="133">
        <v>0</v>
      </c>
      <c r="EA34" s="133">
        <v>0</v>
      </c>
      <c r="EB34" s="133">
        <v>0</v>
      </c>
      <c r="EC34" s="133">
        <v>0</v>
      </c>
      <c r="ED34" s="133">
        <v>0</v>
      </c>
      <c r="EE34" s="133">
        <v>0</v>
      </c>
      <c r="EF34" s="133">
        <v>0</v>
      </c>
      <c r="EG34" s="133">
        <v>0</v>
      </c>
      <c r="EH34" s="133">
        <v>0</v>
      </c>
      <c r="EI34" s="133">
        <v>0</v>
      </c>
      <c r="EJ34" s="133">
        <v>0</v>
      </c>
      <c r="EK34" s="133">
        <v>0</v>
      </c>
      <c r="EL34" s="133">
        <v>0</v>
      </c>
      <c r="EM34" s="133">
        <v>0</v>
      </c>
      <c r="EN34" s="133">
        <v>0</v>
      </c>
      <c r="EO34" s="133">
        <v>0</v>
      </c>
      <c r="EP34" s="133">
        <v>0</v>
      </c>
      <c r="EQ34" s="133">
        <v>0</v>
      </c>
      <c r="ER34" s="133">
        <v>0</v>
      </c>
      <c r="ES34" s="133">
        <v>0</v>
      </c>
      <c r="ET34" s="133">
        <v>0</v>
      </c>
      <c r="EU34" s="133">
        <v>0</v>
      </c>
      <c r="EV34" s="133">
        <v>0</v>
      </c>
      <c r="EW34" s="133">
        <v>0</v>
      </c>
      <c r="EX34" s="133">
        <v>0</v>
      </c>
      <c r="EY34" s="133">
        <v>0</v>
      </c>
      <c r="EZ34" s="133">
        <v>0</v>
      </c>
      <c r="FA34" s="133">
        <v>0</v>
      </c>
      <c r="FB34" s="133">
        <v>0</v>
      </c>
      <c r="FC34" s="133">
        <v>0</v>
      </c>
      <c r="FD34" s="133">
        <v>0</v>
      </c>
      <c r="FE34" s="133">
        <v>0</v>
      </c>
      <c r="FF34" s="133">
        <v>0</v>
      </c>
      <c r="FG34" s="133">
        <v>0</v>
      </c>
      <c r="FH34" s="133">
        <v>0</v>
      </c>
      <c r="FI34" s="133">
        <v>0</v>
      </c>
      <c r="FJ34" s="133">
        <v>0</v>
      </c>
      <c r="FK34" s="133">
        <v>0</v>
      </c>
      <c r="FL34" s="133">
        <v>0</v>
      </c>
      <c r="FM34" s="133">
        <v>0</v>
      </c>
      <c r="FN34" s="133">
        <v>0</v>
      </c>
      <c r="FO34" s="133">
        <v>0</v>
      </c>
      <c r="FP34" s="133">
        <v>0</v>
      </c>
      <c r="FQ34" s="133">
        <v>0</v>
      </c>
      <c r="FR34" s="133">
        <v>0</v>
      </c>
      <c r="FS34" s="133">
        <v>0</v>
      </c>
      <c r="FT34" s="133">
        <v>0</v>
      </c>
      <c r="FU34" s="133">
        <v>0</v>
      </c>
      <c r="FV34" s="133">
        <v>0</v>
      </c>
      <c r="FW34" s="133">
        <v>0</v>
      </c>
      <c r="FX34" s="133">
        <v>0</v>
      </c>
      <c r="FY34" s="12"/>
      <c r="FZ34" s="12">
        <f t="shared" si="10"/>
        <v>10</v>
      </c>
      <c r="GA34" s="12"/>
      <c r="GB34" s="12"/>
      <c r="GC34" s="12"/>
      <c r="GD34" s="12"/>
      <c r="GE34" s="12"/>
      <c r="GF34" s="12"/>
      <c r="GG34" s="2"/>
      <c r="GH34" s="2"/>
      <c r="GI34" s="120"/>
      <c r="GJ34" s="120"/>
      <c r="GK34" s="120"/>
      <c r="GL34" s="120"/>
      <c r="GM34" s="120"/>
    </row>
    <row r="35" spans="1:256" x14ac:dyDescent="0.35">
      <c r="A35" s="119" t="s">
        <v>1071</v>
      </c>
      <c r="B35" s="120" t="s">
        <v>662</v>
      </c>
      <c r="C35" s="133">
        <v>0</v>
      </c>
      <c r="D35" s="133">
        <v>4560.5</v>
      </c>
      <c r="E35" s="133">
        <v>775</v>
      </c>
      <c r="F35" s="133">
        <v>839</v>
      </c>
      <c r="G35" s="133">
        <v>0</v>
      </c>
      <c r="H35" s="133">
        <v>0</v>
      </c>
      <c r="I35" s="133">
        <v>896</v>
      </c>
      <c r="J35" s="133">
        <v>0</v>
      </c>
      <c r="K35" s="133">
        <v>0</v>
      </c>
      <c r="L35" s="133">
        <v>0</v>
      </c>
      <c r="M35" s="133">
        <v>0</v>
      </c>
      <c r="N35" s="133">
        <v>0</v>
      </c>
      <c r="O35" s="133">
        <v>0</v>
      </c>
      <c r="P35" s="133">
        <v>0</v>
      </c>
      <c r="Q35" s="133">
        <v>1002</v>
      </c>
      <c r="R35" s="133">
        <v>0</v>
      </c>
      <c r="S35" s="133">
        <v>0</v>
      </c>
      <c r="T35" s="133">
        <v>0</v>
      </c>
      <c r="U35" s="133">
        <v>0</v>
      </c>
      <c r="V35" s="133">
        <v>0</v>
      </c>
      <c r="W35" s="133">
        <v>0</v>
      </c>
      <c r="X35" s="133">
        <v>0</v>
      </c>
      <c r="Y35" s="133">
        <v>0</v>
      </c>
      <c r="Z35" s="133">
        <v>0</v>
      </c>
      <c r="AA35" s="133">
        <v>0</v>
      </c>
      <c r="AB35" s="133">
        <v>0</v>
      </c>
      <c r="AC35" s="133">
        <v>0</v>
      </c>
      <c r="AD35" s="133">
        <v>151</v>
      </c>
      <c r="AE35" s="133">
        <v>0</v>
      </c>
      <c r="AF35" s="133">
        <v>0</v>
      </c>
      <c r="AG35" s="133">
        <v>0</v>
      </c>
      <c r="AH35" s="133">
        <v>0</v>
      </c>
      <c r="AI35" s="133">
        <v>0</v>
      </c>
      <c r="AJ35" s="133">
        <v>0</v>
      </c>
      <c r="AK35" s="133">
        <v>0</v>
      </c>
      <c r="AL35" s="133">
        <v>0</v>
      </c>
      <c r="AM35" s="133">
        <v>0</v>
      </c>
      <c r="AN35" s="133">
        <v>0</v>
      </c>
      <c r="AO35" s="133">
        <v>0</v>
      </c>
      <c r="AP35" s="133">
        <v>0</v>
      </c>
      <c r="AQ35" s="133">
        <v>0</v>
      </c>
      <c r="AR35" s="133">
        <v>2204.5</v>
      </c>
      <c r="AS35" s="133">
        <v>299</v>
      </c>
      <c r="AT35" s="133">
        <v>0</v>
      </c>
      <c r="AU35" s="133">
        <v>0</v>
      </c>
      <c r="AV35" s="133">
        <v>0</v>
      </c>
      <c r="AW35" s="133">
        <v>0</v>
      </c>
      <c r="AX35" s="133">
        <v>0</v>
      </c>
      <c r="AY35" s="133">
        <v>0</v>
      </c>
      <c r="AZ35" s="133">
        <v>0</v>
      </c>
      <c r="BA35" s="133">
        <v>0</v>
      </c>
      <c r="BB35" s="133">
        <v>0</v>
      </c>
      <c r="BC35" s="133">
        <v>3797.5</v>
      </c>
      <c r="BD35" s="133">
        <v>0</v>
      </c>
      <c r="BE35" s="133">
        <v>0</v>
      </c>
      <c r="BF35" s="133">
        <v>0</v>
      </c>
      <c r="BG35" s="133">
        <v>0</v>
      </c>
      <c r="BH35" s="133">
        <v>0</v>
      </c>
      <c r="BI35" s="133">
        <v>0</v>
      </c>
      <c r="BJ35" s="133">
        <v>0</v>
      </c>
      <c r="BK35" s="133">
        <v>0</v>
      </c>
      <c r="BL35" s="133">
        <v>0</v>
      </c>
      <c r="BM35" s="133">
        <v>0</v>
      </c>
      <c r="BN35" s="133">
        <v>0</v>
      </c>
      <c r="BO35" s="133">
        <v>0</v>
      </c>
      <c r="BP35" s="133">
        <v>0</v>
      </c>
      <c r="BQ35" s="133">
        <v>213</v>
      </c>
      <c r="BR35" s="133">
        <v>0</v>
      </c>
      <c r="BS35" s="133">
        <v>0</v>
      </c>
      <c r="BT35" s="133">
        <v>0</v>
      </c>
      <c r="BU35" s="133">
        <v>0</v>
      </c>
      <c r="BV35" s="133">
        <v>0</v>
      </c>
      <c r="BW35" s="133">
        <v>0</v>
      </c>
      <c r="BX35" s="133">
        <v>0</v>
      </c>
      <c r="BY35" s="133">
        <v>0</v>
      </c>
      <c r="BZ35" s="133">
        <v>0</v>
      </c>
      <c r="CA35" s="133">
        <v>0</v>
      </c>
      <c r="CB35" s="133">
        <v>819</v>
      </c>
      <c r="CC35" s="133">
        <v>0</v>
      </c>
      <c r="CD35" s="133">
        <v>0</v>
      </c>
      <c r="CE35" s="133">
        <v>0</v>
      </c>
      <c r="CF35" s="133">
        <v>0</v>
      </c>
      <c r="CG35" s="133">
        <v>0</v>
      </c>
      <c r="CH35" s="133">
        <v>0</v>
      </c>
      <c r="CI35" s="133">
        <v>0</v>
      </c>
      <c r="CJ35" s="133">
        <v>0</v>
      </c>
      <c r="CK35" s="133">
        <v>581</v>
      </c>
      <c r="CL35" s="133">
        <v>0</v>
      </c>
      <c r="CM35" s="133">
        <v>0</v>
      </c>
      <c r="CN35" s="133">
        <v>3132</v>
      </c>
      <c r="CO35" s="133">
        <v>0</v>
      </c>
      <c r="CP35" s="133">
        <v>0</v>
      </c>
      <c r="CQ35" s="133">
        <v>0</v>
      </c>
      <c r="CR35" s="133">
        <v>0</v>
      </c>
      <c r="CS35" s="133">
        <v>0</v>
      </c>
      <c r="CT35" s="133">
        <v>0</v>
      </c>
      <c r="CU35" s="133">
        <v>0</v>
      </c>
      <c r="CV35" s="133">
        <v>0</v>
      </c>
      <c r="CW35" s="133">
        <v>0</v>
      </c>
      <c r="CX35" s="133">
        <v>0</v>
      </c>
      <c r="CY35" s="133">
        <v>0</v>
      </c>
      <c r="CZ35" s="133">
        <v>0</v>
      </c>
      <c r="DA35" s="133">
        <v>0</v>
      </c>
      <c r="DB35" s="133">
        <v>0</v>
      </c>
      <c r="DC35" s="133">
        <v>0</v>
      </c>
      <c r="DD35" s="133">
        <v>0</v>
      </c>
      <c r="DE35" s="133">
        <v>0</v>
      </c>
      <c r="DF35" s="133">
        <v>1270</v>
      </c>
      <c r="DG35" s="133">
        <v>0</v>
      </c>
      <c r="DH35" s="133">
        <v>0</v>
      </c>
      <c r="DI35" s="133">
        <v>55</v>
      </c>
      <c r="DJ35" s="133">
        <v>0</v>
      </c>
      <c r="DK35" s="133">
        <v>0</v>
      </c>
      <c r="DL35" s="133">
        <v>0</v>
      </c>
      <c r="DM35" s="133">
        <v>0</v>
      </c>
      <c r="DN35" s="133">
        <v>0</v>
      </c>
      <c r="DO35" s="133">
        <v>0</v>
      </c>
      <c r="DP35" s="133">
        <v>0</v>
      </c>
      <c r="DQ35" s="133">
        <v>0</v>
      </c>
      <c r="DR35" s="133">
        <v>0</v>
      </c>
      <c r="DS35" s="133">
        <v>0</v>
      </c>
      <c r="DT35" s="133">
        <v>0</v>
      </c>
      <c r="DU35" s="133">
        <v>0</v>
      </c>
      <c r="DV35" s="133">
        <v>0</v>
      </c>
      <c r="DW35" s="133">
        <v>0</v>
      </c>
      <c r="DX35" s="133">
        <v>0</v>
      </c>
      <c r="DY35" s="133">
        <v>0</v>
      </c>
      <c r="DZ35" s="133">
        <v>0</v>
      </c>
      <c r="EA35" s="133">
        <v>0</v>
      </c>
      <c r="EB35" s="133">
        <v>0</v>
      </c>
      <c r="EC35" s="133">
        <v>0</v>
      </c>
      <c r="ED35" s="133">
        <v>0</v>
      </c>
      <c r="EE35" s="133">
        <v>0</v>
      </c>
      <c r="EF35" s="133">
        <v>0</v>
      </c>
      <c r="EG35" s="133">
        <v>0</v>
      </c>
      <c r="EH35" s="133">
        <v>0</v>
      </c>
      <c r="EI35" s="133">
        <v>0</v>
      </c>
      <c r="EJ35" s="133">
        <v>0</v>
      </c>
      <c r="EK35" s="133">
        <v>0</v>
      </c>
      <c r="EL35" s="133">
        <v>0</v>
      </c>
      <c r="EM35" s="133">
        <v>0</v>
      </c>
      <c r="EN35" s="133">
        <v>0</v>
      </c>
      <c r="EO35" s="133">
        <v>0</v>
      </c>
      <c r="EP35" s="133">
        <v>0</v>
      </c>
      <c r="EQ35" s="133">
        <v>122</v>
      </c>
      <c r="ER35" s="133">
        <v>0</v>
      </c>
      <c r="ES35" s="133">
        <v>0</v>
      </c>
      <c r="ET35" s="133">
        <v>0</v>
      </c>
      <c r="EU35" s="133">
        <v>0</v>
      </c>
      <c r="EV35" s="133">
        <v>0</v>
      </c>
      <c r="EW35" s="133">
        <v>0</v>
      </c>
      <c r="EX35" s="133">
        <v>0</v>
      </c>
      <c r="EY35" s="133">
        <v>0</v>
      </c>
      <c r="EZ35" s="133">
        <v>0</v>
      </c>
      <c r="FA35" s="133">
        <v>0</v>
      </c>
      <c r="FB35" s="133">
        <v>0</v>
      </c>
      <c r="FC35" s="133">
        <v>0</v>
      </c>
      <c r="FD35" s="133">
        <v>0</v>
      </c>
      <c r="FE35" s="133">
        <v>0</v>
      </c>
      <c r="FF35" s="133">
        <v>0</v>
      </c>
      <c r="FG35" s="133">
        <v>0</v>
      </c>
      <c r="FH35" s="133">
        <v>0</v>
      </c>
      <c r="FI35" s="133">
        <v>0</v>
      </c>
      <c r="FJ35" s="133">
        <v>0</v>
      </c>
      <c r="FK35" s="133">
        <v>0</v>
      </c>
      <c r="FL35" s="133">
        <v>0</v>
      </c>
      <c r="FM35" s="133">
        <v>0</v>
      </c>
      <c r="FN35" s="133">
        <v>0</v>
      </c>
      <c r="FO35" s="133">
        <v>0</v>
      </c>
      <c r="FP35" s="133">
        <v>0</v>
      </c>
      <c r="FQ35" s="133">
        <v>0</v>
      </c>
      <c r="FR35" s="133">
        <v>0</v>
      </c>
      <c r="FS35" s="133">
        <v>0</v>
      </c>
      <c r="FT35" s="133">
        <v>0</v>
      </c>
      <c r="FU35" s="133">
        <v>0</v>
      </c>
      <c r="FV35" s="133">
        <v>0</v>
      </c>
      <c r="FW35" s="133">
        <v>0</v>
      </c>
      <c r="FX35" s="133">
        <v>0</v>
      </c>
      <c r="FY35" s="12"/>
      <c r="FZ35" s="12">
        <f t="shared" si="10"/>
        <v>20716.5</v>
      </c>
      <c r="GA35" s="12"/>
      <c r="GB35" s="12"/>
      <c r="GC35" s="12"/>
      <c r="GD35" s="12"/>
      <c r="GE35" s="12"/>
      <c r="GF35" s="12"/>
      <c r="GG35" s="2"/>
      <c r="GH35" s="2"/>
      <c r="GI35" s="120"/>
      <c r="GJ35" s="120"/>
      <c r="GK35" s="120"/>
      <c r="GL35" s="120"/>
      <c r="GM35" s="120"/>
    </row>
    <row r="36" spans="1:256" x14ac:dyDescent="0.35">
      <c r="A36" s="119"/>
      <c r="B36" s="120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  <c r="BL36" s="133"/>
      <c r="BM36" s="133"/>
      <c r="BN36" s="133"/>
      <c r="BO36" s="133"/>
      <c r="BP36" s="133"/>
      <c r="BQ36" s="133"/>
      <c r="BR36" s="133"/>
      <c r="BS36" s="133"/>
      <c r="BT36" s="133"/>
      <c r="BU36" s="133"/>
      <c r="BV36" s="133"/>
      <c r="BW36" s="133"/>
      <c r="BX36" s="133"/>
      <c r="BY36" s="133"/>
      <c r="BZ36" s="133"/>
      <c r="CA36" s="133"/>
      <c r="CB36" s="133"/>
      <c r="CC36" s="133"/>
      <c r="CD36" s="133"/>
      <c r="CE36" s="133"/>
      <c r="CF36" s="133"/>
      <c r="CG36" s="133"/>
      <c r="CH36" s="133"/>
      <c r="CI36" s="133"/>
      <c r="CJ36" s="133"/>
      <c r="CK36" s="133"/>
      <c r="CL36" s="133"/>
      <c r="CM36" s="133"/>
      <c r="CN36" s="133"/>
      <c r="CO36" s="133"/>
      <c r="CP36" s="133"/>
      <c r="CQ36" s="133"/>
      <c r="CR36" s="133"/>
      <c r="CS36" s="133"/>
      <c r="CT36" s="133"/>
      <c r="CU36" s="133"/>
      <c r="CV36" s="133"/>
      <c r="CW36" s="133"/>
      <c r="CX36" s="133"/>
      <c r="CY36" s="133"/>
      <c r="CZ36" s="133"/>
      <c r="DA36" s="133"/>
      <c r="DB36" s="133"/>
      <c r="DC36" s="133"/>
      <c r="DD36" s="133"/>
      <c r="DE36" s="133"/>
      <c r="DF36" s="133"/>
      <c r="DG36" s="133"/>
      <c r="DH36" s="133"/>
      <c r="DI36" s="133"/>
      <c r="DJ36" s="133"/>
      <c r="DK36" s="133"/>
      <c r="DL36" s="133"/>
      <c r="DM36" s="133"/>
      <c r="DN36" s="133"/>
      <c r="DO36" s="133"/>
      <c r="DP36" s="133"/>
      <c r="DQ36" s="133"/>
      <c r="DR36" s="133"/>
      <c r="DS36" s="133"/>
      <c r="DT36" s="133"/>
      <c r="DU36" s="133"/>
      <c r="DV36" s="133"/>
      <c r="DW36" s="133"/>
      <c r="DX36" s="133"/>
      <c r="DY36" s="133"/>
      <c r="DZ36" s="133"/>
      <c r="EA36" s="133"/>
      <c r="EB36" s="133"/>
      <c r="EC36" s="133"/>
      <c r="ED36" s="133"/>
      <c r="EE36" s="133"/>
      <c r="EF36" s="133"/>
      <c r="EG36" s="133"/>
      <c r="EH36" s="133"/>
      <c r="EI36" s="133"/>
      <c r="EJ36" s="133"/>
      <c r="EK36" s="133"/>
      <c r="EL36" s="133"/>
      <c r="EM36" s="133"/>
      <c r="EN36" s="133"/>
      <c r="EO36" s="133"/>
      <c r="EP36" s="133"/>
      <c r="EQ36" s="133"/>
      <c r="ER36" s="133"/>
      <c r="ES36" s="133"/>
      <c r="ET36" s="133"/>
      <c r="EU36" s="133"/>
      <c r="EV36" s="133"/>
      <c r="EW36" s="133"/>
      <c r="EX36" s="133"/>
      <c r="EY36" s="133"/>
      <c r="EZ36" s="133"/>
      <c r="FA36" s="133"/>
      <c r="FB36" s="133"/>
      <c r="FC36" s="133"/>
      <c r="FD36" s="133"/>
      <c r="FE36" s="133"/>
      <c r="FF36" s="133"/>
      <c r="FG36" s="133"/>
      <c r="FH36" s="133"/>
      <c r="FI36" s="133"/>
      <c r="FJ36" s="133"/>
      <c r="FK36" s="133"/>
      <c r="FL36" s="133"/>
      <c r="FM36" s="133"/>
      <c r="FN36" s="133"/>
      <c r="FO36" s="133"/>
      <c r="FP36" s="133"/>
      <c r="FQ36" s="133"/>
      <c r="FR36" s="133"/>
      <c r="FS36" s="133"/>
      <c r="FT36" s="133"/>
      <c r="FU36" s="133"/>
      <c r="FV36" s="133"/>
      <c r="FW36" s="133"/>
      <c r="FX36" s="133"/>
      <c r="FY36" s="12"/>
      <c r="FZ36" s="12"/>
      <c r="GA36" s="12"/>
      <c r="GB36" s="12"/>
      <c r="GC36" s="12"/>
      <c r="GD36" s="12"/>
      <c r="GE36" s="12"/>
      <c r="GF36" s="12"/>
      <c r="GG36" s="2"/>
      <c r="GH36" s="2"/>
      <c r="GI36" s="120"/>
      <c r="GJ36" s="120"/>
      <c r="GK36" s="120"/>
      <c r="GL36" s="120"/>
      <c r="GM36" s="120"/>
    </row>
    <row r="37" spans="1:256" x14ac:dyDescent="0.35">
      <c r="A37" s="119"/>
      <c r="B37" s="120"/>
      <c r="C37" s="143"/>
      <c r="D37" s="143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  <c r="BM37" s="143"/>
      <c r="BN37" s="143"/>
      <c r="BO37" s="143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143"/>
      <c r="CM37" s="143"/>
      <c r="CN37" s="143"/>
      <c r="CO37" s="143"/>
      <c r="CP37" s="143"/>
      <c r="CQ37" s="143"/>
      <c r="CR37" s="143"/>
      <c r="CS37" s="143"/>
      <c r="CT37" s="143"/>
      <c r="CU37" s="143"/>
      <c r="CV37" s="143"/>
      <c r="CW37" s="143"/>
      <c r="CX37" s="143"/>
      <c r="CY37" s="143"/>
      <c r="CZ37" s="143"/>
      <c r="DA37" s="143"/>
      <c r="DB37" s="143"/>
      <c r="DC37" s="143"/>
      <c r="DD37" s="143"/>
      <c r="DE37" s="143"/>
      <c r="DF37" s="143"/>
      <c r="DG37" s="143"/>
      <c r="DH37" s="143"/>
      <c r="DI37" s="143"/>
      <c r="DJ37" s="143"/>
      <c r="DK37" s="143"/>
      <c r="DL37" s="143"/>
      <c r="DM37" s="143"/>
      <c r="DN37" s="143"/>
      <c r="DO37" s="143"/>
      <c r="DP37" s="143"/>
      <c r="DQ37" s="143"/>
      <c r="DR37" s="143"/>
      <c r="DS37" s="143"/>
      <c r="DT37" s="143"/>
      <c r="DU37" s="143"/>
      <c r="DV37" s="143"/>
      <c r="DW37" s="143"/>
      <c r="DX37" s="143"/>
      <c r="DY37" s="143"/>
      <c r="DZ37" s="143"/>
      <c r="EA37" s="143"/>
      <c r="EB37" s="143"/>
      <c r="EC37" s="143"/>
      <c r="ED37" s="143"/>
      <c r="EE37" s="143"/>
      <c r="EF37" s="143"/>
      <c r="EG37" s="143"/>
      <c r="EH37" s="143"/>
      <c r="EI37" s="143"/>
      <c r="EJ37" s="143"/>
      <c r="EK37" s="143"/>
      <c r="EL37" s="143"/>
      <c r="EM37" s="143"/>
      <c r="EN37" s="143"/>
      <c r="EO37" s="143"/>
      <c r="EP37" s="143"/>
      <c r="EQ37" s="143"/>
      <c r="ER37" s="143"/>
      <c r="ES37" s="143"/>
      <c r="ET37" s="143"/>
      <c r="EU37" s="143"/>
      <c r="EV37" s="143"/>
      <c r="EW37" s="143"/>
      <c r="EX37" s="143"/>
      <c r="EY37" s="143"/>
      <c r="EZ37" s="143"/>
      <c r="FA37" s="143"/>
      <c r="FB37" s="143"/>
      <c r="FC37" s="143"/>
      <c r="FD37" s="143"/>
      <c r="FE37" s="143"/>
      <c r="FF37" s="143"/>
      <c r="FG37" s="143"/>
      <c r="FH37" s="143"/>
      <c r="FI37" s="143"/>
      <c r="FJ37" s="143"/>
      <c r="FK37" s="143"/>
      <c r="FL37" s="143"/>
      <c r="FM37" s="143"/>
      <c r="FN37" s="143"/>
      <c r="FO37" s="143"/>
      <c r="FP37" s="143"/>
      <c r="FQ37" s="143"/>
      <c r="FR37" s="143"/>
      <c r="FS37" s="143"/>
      <c r="FT37" s="143"/>
      <c r="FU37" s="143"/>
      <c r="FV37" s="143"/>
      <c r="FW37" s="143"/>
      <c r="FX37" s="143"/>
      <c r="FY37" s="12"/>
      <c r="FZ37" s="12"/>
      <c r="GA37" s="12"/>
      <c r="GB37" s="12"/>
      <c r="GC37" s="12"/>
      <c r="GD37" s="12"/>
      <c r="GE37" s="12"/>
      <c r="GF37" s="12"/>
      <c r="GG37" s="2"/>
      <c r="GH37" s="2"/>
      <c r="GI37" s="120"/>
      <c r="GJ37" s="120"/>
      <c r="GK37" s="120"/>
      <c r="GL37" s="120"/>
      <c r="GM37" s="120"/>
    </row>
    <row r="38" spans="1:256" s="158" customFormat="1" x14ac:dyDescent="0.35">
      <c r="A38" s="120"/>
      <c r="B38" s="154" t="s">
        <v>451</v>
      </c>
      <c r="C38" s="155"/>
      <c r="D38" s="155"/>
      <c r="E38" s="155"/>
      <c r="F38" s="155"/>
      <c r="G38" s="155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  <c r="AF38" s="155"/>
      <c r="AG38" s="155"/>
      <c r="AH38" s="155"/>
      <c r="AI38" s="155"/>
      <c r="AJ38" s="155"/>
      <c r="AK38" s="155"/>
      <c r="AL38" s="155"/>
      <c r="AM38" s="155"/>
      <c r="AN38" s="155"/>
      <c r="AO38" s="155"/>
      <c r="AP38" s="155"/>
      <c r="AQ38" s="155"/>
      <c r="AR38" s="155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  <c r="BK38" s="155"/>
      <c r="BL38" s="155"/>
      <c r="BM38" s="155"/>
      <c r="BN38" s="155"/>
      <c r="BO38" s="155"/>
      <c r="BP38" s="155"/>
      <c r="BQ38" s="155"/>
      <c r="BR38" s="155"/>
      <c r="BS38" s="155"/>
      <c r="BT38" s="155"/>
      <c r="BU38" s="155"/>
      <c r="BV38" s="155"/>
      <c r="BW38" s="155"/>
      <c r="BX38" s="155"/>
      <c r="BY38" s="155"/>
      <c r="BZ38" s="155"/>
      <c r="CA38" s="155"/>
      <c r="CB38" s="155"/>
      <c r="CC38" s="155"/>
      <c r="CD38" s="155"/>
      <c r="CE38" s="155"/>
      <c r="CF38" s="155"/>
      <c r="CG38" s="155"/>
      <c r="CH38" s="155"/>
      <c r="CI38" s="155"/>
      <c r="CJ38" s="155"/>
      <c r="CK38" s="155"/>
      <c r="CL38" s="155"/>
      <c r="CM38" s="155"/>
      <c r="CN38" s="155"/>
      <c r="CO38" s="155"/>
      <c r="CP38" s="155"/>
      <c r="CQ38" s="155"/>
      <c r="CR38" s="155"/>
      <c r="CS38" s="155"/>
      <c r="CT38" s="155"/>
      <c r="CU38" s="155"/>
      <c r="CV38" s="155"/>
      <c r="CW38" s="155"/>
      <c r="CX38" s="155"/>
      <c r="CY38" s="155"/>
      <c r="CZ38" s="155"/>
      <c r="DA38" s="155"/>
      <c r="DB38" s="155"/>
      <c r="DC38" s="155"/>
      <c r="DD38" s="155"/>
      <c r="DE38" s="155"/>
      <c r="DF38" s="155"/>
      <c r="DG38" s="155"/>
      <c r="DH38" s="155"/>
      <c r="DI38" s="155"/>
      <c r="DJ38" s="155"/>
      <c r="DK38" s="155"/>
      <c r="DL38" s="155"/>
      <c r="DM38" s="155"/>
      <c r="DN38" s="155"/>
      <c r="DO38" s="155"/>
      <c r="DP38" s="155"/>
      <c r="DQ38" s="155"/>
      <c r="DR38" s="155"/>
      <c r="DS38" s="155"/>
      <c r="DT38" s="155"/>
      <c r="DU38" s="155"/>
      <c r="DV38" s="155"/>
      <c r="DW38" s="155"/>
      <c r="DX38" s="155"/>
      <c r="DY38" s="155"/>
      <c r="DZ38" s="155"/>
      <c r="EA38" s="155"/>
      <c r="EB38" s="155"/>
      <c r="EC38" s="155"/>
      <c r="ED38" s="155"/>
      <c r="EE38" s="155"/>
      <c r="EF38" s="155"/>
      <c r="EG38" s="155"/>
      <c r="EH38" s="155"/>
      <c r="EI38" s="155"/>
      <c r="EJ38" s="155"/>
      <c r="EK38" s="155"/>
      <c r="EL38" s="155"/>
      <c r="EM38" s="155"/>
      <c r="EN38" s="155"/>
      <c r="EO38" s="155"/>
      <c r="EP38" s="155"/>
      <c r="EQ38" s="155"/>
      <c r="ER38" s="155"/>
      <c r="ES38" s="155"/>
      <c r="ET38" s="155"/>
      <c r="EU38" s="155"/>
      <c r="EV38" s="155"/>
      <c r="EW38" s="155"/>
      <c r="EX38" s="155"/>
      <c r="EY38" s="155"/>
      <c r="EZ38" s="155"/>
      <c r="FA38" s="155"/>
      <c r="FB38" s="155"/>
      <c r="FC38" s="155"/>
      <c r="FD38" s="155"/>
      <c r="FE38" s="155"/>
      <c r="FF38" s="155"/>
      <c r="FG38" s="155"/>
      <c r="FH38" s="155"/>
      <c r="FI38" s="155"/>
      <c r="FJ38" s="155"/>
      <c r="FK38" s="155"/>
      <c r="FL38" s="155"/>
      <c r="FM38" s="155"/>
      <c r="FN38" s="155"/>
      <c r="FO38" s="155"/>
      <c r="FP38" s="155"/>
      <c r="FQ38" s="155"/>
      <c r="FR38" s="155"/>
      <c r="FS38" s="155"/>
      <c r="FT38" s="155"/>
      <c r="FU38" s="155"/>
      <c r="FV38" s="155"/>
      <c r="FW38" s="155"/>
      <c r="FX38" s="155"/>
      <c r="FY38" s="2"/>
      <c r="FZ38" s="36"/>
      <c r="GA38" s="38"/>
      <c r="GB38" s="12"/>
      <c r="GC38" s="12"/>
      <c r="GD38" s="12"/>
      <c r="GE38" s="12"/>
      <c r="GF38" s="12"/>
      <c r="GG38" s="2"/>
      <c r="GH38" s="2"/>
      <c r="GI38" s="120"/>
      <c r="GJ38" s="120"/>
      <c r="GK38" s="120"/>
      <c r="GL38" s="120"/>
      <c r="GM38" s="120"/>
      <c r="GN38" s="157"/>
      <c r="GO38" s="157"/>
      <c r="GP38" s="157"/>
      <c r="GQ38" s="157"/>
      <c r="GR38" s="157"/>
      <c r="GS38" s="157"/>
      <c r="GT38" s="157"/>
      <c r="GU38" s="157"/>
      <c r="GV38" s="157"/>
      <c r="GW38" s="157"/>
      <c r="GX38" s="157"/>
      <c r="GY38" s="157"/>
      <c r="GZ38" s="157"/>
      <c r="HA38" s="157"/>
      <c r="HB38" s="157"/>
      <c r="HC38" s="157"/>
      <c r="HD38" s="157"/>
      <c r="HE38" s="157"/>
      <c r="HF38" s="157"/>
      <c r="HG38" s="157"/>
      <c r="HH38" s="157"/>
      <c r="HI38" s="157"/>
      <c r="HJ38" s="157"/>
      <c r="HK38" s="157"/>
      <c r="HL38" s="157"/>
      <c r="HM38" s="157"/>
      <c r="HN38" s="157"/>
      <c r="HO38" s="157"/>
      <c r="HP38" s="157"/>
      <c r="HQ38" s="157"/>
      <c r="HR38" s="157"/>
      <c r="HS38" s="157"/>
      <c r="HT38" s="157"/>
      <c r="HU38" s="157"/>
      <c r="HV38" s="157"/>
      <c r="HW38" s="157"/>
      <c r="HX38" s="157"/>
      <c r="HY38" s="157"/>
      <c r="HZ38" s="157"/>
      <c r="IA38" s="157"/>
      <c r="IB38" s="157"/>
      <c r="IC38" s="157"/>
      <c r="ID38" s="157"/>
      <c r="IE38" s="157"/>
      <c r="IF38" s="157"/>
      <c r="IG38" s="114"/>
      <c r="IH38" s="114"/>
      <c r="II38" s="114"/>
      <c r="IJ38" s="114"/>
      <c r="IK38" s="114"/>
      <c r="IL38" s="114"/>
      <c r="IM38" s="114"/>
      <c r="IN38" s="114"/>
      <c r="IO38" s="114"/>
      <c r="IP38" s="114"/>
      <c r="IQ38" s="114"/>
      <c r="IR38" s="114"/>
      <c r="IS38" s="114"/>
      <c r="IT38" s="114"/>
      <c r="IU38" s="114"/>
      <c r="IV38" s="114"/>
    </row>
    <row r="39" spans="1:256" x14ac:dyDescent="0.35">
      <c r="A39" s="159" t="s">
        <v>1071</v>
      </c>
      <c r="B39" s="156" t="s">
        <v>665</v>
      </c>
      <c r="C39" s="160">
        <v>1618697.92</v>
      </c>
      <c r="D39" s="161">
        <v>6068580.4500000002</v>
      </c>
      <c r="E39" s="161">
        <v>1444121.25</v>
      </c>
      <c r="F39" s="161">
        <v>2186086.4300000002</v>
      </c>
      <c r="G39" s="161">
        <v>428862.04</v>
      </c>
      <c r="H39" s="161">
        <v>184982.61</v>
      </c>
      <c r="I39" s="161">
        <v>1809421.81</v>
      </c>
      <c r="J39" s="161">
        <v>600359.41</v>
      </c>
      <c r="K39" s="161">
        <v>149409.51999999999</v>
      </c>
      <c r="L39" s="161">
        <v>1285932.06</v>
      </c>
      <c r="M39" s="161">
        <v>495734.92</v>
      </c>
      <c r="N39" s="161">
        <v>12893543.369999999</v>
      </c>
      <c r="O39" s="161">
        <v>5184910.91</v>
      </c>
      <c r="P39" s="161">
        <v>98033.26</v>
      </c>
      <c r="Q39" s="161">
        <v>6984070.2400000002</v>
      </c>
      <c r="R39" s="161">
        <v>117387.96</v>
      </c>
      <c r="S39" s="161">
        <v>941027.17</v>
      </c>
      <c r="T39" s="161">
        <v>50774.68</v>
      </c>
      <c r="U39" s="161">
        <v>51513.32</v>
      </c>
      <c r="V39" s="161">
        <v>91452.54</v>
      </c>
      <c r="W39" s="161">
        <v>20485.07</v>
      </c>
      <c r="X39" s="161">
        <v>23503.47</v>
      </c>
      <c r="Y39" s="161">
        <v>145352.82</v>
      </c>
      <c r="Z39" s="161">
        <v>63731.5</v>
      </c>
      <c r="AA39" s="161">
        <v>6802241.46</v>
      </c>
      <c r="AB39" s="161">
        <v>12251040.92</v>
      </c>
      <c r="AC39" s="161">
        <v>578302.21</v>
      </c>
      <c r="AD39" s="161">
        <v>703196.53</v>
      </c>
      <c r="AE39" s="161">
        <v>48617.120000000003</v>
      </c>
      <c r="AF39" s="161">
        <v>86811.59</v>
      </c>
      <c r="AG39" s="162">
        <v>322958.38</v>
      </c>
      <c r="AH39" s="161">
        <v>172657.77</v>
      </c>
      <c r="AI39" s="161">
        <v>53122.47</v>
      </c>
      <c r="AJ39" s="161">
        <v>128163.01</v>
      </c>
      <c r="AK39" s="161">
        <v>74603.09</v>
      </c>
      <c r="AL39" s="161">
        <v>98388.41</v>
      </c>
      <c r="AM39" s="161">
        <v>115377.55</v>
      </c>
      <c r="AN39" s="161">
        <v>413990.07</v>
      </c>
      <c r="AO39" s="161">
        <v>1676936.43</v>
      </c>
      <c r="AP39" s="161">
        <v>37700132.310000002</v>
      </c>
      <c r="AQ39" s="161">
        <v>97428.55</v>
      </c>
      <c r="AR39" s="161">
        <v>21880966.199999999</v>
      </c>
      <c r="AS39" s="161">
        <v>2513262.4</v>
      </c>
      <c r="AT39" s="161">
        <v>1167107.3600000001</v>
      </c>
      <c r="AU39" s="161">
        <v>178802.57</v>
      </c>
      <c r="AV39" s="161">
        <v>179035.75</v>
      </c>
      <c r="AW39" s="161">
        <v>102589.94</v>
      </c>
      <c r="AX39" s="161">
        <v>78396.2</v>
      </c>
      <c r="AY39" s="161">
        <v>127245.96</v>
      </c>
      <c r="AZ39" s="161">
        <v>1512386.73</v>
      </c>
      <c r="BA39" s="161">
        <v>2187937.56</v>
      </c>
      <c r="BB39" s="161">
        <v>485771.55</v>
      </c>
      <c r="BC39" s="161">
        <v>8539684.5500000007</v>
      </c>
      <c r="BD39" s="161">
        <v>1409316.74</v>
      </c>
      <c r="BE39" s="161">
        <v>425098.36</v>
      </c>
      <c r="BF39" s="161">
        <v>6979427.0599999996</v>
      </c>
      <c r="BG39" s="161">
        <v>115579.55</v>
      </c>
      <c r="BH39" s="161">
        <v>147663.12</v>
      </c>
      <c r="BI39" s="161">
        <v>55868.160000000003</v>
      </c>
      <c r="BJ39" s="161">
        <v>1934186.26</v>
      </c>
      <c r="BK39" s="161">
        <v>1031173.03</v>
      </c>
      <c r="BL39" s="161">
        <v>18195.330000000002</v>
      </c>
      <c r="BM39" s="161">
        <v>91995.89</v>
      </c>
      <c r="BN39" s="161">
        <v>1139858.77</v>
      </c>
      <c r="BO39" s="161">
        <v>396388.6</v>
      </c>
      <c r="BP39" s="161">
        <v>245997.25</v>
      </c>
      <c r="BQ39" s="161">
        <v>1733716.34</v>
      </c>
      <c r="BR39" s="161">
        <v>459017.22</v>
      </c>
      <c r="BS39" s="161">
        <v>258944.15</v>
      </c>
      <c r="BT39" s="161">
        <v>149392.14000000001</v>
      </c>
      <c r="BU39" s="161">
        <v>109362.84</v>
      </c>
      <c r="BV39" s="161">
        <v>817601.21</v>
      </c>
      <c r="BW39" s="161">
        <v>711654.23</v>
      </c>
      <c r="BX39" s="161">
        <v>99943.77</v>
      </c>
      <c r="BY39" s="161">
        <v>193396.48000000001</v>
      </c>
      <c r="BZ39" s="161">
        <v>99867.18</v>
      </c>
      <c r="CA39" s="161">
        <v>394616.81</v>
      </c>
      <c r="CB39" s="161">
        <v>24768877.350000001</v>
      </c>
      <c r="CC39" s="161">
        <v>91062.73</v>
      </c>
      <c r="CD39" s="161">
        <v>72919.69</v>
      </c>
      <c r="CE39" s="161">
        <v>104487.79</v>
      </c>
      <c r="CF39" s="161">
        <v>86249.23</v>
      </c>
      <c r="CG39" s="161">
        <v>74426.7</v>
      </c>
      <c r="CH39" s="161">
        <v>33444.1</v>
      </c>
      <c r="CI39" s="161">
        <v>320790.64</v>
      </c>
      <c r="CJ39" s="161">
        <v>313858.84000000003</v>
      </c>
      <c r="CK39" s="161">
        <v>1519908.61</v>
      </c>
      <c r="CL39" s="161">
        <v>233618.03</v>
      </c>
      <c r="CM39" s="161">
        <v>113893.58</v>
      </c>
      <c r="CN39" s="161">
        <v>8605084.4100000001</v>
      </c>
      <c r="CO39" s="161">
        <v>5153394.09</v>
      </c>
      <c r="CP39" s="161">
        <v>734189.06</v>
      </c>
      <c r="CQ39" s="161">
        <v>386426.67</v>
      </c>
      <c r="CR39" s="161">
        <v>80485.73</v>
      </c>
      <c r="CS39" s="161">
        <v>248224.67</v>
      </c>
      <c r="CT39" s="161">
        <v>85958.85</v>
      </c>
      <c r="CU39" s="161">
        <v>58359.59</v>
      </c>
      <c r="CV39" s="161">
        <v>47858.69</v>
      </c>
      <c r="CW39" s="120">
        <v>134115.63</v>
      </c>
      <c r="CX39" s="161">
        <v>243713.34</v>
      </c>
      <c r="CY39" s="161">
        <v>18970.75</v>
      </c>
      <c r="CZ39" s="161">
        <v>629899.39</v>
      </c>
      <c r="DA39" s="161">
        <v>123499.93</v>
      </c>
      <c r="DB39" s="161">
        <v>101395.44</v>
      </c>
      <c r="DC39" s="161">
        <v>112080.46</v>
      </c>
      <c r="DD39" s="161">
        <v>97944.92</v>
      </c>
      <c r="DE39" s="161">
        <v>288400.14</v>
      </c>
      <c r="DF39" s="161">
        <v>7817551.8200000003</v>
      </c>
      <c r="DG39" s="161">
        <v>118174.05</v>
      </c>
      <c r="DH39" s="161">
        <v>1002544.97</v>
      </c>
      <c r="DI39" s="161">
        <v>1169415.45</v>
      </c>
      <c r="DJ39" s="161">
        <v>169846.5</v>
      </c>
      <c r="DK39" s="161">
        <v>88144.5</v>
      </c>
      <c r="DL39" s="161">
        <v>2420056.54</v>
      </c>
      <c r="DM39" s="161">
        <v>77790.55</v>
      </c>
      <c r="DN39" s="161">
        <v>628414.66</v>
      </c>
      <c r="DO39" s="161">
        <v>761258.72</v>
      </c>
      <c r="DP39" s="161">
        <v>77422.7</v>
      </c>
      <c r="DQ39" s="161">
        <v>409714.16</v>
      </c>
      <c r="DR39" s="161">
        <v>475735.48</v>
      </c>
      <c r="DS39" s="161">
        <v>198489</v>
      </c>
      <c r="DT39" s="161">
        <v>53085.02</v>
      </c>
      <c r="DU39" s="161">
        <v>128255.13</v>
      </c>
      <c r="DV39" s="161">
        <v>49041.63</v>
      </c>
      <c r="DW39" s="161">
        <v>105819.77</v>
      </c>
      <c r="DX39" s="161">
        <v>165524.42000000001</v>
      </c>
      <c r="DY39" s="161">
        <v>211849.28</v>
      </c>
      <c r="DZ39" s="161">
        <v>440337.14</v>
      </c>
      <c r="EA39" s="161">
        <v>606678.97</v>
      </c>
      <c r="EB39" s="161">
        <v>264983.83</v>
      </c>
      <c r="EC39" s="161">
        <v>112196.29</v>
      </c>
      <c r="ED39" s="161">
        <v>606490.69999999995</v>
      </c>
      <c r="EE39" s="161">
        <v>69368.460000000006</v>
      </c>
      <c r="EF39" s="161">
        <v>327633.84999999998</v>
      </c>
      <c r="EG39" s="161">
        <v>120677.96</v>
      </c>
      <c r="EH39" s="161">
        <v>51207.78</v>
      </c>
      <c r="EI39" s="161">
        <v>3323220.8</v>
      </c>
      <c r="EJ39" s="161">
        <v>2056399.34</v>
      </c>
      <c r="EK39" s="161">
        <v>137117.85</v>
      </c>
      <c r="EL39" s="161">
        <v>36713.550000000003</v>
      </c>
      <c r="EM39" s="161">
        <v>247634.55</v>
      </c>
      <c r="EN39" s="161">
        <v>285190.57</v>
      </c>
      <c r="EO39" s="161">
        <v>144936.91</v>
      </c>
      <c r="EP39" s="161">
        <v>223170.3</v>
      </c>
      <c r="EQ39" s="161">
        <v>1024267.5</v>
      </c>
      <c r="ER39" s="161">
        <v>209171.85</v>
      </c>
      <c r="ES39" s="161">
        <v>106678.02</v>
      </c>
      <c r="ET39" s="161">
        <v>133939.82999999999</v>
      </c>
      <c r="EU39" s="161">
        <v>189375.43</v>
      </c>
      <c r="EV39" s="161">
        <v>43464.959999999999</v>
      </c>
      <c r="EW39" s="161">
        <v>341846.47</v>
      </c>
      <c r="EX39" s="161">
        <v>19788.41</v>
      </c>
      <c r="EY39" s="161">
        <v>106184.84</v>
      </c>
      <c r="EZ39" s="161">
        <v>92250.34</v>
      </c>
      <c r="FA39" s="161">
        <v>1567984.63</v>
      </c>
      <c r="FB39" s="162">
        <v>469609.63</v>
      </c>
      <c r="FC39" s="161">
        <v>926616</v>
      </c>
      <c r="FD39" s="161">
        <v>157711.57</v>
      </c>
      <c r="FE39" s="161">
        <v>64813.09</v>
      </c>
      <c r="FF39" s="161">
        <v>70542.399999999994</v>
      </c>
      <c r="FG39" s="161">
        <v>71488.67</v>
      </c>
      <c r="FH39" s="161">
        <v>112198.64</v>
      </c>
      <c r="FI39" s="161">
        <v>558618.73</v>
      </c>
      <c r="FJ39" s="161">
        <v>861473.15</v>
      </c>
      <c r="FK39" s="161">
        <v>927120.98</v>
      </c>
      <c r="FL39" s="161">
        <v>1829177.87</v>
      </c>
      <c r="FM39" s="161">
        <v>532404.37</v>
      </c>
      <c r="FN39" s="161">
        <v>3532207.73</v>
      </c>
      <c r="FO39" s="162">
        <v>629176.46</v>
      </c>
      <c r="FP39" s="161">
        <v>752042.46</v>
      </c>
      <c r="FQ39" s="161">
        <v>409839.03</v>
      </c>
      <c r="FR39" s="161">
        <v>177143.45</v>
      </c>
      <c r="FS39" s="161">
        <v>72860.350000000006</v>
      </c>
      <c r="FT39" s="162">
        <v>109456.97</v>
      </c>
      <c r="FU39" s="161">
        <v>297429.19</v>
      </c>
      <c r="FV39" s="161">
        <v>195022.78</v>
      </c>
      <c r="FW39" s="161">
        <v>48430.720000000001</v>
      </c>
      <c r="FX39" s="161">
        <v>39107.11</v>
      </c>
      <c r="FY39" s="38"/>
      <c r="FZ39" s="36">
        <f>SUM(C39:FX39)</f>
        <v>248978465.73999995</v>
      </c>
      <c r="GA39" s="2"/>
      <c r="GB39" s="38"/>
      <c r="GC39" s="38"/>
      <c r="GD39" s="38"/>
      <c r="GE39" s="38"/>
      <c r="GF39" s="38"/>
      <c r="GG39" s="38"/>
      <c r="GH39" s="38"/>
      <c r="GI39" s="156"/>
      <c r="GJ39" s="156"/>
      <c r="GK39" s="156"/>
      <c r="GL39" s="156"/>
      <c r="GM39" s="156"/>
    </row>
    <row r="40" spans="1:256" x14ac:dyDescent="0.35">
      <c r="A40" s="159" t="s">
        <v>1072</v>
      </c>
      <c r="B40" s="120" t="s">
        <v>666</v>
      </c>
      <c r="C40" s="163">
        <v>1209503417.7160981</v>
      </c>
      <c r="D40" s="162">
        <v>4520376063.8174219</v>
      </c>
      <c r="E40" s="162">
        <v>1224119509.3321149</v>
      </c>
      <c r="F40" s="162">
        <v>3308074988.8981552</v>
      </c>
      <c r="G40" s="162">
        <v>573852597.72417617</v>
      </c>
      <c r="H40" s="162">
        <v>145655715.13624379</v>
      </c>
      <c r="I40" s="162">
        <v>1182351464.602762</v>
      </c>
      <c r="J40" s="162">
        <v>194881997.34144619</v>
      </c>
      <c r="K40" s="162">
        <v>51576022.11863175</v>
      </c>
      <c r="L40" s="162">
        <v>892187374.23643827</v>
      </c>
      <c r="M40" s="162">
        <v>327433433.58006012</v>
      </c>
      <c r="N40" s="162">
        <v>9590444923.7217064</v>
      </c>
      <c r="O40" s="162">
        <v>2732456943.5970211</v>
      </c>
      <c r="P40" s="162">
        <v>57259418.744442552</v>
      </c>
      <c r="Q40" s="162">
        <v>5762916876.5843554</v>
      </c>
      <c r="R40" s="162">
        <v>75923079.148940355</v>
      </c>
      <c r="S40" s="162">
        <v>607579178.51332831</v>
      </c>
      <c r="T40" s="162">
        <v>27185477.323791571</v>
      </c>
      <c r="U40" s="162">
        <v>31073581.949525453</v>
      </c>
      <c r="V40" s="162">
        <v>39213012.957507208</v>
      </c>
      <c r="W40" s="162">
        <v>6811214.997656187</v>
      </c>
      <c r="X40" s="162">
        <v>19031044.297738973</v>
      </c>
      <c r="Y40" s="162">
        <v>78909991.043457299</v>
      </c>
      <c r="Z40" s="162">
        <v>27835170.455760274</v>
      </c>
      <c r="AA40" s="162">
        <v>6865975746.7975941</v>
      </c>
      <c r="AB40" s="162">
        <v>10498646608.118092</v>
      </c>
      <c r="AC40" s="162">
        <v>478699598.15389931</v>
      </c>
      <c r="AD40" s="162">
        <v>512928524.46546149</v>
      </c>
      <c r="AE40" s="162">
        <v>51356787.445066139</v>
      </c>
      <c r="AF40" s="162">
        <v>98356638.067512855</v>
      </c>
      <c r="AG40" s="162">
        <v>383778622.32343137</v>
      </c>
      <c r="AH40" s="162">
        <v>47610818.377289474</v>
      </c>
      <c r="AI40" s="162">
        <v>12287826.755423428</v>
      </c>
      <c r="AJ40" s="162">
        <v>41680225.545014247</v>
      </c>
      <c r="AK40" s="162">
        <v>68026706.149202496</v>
      </c>
      <c r="AL40" s="162">
        <v>93124544.563597113</v>
      </c>
      <c r="AM40" s="162">
        <v>62011689.93829307</v>
      </c>
      <c r="AN40" s="162">
        <v>176665382.74765393</v>
      </c>
      <c r="AO40" s="162">
        <v>602392918.21131992</v>
      </c>
      <c r="AP40" s="162">
        <v>24966021135.429543</v>
      </c>
      <c r="AQ40" s="162">
        <v>95669538.197285175</v>
      </c>
      <c r="AR40" s="162">
        <v>10768814789.878386</v>
      </c>
      <c r="AS40" s="162">
        <v>4867127425.3747005</v>
      </c>
      <c r="AT40" s="162">
        <v>408183992.65006876</v>
      </c>
      <c r="AU40" s="162">
        <v>71885674.39792572</v>
      </c>
      <c r="AV40" s="162">
        <v>46303396.261848018</v>
      </c>
      <c r="AW40" s="162">
        <v>39259964.131445587</v>
      </c>
      <c r="AX40" s="162">
        <v>30483498.489724554</v>
      </c>
      <c r="AY40" s="162">
        <v>61843898.422990702</v>
      </c>
      <c r="AZ40" s="162">
        <v>1114831203.3171828</v>
      </c>
      <c r="BA40" s="162">
        <v>974585423.77318358</v>
      </c>
      <c r="BB40" s="162">
        <v>288422979.72040212</v>
      </c>
      <c r="BC40" s="162">
        <v>4702934007.5028353</v>
      </c>
      <c r="BD40" s="162">
        <v>631299446.8221693</v>
      </c>
      <c r="BE40" s="162">
        <v>209661517.61996523</v>
      </c>
      <c r="BF40" s="162">
        <v>3043732732.5291886</v>
      </c>
      <c r="BG40" s="162">
        <v>69172966.590302154</v>
      </c>
      <c r="BH40" s="162">
        <v>85278110.863035381</v>
      </c>
      <c r="BI40" s="162">
        <v>55323886.024676353</v>
      </c>
      <c r="BJ40" s="162">
        <v>1031567215.8844934</v>
      </c>
      <c r="BK40" s="162">
        <v>2003210325.5806057</v>
      </c>
      <c r="BL40" s="162">
        <v>8046441.8876479268</v>
      </c>
      <c r="BM40" s="162">
        <v>43909529.706827812</v>
      </c>
      <c r="BN40" s="162">
        <v>400914386.33701766</v>
      </c>
      <c r="BO40" s="162">
        <v>214827158.02866638</v>
      </c>
      <c r="BP40" s="162">
        <v>104969090.65814769</v>
      </c>
      <c r="BQ40" s="162">
        <v>2153016991.603569</v>
      </c>
      <c r="BR40" s="162">
        <v>1214292086.2726393</v>
      </c>
      <c r="BS40" s="162">
        <v>927458449.2157985</v>
      </c>
      <c r="BT40" s="162">
        <v>464218802.46572447</v>
      </c>
      <c r="BU40" s="162">
        <v>176869885.40160304</v>
      </c>
      <c r="BV40" s="162">
        <v>1480072171.6236086</v>
      </c>
      <c r="BW40" s="162">
        <v>1183991135.1934788</v>
      </c>
      <c r="BX40" s="162">
        <v>71521146.246909052</v>
      </c>
      <c r="BY40" s="162">
        <v>138809825.32344174</v>
      </c>
      <c r="BZ40" s="162">
        <v>45060755.806848407</v>
      </c>
      <c r="CA40" s="162">
        <v>109677560.66631818</v>
      </c>
      <c r="CB40" s="162">
        <v>14769614386.159739</v>
      </c>
      <c r="CC40" s="162">
        <v>21701990.459990714</v>
      </c>
      <c r="CD40" s="162">
        <v>19851531.418078423</v>
      </c>
      <c r="CE40" s="162">
        <v>46081985.739354208</v>
      </c>
      <c r="CF40" s="162">
        <v>32237521.699186254</v>
      </c>
      <c r="CG40" s="162">
        <v>26155301.761280842</v>
      </c>
      <c r="CH40" s="162">
        <v>18679472.449156404</v>
      </c>
      <c r="CI40" s="162">
        <v>125858608.64781278</v>
      </c>
      <c r="CJ40" s="162">
        <v>441849646.04811555</v>
      </c>
      <c r="CK40" s="162">
        <v>1747204888.5024419</v>
      </c>
      <c r="CL40" s="162">
        <v>273214570.89100206</v>
      </c>
      <c r="CM40" s="162">
        <v>290171407.75407547</v>
      </c>
      <c r="CN40" s="162">
        <v>5386177640.3771019</v>
      </c>
      <c r="CO40" s="162">
        <v>3603985348.7036753</v>
      </c>
      <c r="CP40" s="162">
        <v>681922581.10146487</v>
      </c>
      <c r="CQ40" s="162">
        <v>183615251.31194037</v>
      </c>
      <c r="CR40" s="162">
        <v>164142406.18911654</v>
      </c>
      <c r="CS40" s="162">
        <v>58377627.248269588</v>
      </c>
      <c r="CT40" s="162">
        <v>65810430.384387761</v>
      </c>
      <c r="CU40" s="162">
        <v>19837347.339996941</v>
      </c>
      <c r="CV40" s="162">
        <v>24677913.673428282</v>
      </c>
      <c r="CW40" s="162">
        <v>78285305.618246719</v>
      </c>
      <c r="CX40" s="162">
        <v>90783034.236693919</v>
      </c>
      <c r="CY40" s="162">
        <v>6801420.9230567478</v>
      </c>
      <c r="CZ40" s="162">
        <v>257017791.56822336</v>
      </c>
      <c r="DA40" s="162">
        <v>48608404.218467735</v>
      </c>
      <c r="DB40" s="162">
        <v>43656174.635990135</v>
      </c>
      <c r="DC40" s="162">
        <v>61483727.075588316</v>
      </c>
      <c r="DD40" s="162">
        <v>292472042.1601609</v>
      </c>
      <c r="DE40" s="162">
        <v>172788404.28346723</v>
      </c>
      <c r="DF40" s="162">
        <v>2870377669.3239503</v>
      </c>
      <c r="DG40" s="162">
        <v>65851246.085055798</v>
      </c>
      <c r="DH40" s="162">
        <v>403442625.31019509</v>
      </c>
      <c r="DI40" s="162">
        <v>606389617.79085207</v>
      </c>
      <c r="DJ40" s="162">
        <v>68697298.949765757</v>
      </c>
      <c r="DK40" s="162">
        <v>64758094.618681282</v>
      </c>
      <c r="DL40" s="162">
        <v>917617038.13353014</v>
      </c>
      <c r="DM40" s="162">
        <v>27786177.4488305</v>
      </c>
      <c r="DN40" s="162">
        <v>282346995.50179762</v>
      </c>
      <c r="DO40" s="162">
        <v>383517038.42762721</v>
      </c>
      <c r="DP40" s="162">
        <v>33982318.923972666</v>
      </c>
      <c r="DQ40" s="162">
        <v>500729907.73105943</v>
      </c>
      <c r="DR40" s="162">
        <v>98211401.544237897</v>
      </c>
      <c r="DS40" s="162">
        <v>44999645.49927409</v>
      </c>
      <c r="DT40" s="162">
        <v>12232408.199637603</v>
      </c>
      <c r="DU40" s="162">
        <v>32219955.877370033</v>
      </c>
      <c r="DV40" s="162">
        <v>9769939.1602580957</v>
      </c>
      <c r="DW40" s="162">
        <v>24289938.669203855</v>
      </c>
      <c r="DX40" s="162">
        <v>116793538.51075755</v>
      </c>
      <c r="DY40" s="162">
        <v>222794683.51370659</v>
      </c>
      <c r="DZ40" s="162">
        <v>258350921.04087114</v>
      </c>
      <c r="EA40" s="162">
        <v>657631433.43917203</v>
      </c>
      <c r="EB40" s="162">
        <v>92085525.386901975</v>
      </c>
      <c r="EC40" s="162">
        <v>40055896.724444717</v>
      </c>
      <c r="ED40" s="162">
        <v>5848857376.54</v>
      </c>
      <c r="EE40" s="162">
        <v>18795476.860822272</v>
      </c>
      <c r="EF40" s="162">
        <v>108811216.89612466</v>
      </c>
      <c r="EG40" s="162">
        <v>32765384.586948305</v>
      </c>
      <c r="EH40" s="162">
        <v>15488049.816499911</v>
      </c>
      <c r="EI40" s="162">
        <v>1525472323.7714865</v>
      </c>
      <c r="EJ40" s="162">
        <v>1227682218.9221635</v>
      </c>
      <c r="EK40" s="162">
        <v>603151832.62965918</v>
      </c>
      <c r="EL40" s="162">
        <v>289083709.12088758</v>
      </c>
      <c r="EM40" s="162">
        <v>134968441.49054235</v>
      </c>
      <c r="EN40" s="162">
        <v>85767392.217089459</v>
      </c>
      <c r="EO40" s="162">
        <v>47458799.049318895</v>
      </c>
      <c r="EP40" s="162">
        <v>155420519.02642387</v>
      </c>
      <c r="EQ40" s="162">
        <v>1952667604.5762377</v>
      </c>
      <c r="ER40" s="162">
        <v>148649597.61913192</v>
      </c>
      <c r="ES40" s="162">
        <v>38133942.487097889</v>
      </c>
      <c r="ET40" s="162">
        <v>56136170.391549945</v>
      </c>
      <c r="EU40" s="162">
        <v>47835982.666799545</v>
      </c>
      <c r="EV40" s="162">
        <v>82064596.997917801</v>
      </c>
      <c r="EW40" s="162">
        <v>1341850585.5802636</v>
      </c>
      <c r="EX40" s="162">
        <v>58374856.038202748</v>
      </c>
      <c r="EY40" s="162">
        <v>34605578.951935172</v>
      </c>
      <c r="EZ40" s="162">
        <v>30171090.409678221</v>
      </c>
      <c r="FA40" s="162">
        <v>3825563881.5272274</v>
      </c>
      <c r="FB40" s="162">
        <v>491012308.05544251</v>
      </c>
      <c r="FC40" s="162">
        <v>476656111.48539859</v>
      </c>
      <c r="FD40" s="162">
        <v>55554082.287299022</v>
      </c>
      <c r="FE40" s="162">
        <v>33765594.349984318</v>
      </c>
      <c r="FF40" s="162">
        <v>25027026.345334936</v>
      </c>
      <c r="FG40" s="162">
        <v>30831811.073802233</v>
      </c>
      <c r="FH40" s="162">
        <v>37805154.436736263</v>
      </c>
      <c r="FI40" s="162">
        <v>1426641986.7923536</v>
      </c>
      <c r="FJ40" s="162">
        <v>993645198.75942469</v>
      </c>
      <c r="FK40" s="162">
        <v>2165574789.6435361</v>
      </c>
      <c r="FL40" s="162">
        <v>2295824507.7683549</v>
      </c>
      <c r="FM40" s="162">
        <v>1183180101.7270384</v>
      </c>
      <c r="FN40" s="162">
        <v>3033094084.0116987</v>
      </c>
      <c r="FO40" s="162">
        <v>3230530770.1718392</v>
      </c>
      <c r="FP40" s="162">
        <v>1542258695.8623762</v>
      </c>
      <c r="FQ40" s="162">
        <v>540314278.95524025</v>
      </c>
      <c r="FR40" s="162">
        <v>572092832.60842597</v>
      </c>
      <c r="FS40" s="162">
        <v>444874547.97797352</v>
      </c>
      <c r="FT40" s="162">
        <v>459191083.79550272</v>
      </c>
      <c r="FU40" s="162">
        <v>173032976.83335775</v>
      </c>
      <c r="FV40" s="162">
        <v>144356065.18024024</v>
      </c>
      <c r="FW40" s="162">
        <v>20994871.744153053</v>
      </c>
      <c r="FX40" s="162">
        <v>17611628.339902677</v>
      </c>
      <c r="FY40" s="38"/>
      <c r="FZ40" s="38">
        <f>SUM(C40:FX40)</f>
        <v>190975106296.16791</v>
      </c>
      <c r="GA40" s="38"/>
      <c r="GB40" s="38"/>
      <c r="GC40" s="38"/>
      <c r="GD40" s="38"/>
      <c r="GE40" s="38"/>
      <c r="GF40" s="38"/>
      <c r="GG40" s="2"/>
      <c r="GH40" s="2"/>
      <c r="GI40" s="120"/>
      <c r="GJ40" s="120"/>
      <c r="GK40" s="120"/>
      <c r="GL40" s="120"/>
      <c r="GM40" s="120"/>
    </row>
    <row r="41" spans="1:256" x14ac:dyDescent="0.35">
      <c r="A41" s="159" t="s">
        <v>452</v>
      </c>
      <c r="B41" s="142" t="s">
        <v>684</v>
      </c>
      <c r="C41" s="164">
        <v>27</v>
      </c>
      <c r="D41" s="165">
        <v>27</v>
      </c>
      <c r="E41" s="165">
        <v>27</v>
      </c>
      <c r="F41" s="165">
        <v>27</v>
      </c>
      <c r="G41" s="165">
        <v>25.265000000000001</v>
      </c>
      <c r="H41" s="165">
        <v>27</v>
      </c>
      <c r="I41" s="165">
        <v>27</v>
      </c>
      <c r="J41" s="165">
        <v>27</v>
      </c>
      <c r="K41" s="165">
        <v>27</v>
      </c>
      <c r="L41" s="165">
        <v>26.895</v>
      </c>
      <c r="M41" s="165">
        <v>25.946999999999999</v>
      </c>
      <c r="N41" s="165">
        <v>18.756</v>
      </c>
      <c r="O41" s="165">
        <v>27</v>
      </c>
      <c r="P41" s="165">
        <v>27</v>
      </c>
      <c r="Q41" s="165">
        <v>27</v>
      </c>
      <c r="R41" s="165">
        <v>27</v>
      </c>
      <c r="S41" s="165">
        <v>26.013999999999999</v>
      </c>
      <c r="T41" s="165">
        <v>24.300999999999998</v>
      </c>
      <c r="U41" s="165">
        <v>23.800999999999998</v>
      </c>
      <c r="V41" s="165">
        <v>27</v>
      </c>
      <c r="W41" s="165">
        <v>27</v>
      </c>
      <c r="X41" s="165">
        <v>15.756</v>
      </c>
      <c r="Y41" s="165">
        <v>24.498000000000001</v>
      </c>
      <c r="Z41" s="165">
        <v>23.59</v>
      </c>
      <c r="AA41" s="165">
        <v>27</v>
      </c>
      <c r="AB41" s="165">
        <v>27</v>
      </c>
      <c r="AC41" s="165">
        <v>20.981999999999999</v>
      </c>
      <c r="AD41" s="165">
        <v>19.693000000000001</v>
      </c>
      <c r="AE41" s="165">
        <v>12.814</v>
      </c>
      <c r="AF41" s="165">
        <v>11.673999999999999</v>
      </c>
      <c r="AG41" s="165">
        <v>12.484999999999999</v>
      </c>
      <c r="AH41" s="165">
        <v>22.123000000000001</v>
      </c>
      <c r="AI41" s="165">
        <v>27</v>
      </c>
      <c r="AJ41" s="165">
        <v>23.788</v>
      </c>
      <c r="AK41" s="165">
        <v>21.28</v>
      </c>
      <c r="AL41" s="165">
        <v>27</v>
      </c>
      <c r="AM41" s="165">
        <v>21.449000000000002</v>
      </c>
      <c r="AN41" s="165">
        <v>27</v>
      </c>
      <c r="AO41" s="165">
        <v>27</v>
      </c>
      <c r="AP41" s="165">
        <v>27</v>
      </c>
      <c r="AQ41" s="165">
        <v>18.684999999999999</v>
      </c>
      <c r="AR41" s="165">
        <v>27</v>
      </c>
      <c r="AS41" s="165">
        <v>12.138</v>
      </c>
      <c r="AT41" s="165">
        <v>27</v>
      </c>
      <c r="AU41" s="165">
        <v>24.187999999999999</v>
      </c>
      <c r="AV41" s="165">
        <v>27</v>
      </c>
      <c r="AW41" s="165">
        <v>24.431000000000001</v>
      </c>
      <c r="AX41" s="165">
        <v>21.797999999999998</v>
      </c>
      <c r="AY41" s="165">
        <v>27</v>
      </c>
      <c r="AZ41" s="165">
        <v>15.72</v>
      </c>
      <c r="BA41" s="165">
        <v>26.893999999999998</v>
      </c>
      <c r="BB41" s="165">
        <v>24.684000000000001</v>
      </c>
      <c r="BC41" s="165">
        <v>20.715</v>
      </c>
      <c r="BD41" s="165">
        <v>27</v>
      </c>
      <c r="BE41" s="165">
        <v>27</v>
      </c>
      <c r="BF41" s="165">
        <v>27</v>
      </c>
      <c r="BG41" s="165">
        <v>27</v>
      </c>
      <c r="BH41" s="165">
        <v>26.419</v>
      </c>
      <c r="BI41" s="165">
        <v>13.433</v>
      </c>
      <c r="BJ41" s="165">
        <v>27</v>
      </c>
      <c r="BK41" s="165">
        <v>27</v>
      </c>
      <c r="BL41" s="165">
        <v>27</v>
      </c>
      <c r="BM41" s="165">
        <v>25.834</v>
      </c>
      <c r="BN41" s="165">
        <v>27</v>
      </c>
      <c r="BO41" s="165">
        <v>20.202999999999999</v>
      </c>
      <c r="BP41" s="165">
        <v>26.702000000000002</v>
      </c>
      <c r="BQ41" s="165">
        <v>26.759</v>
      </c>
      <c r="BR41" s="165">
        <v>9.6999999999999993</v>
      </c>
      <c r="BS41" s="165">
        <v>4.3949999999999996</v>
      </c>
      <c r="BT41" s="165">
        <v>6.6509999999999998</v>
      </c>
      <c r="BU41" s="165">
        <v>13.811</v>
      </c>
      <c r="BV41" s="165">
        <v>10.33</v>
      </c>
      <c r="BW41" s="165">
        <v>15.736000000000001</v>
      </c>
      <c r="BX41" s="165">
        <v>19.067</v>
      </c>
      <c r="BY41" s="165">
        <v>27</v>
      </c>
      <c r="BZ41" s="165">
        <v>27</v>
      </c>
      <c r="CA41" s="165">
        <v>23.041</v>
      </c>
      <c r="CB41" s="165">
        <v>27</v>
      </c>
      <c r="CC41" s="165">
        <v>27</v>
      </c>
      <c r="CD41" s="165">
        <v>24.52</v>
      </c>
      <c r="CE41" s="165">
        <v>27</v>
      </c>
      <c r="CF41" s="165">
        <v>24.334</v>
      </c>
      <c r="CG41" s="165">
        <v>27</v>
      </c>
      <c r="CH41" s="165">
        <v>27</v>
      </c>
      <c r="CI41" s="165">
        <v>27</v>
      </c>
      <c r="CJ41" s="165">
        <v>26.513999999999999</v>
      </c>
      <c r="CK41" s="165">
        <v>11.601000000000001</v>
      </c>
      <c r="CL41" s="165">
        <v>13.228999999999999</v>
      </c>
      <c r="CM41" s="165">
        <v>7.274</v>
      </c>
      <c r="CN41" s="165">
        <v>27</v>
      </c>
      <c r="CO41" s="165">
        <v>27</v>
      </c>
      <c r="CP41" s="165">
        <v>18.135999999999999</v>
      </c>
      <c r="CQ41" s="165">
        <v>17.427</v>
      </c>
      <c r="CR41" s="165">
        <v>4.1689999999999996</v>
      </c>
      <c r="CS41" s="165">
        <v>27</v>
      </c>
      <c r="CT41" s="165">
        <v>13.52</v>
      </c>
      <c r="CU41" s="165">
        <v>24.616</v>
      </c>
      <c r="CV41" s="165">
        <v>15.978999999999999</v>
      </c>
      <c r="CW41" s="165">
        <v>17.379000000000001</v>
      </c>
      <c r="CX41" s="165">
        <v>26.824000000000002</v>
      </c>
      <c r="CY41" s="165">
        <v>27</v>
      </c>
      <c r="CZ41" s="165">
        <v>27</v>
      </c>
      <c r="DA41" s="165">
        <v>27</v>
      </c>
      <c r="DB41" s="165">
        <v>27</v>
      </c>
      <c r="DC41" s="165">
        <v>22.417999999999999</v>
      </c>
      <c r="DD41" s="165">
        <v>3.43</v>
      </c>
      <c r="DE41" s="165">
        <v>11.895</v>
      </c>
      <c r="DF41" s="165">
        <v>27</v>
      </c>
      <c r="DG41" s="165">
        <v>25.452999999999999</v>
      </c>
      <c r="DH41" s="165">
        <v>25.515999999999998</v>
      </c>
      <c r="DI41" s="165">
        <v>23.844999999999999</v>
      </c>
      <c r="DJ41" s="165">
        <v>25.882999999999999</v>
      </c>
      <c r="DK41" s="165">
        <v>20.658000000000001</v>
      </c>
      <c r="DL41" s="165">
        <v>26.966999999999999</v>
      </c>
      <c r="DM41" s="165">
        <v>24.899000000000001</v>
      </c>
      <c r="DN41" s="165">
        <v>27</v>
      </c>
      <c r="DO41" s="165">
        <v>27</v>
      </c>
      <c r="DP41" s="165">
        <v>27</v>
      </c>
      <c r="DQ41" s="165">
        <v>22.202000000000002</v>
      </c>
      <c r="DR41" s="165">
        <v>27</v>
      </c>
      <c r="DS41" s="165">
        <v>27</v>
      </c>
      <c r="DT41" s="165">
        <v>26.728999999999999</v>
      </c>
      <c r="DU41" s="165">
        <v>27</v>
      </c>
      <c r="DV41" s="165">
        <v>27</v>
      </c>
      <c r="DW41" s="165">
        <v>26.997</v>
      </c>
      <c r="DX41" s="165">
        <v>23.931000000000001</v>
      </c>
      <c r="DY41" s="165">
        <v>17.928000000000001</v>
      </c>
      <c r="DZ41" s="165">
        <v>22.661999999999999</v>
      </c>
      <c r="EA41" s="165">
        <v>11.192</v>
      </c>
      <c r="EB41" s="165">
        <v>27</v>
      </c>
      <c r="EC41" s="165">
        <v>27</v>
      </c>
      <c r="ED41" s="165">
        <v>4.0839999999999996</v>
      </c>
      <c r="EE41" s="165">
        <v>27</v>
      </c>
      <c r="EF41" s="165">
        <v>24.594999999999999</v>
      </c>
      <c r="EG41" s="165">
        <v>27</v>
      </c>
      <c r="EH41" s="165">
        <v>27</v>
      </c>
      <c r="EI41" s="165">
        <v>27</v>
      </c>
      <c r="EJ41" s="165">
        <v>27</v>
      </c>
      <c r="EK41" s="165">
        <v>5.7670000000000003</v>
      </c>
      <c r="EL41" s="165">
        <v>6.1429999999999998</v>
      </c>
      <c r="EM41" s="165">
        <v>21.308</v>
      </c>
      <c r="EN41" s="165">
        <v>27</v>
      </c>
      <c r="EO41" s="165">
        <v>27</v>
      </c>
      <c r="EP41" s="165">
        <v>25.585999999999999</v>
      </c>
      <c r="EQ41" s="165">
        <v>5.59</v>
      </c>
      <c r="ER41" s="165">
        <v>21.283000000000001</v>
      </c>
      <c r="ES41" s="165">
        <v>27</v>
      </c>
      <c r="ET41" s="165">
        <v>27</v>
      </c>
      <c r="EU41" s="165">
        <v>27</v>
      </c>
      <c r="EV41" s="165">
        <v>15.009</v>
      </c>
      <c r="EW41" s="165">
        <v>7.2809999999999997</v>
      </c>
      <c r="EX41" s="165">
        <v>8.91</v>
      </c>
      <c r="EY41" s="165">
        <v>27</v>
      </c>
      <c r="EZ41" s="165">
        <v>27</v>
      </c>
      <c r="FA41" s="165">
        <v>10.666</v>
      </c>
      <c r="FB41" s="165">
        <v>9.6240000000000006</v>
      </c>
      <c r="FC41" s="165">
        <v>27</v>
      </c>
      <c r="FD41" s="165">
        <v>27</v>
      </c>
      <c r="FE41" s="165">
        <v>19.181000000000001</v>
      </c>
      <c r="FF41" s="165">
        <v>27</v>
      </c>
      <c r="FG41" s="165">
        <v>27</v>
      </c>
      <c r="FH41" s="165">
        <v>24.771999999999998</v>
      </c>
      <c r="FI41" s="165">
        <v>9.6389999999999993</v>
      </c>
      <c r="FJ41" s="165">
        <v>22.207999999999998</v>
      </c>
      <c r="FK41" s="165">
        <v>10.845000000000001</v>
      </c>
      <c r="FL41" s="165">
        <v>27</v>
      </c>
      <c r="FM41" s="165">
        <v>23.414000000000001</v>
      </c>
      <c r="FN41" s="165">
        <v>27</v>
      </c>
      <c r="FO41" s="165">
        <v>4.2009999999999996</v>
      </c>
      <c r="FP41" s="165">
        <v>12.143000000000001</v>
      </c>
      <c r="FQ41" s="165">
        <v>21.88</v>
      </c>
      <c r="FR41" s="165">
        <v>5.9359999999999999</v>
      </c>
      <c r="FS41" s="165">
        <v>5.0679999999999996</v>
      </c>
      <c r="FT41" s="165">
        <v>3.3940000000000001</v>
      </c>
      <c r="FU41" s="165">
        <v>23.344999999999999</v>
      </c>
      <c r="FV41" s="165">
        <v>20.032</v>
      </c>
      <c r="FW41" s="165">
        <v>26.498000000000001</v>
      </c>
      <c r="FX41" s="165">
        <v>24.675000000000001</v>
      </c>
      <c r="FY41" s="32"/>
      <c r="FZ41" s="202">
        <f>SUM(C41:FX41)</f>
        <v>3915.6489999999985</v>
      </c>
      <c r="GA41" s="2"/>
      <c r="GB41" s="2"/>
      <c r="GC41" s="2"/>
      <c r="GD41" s="2"/>
      <c r="GE41" s="2"/>
      <c r="GF41" s="2"/>
      <c r="GG41" s="47"/>
      <c r="GH41" s="21"/>
      <c r="GI41" s="142"/>
      <c r="GJ41" s="142"/>
      <c r="GK41" s="142"/>
      <c r="GL41" s="142"/>
      <c r="GM41" s="142"/>
    </row>
    <row r="42" spans="1:256" x14ac:dyDescent="0.35">
      <c r="A42" s="159" t="s">
        <v>453</v>
      </c>
      <c r="B42" s="120" t="s">
        <v>685</v>
      </c>
      <c r="C42" s="166">
        <v>999999999</v>
      </c>
      <c r="D42" s="120">
        <v>999999999</v>
      </c>
      <c r="E42" s="120">
        <v>999999999</v>
      </c>
      <c r="F42" s="120">
        <v>999999999</v>
      </c>
      <c r="G42" s="120">
        <v>999999999</v>
      </c>
      <c r="H42" s="120">
        <v>999999999</v>
      </c>
      <c r="I42" s="120">
        <v>999999999</v>
      </c>
      <c r="J42" s="120">
        <v>999999999</v>
      </c>
      <c r="K42" s="120">
        <v>999999999</v>
      </c>
      <c r="L42" s="120">
        <v>999999999</v>
      </c>
      <c r="M42" s="120">
        <v>999999999</v>
      </c>
      <c r="N42" s="120">
        <v>999999999</v>
      </c>
      <c r="O42" s="120">
        <v>999999999</v>
      </c>
      <c r="P42" s="120">
        <v>999999999</v>
      </c>
      <c r="Q42" s="120">
        <v>999999999</v>
      </c>
      <c r="R42" s="120">
        <v>999999999</v>
      </c>
      <c r="S42" s="120">
        <v>999999999</v>
      </c>
      <c r="T42" s="120">
        <v>999999999</v>
      </c>
      <c r="U42" s="120">
        <v>999999999</v>
      </c>
      <c r="V42" s="120">
        <v>999999999</v>
      </c>
      <c r="W42" s="120">
        <v>999999999</v>
      </c>
      <c r="X42" s="120">
        <v>999999999</v>
      </c>
      <c r="Y42" s="120">
        <v>999999999</v>
      </c>
      <c r="Z42" s="120">
        <v>999999999</v>
      </c>
      <c r="AA42" s="120">
        <v>999999999</v>
      </c>
      <c r="AB42" s="120">
        <v>999999999</v>
      </c>
      <c r="AC42" s="120">
        <v>999999999</v>
      </c>
      <c r="AD42" s="120">
        <v>999999999</v>
      </c>
      <c r="AE42" s="120">
        <v>999999999</v>
      </c>
      <c r="AF42" s="120">
        <v>999999999</v>
      </c>
      <c r="AG42" s="120">
        <v>999999999</v>
      </c>
      <c r="AH42" s="120">
        <v>999999999</v>
      </c>
      <c r="AI42" s="120">
        <v>999999999</v>
      </c>
      <c r="AJ42" s="120">
        <v>999999999</v>
      </c>
      <c r="AK42" s="120">
        <v>999999999</v>
      </c>
      <c r="AL42" s="120">
        <v>999999999</v>
      </c>
      <c r="AM42" s="120">
        <v>999999999</v>
      </c>
      <c r="AN42" s="120">
        <v>999999999</v>
      </c>
      <c r="AO42" s="120">
        <v>999999999</v>
      </c>
      <c r="AP42" s="120">
        <v>999999999</v>
      </c>
      <c r="AQ42" s="120">
        <v>999999999</v>
      </c>
      <c r="AR42" s="120">
        <v>999999999</v>
      </c>
      <c r="AS42" s="120">
        <v>999999999</v>
      </c>
      <c r="AT42" s="120">
        <v>999999999</v>
      </c>
      <c r="AU42" s="120">
        <v>999999999</v>
      </c>
      <c r="AV42" s="120">
        <v>999999999</v>
      </c>
      <c r="AW42" s="120">
        <v>999999999</v>
      </c>
      <c r="AX42" s="120">
        <v>999999999</v>
      </c>
      <c r="AY42" s="120">
        <v>999999999</v>
      </c>
      <c r="AZ42" s="120">
        <v>10783078.660301581</v>
      </c>
      <c r="BA42" s="120">
        <v>999999999</v>
      </c>
      <c r="BB42" s="120">
        <v>999999999</v>
      </c>
      <c r="BC42" s="120">
        <v>999999999</v>
      </c>
      <c r="BD42" s="120">
        <v>999999999</v>
      </c>
      <c r="BE42" s="120">
        <v>999999999</v>
      </c>
      <c r="BF42" s="120">
        <v>999999999</v>
      </c>
      <c r="BG42" s="120">
        <v>999999999</v>
      </c>
      <c r="BH42" s="120">
        <v>999999999</v>
      </c>
      <c r="BI42" s="120">
        <v>999999999</v>
      </c>
      <c r="BJ42" s="120">
        <v>999999999</v>
      </c>
      <c r="BK42" s="120">
        <v>999999999</v>
      </c>
      <c r="BL42" s="120">
        <v>999999999</v>
      </c>
      <c r="BM42" s="120">
        <v>999999999</v>
      </c>
      <c r="BN42" s="120">
        <v>999999999</v>
      </c>
      <c r="BO42" s="120">
        <v>999999999</v>
      </c>
      <c r="BP42" s="120">
        <v>999999999</v>
      </c>
      <c r="BQ42" s="120">
        <v>999999999</v>
      </c>
      <c r="BR42" s="120">
        <v>999999999</v>
      </c>
      <c r="BS42" s="120">
        <v>999999999</v>
      </c>
      <c r="BT42" s="120">
        <v>999999999</v>
      </c>
      <c r="BU42" s="120">
        <v>999999999</v>
      </c>
      <c r="BV42" s="120">
        <v>999999999</v>
      </c>
      <c r="BW42" s="120">
        <v>999999999</v>
      </c>
      <c r="BX42" s="120">
        <v>999999999</v>
      </c>
      <c r="BY42" s="120">
        <v>999999999</v>
      </c>
      <c r="BZ42" s="120">
        <v>999999999</v>
      </c>
      <c r="CA42" s="120">
        <v>999999999</v>
      </c>
      <c r="CB42" s="120">
        <v>999999999</v>
      </c>
      <c r="CC42" s="120">
        <v>999999999</v>
      </c>
      <c r="CD42" s="120">
        <v>999999999</v>
      </c>
      <c r="CE42" s="120">
        <v>999999999</v>
      </c>
      <c r="CF42" s="120">
        <v>999999999</v>
      </c>
      <c r="CG42" s="120">
        <v>999999999</v>
      </c>
      <c r="CH42" s="120">
        <v>999999999</v>
      </c>
      <c r="CI42" s="120">
        <v>999999999</v>
      </c>
      <c r="CJ42" s="120">
        <v>999999999</v>
      </c>
      <c r="CK42" s="120">
        <v>999999999</v>
      </c>
      <c r="CL42" s="120">
        <v>999999999</v>
      </c>
      <c r="CM42" s="120">
        <v>999999999</v>
      </c>
      <c r="CN42" s="120">
        <v>999999999</v>
      </c>
      <c r="CO42" s="120">
        <v>999999999</v>
      </c>
      <c r="CP42" s="120">
        <v>999999999</v>
      </c>
      <c r="CQ42" s="120">
        <v>999999999</v>
      </c>
      <c r="CR42" s="120">
        <v>999999999</v>
      </c>
      <c r="CS42" s="120">
        <v>999999999</v>
      </c>
      <c r="CT42" s="120">
        <v>999999999</v>
      </c>
      <c r="CU42" s="120">
        <v>999999999</v>
      </c>
      <c r="CV42" s="120">
        <v>999999999</v>
      </c>
      <c r="CW42" s="120">
        <v>999999999</v>
      </c>
      <c r="CX42" s="120">
        <v>999999999</v>
      </c>
      <c r="CY42" s="120">
        <v>999999999</v>
      </c>
      <c r="CZ42" s="120">
        <v>999999999</v>
      </c>
      <c r="DA42" s="120">
        <v>999999999</v>
      </c>
      <c r="DB42" s="120">
        <v>999999999</v>
      </c>
      <c r="DC42" s="120">
        <v>999999999</v>
      </c>
      <c r="DD42" s="120">
        <v>999999999</v>
      </c>
      <c r="DE42" s="120">
        <v>999999999</v>
      </c>
      <c r="DF42" s="120">
        <v>999999999</v>
      </c>
      <c r="DG42" s="120">
        <v>999999999</v>
      </c>
      <c r="DH42" s="120">
        <v>999999999</v>
      </c>
      <c r="DI42" s="120">
        <v>999999999</v>
      </c>
      <c r="DJ42" s="120">
        <v>999999999</v>
      </c>
      <c r="DK42" s="120">
        <v>999999999</v>
      </c>
      <c r="DL42" s="120">
        <v>999999999</v>
      </c>
      <c r="DM42" s="120">
        <v>999999999</v>
      </c>
      <c r="DN42" s="120">
        <v>999999999</v>
      </c>
      <c r="DO42" s="120">
        <v>999999999</v>
      </c>
      <c r="DP42" s="120">
        <v>999999999</v>
      </c>
      <c r="DQ42" s="120">
        <v>999999999</v>
      </c>
      <c r="DR42" s="120">
        <v>999999999</v>
      </c>
      <c r="DS42" s="120">
        <v>999999999</v>
      </c>
      <c r="DT42" s="120">
        <v>999999999</v>
      </c>
      <c r="DU42" s="120">
        <v>999999999</v>
      </c>
      <c r="DV42" s="120">
        <v>999999999</v>
      </c>
      <c r="DW42" s="120">
        <v>999999999</v>
      </c>
      <c r="DX42" s="120">
        <v>999999999</v>
      </c>
      <c r="DY42" s="120">
        <v>999999999</v>
      </c>
      <c r="DZ42" s="120">
        <v>999999999</v>
      </c>
      <c r="EA42" s="120">
        <v>999999999</v>
      </c>
      <c r="EB42" s="120">
        <v>999999999</v>
      </c>
      <c r="EC42" s="120">
        <v>999999999</v>
      </c>
      <c r="ED42" s="120">
        <v>999999999</v>
      </c>
      <c r="EE42" s="120">
        <v>999999999</v>
      </c>
      <c r="EF42" s="120">
        <v>999999999</v>
      </c>
      <c r="EG42" s="120">
        <v>999999999</v>
      </c>
      <c r="EH42" s="120">
        <v>999999999</v>
      </c>
      <c r="EI42" s="120">
        <v>999999999</v>
      </c>
      <c r="EJ42" s="120">
        <v>999999999</v>
      </c>
      <c r="EK42" s="120">
        <v>999999999</v>
      </c>
      <c r="EL42" s="120">
        <v>999999999</v>
      </c>
      <c r="EM42" s="120">
        <v>999999999</v>
      </c>
      <c r="EN42" s="120">
        <v>999999999</v>
      </c>
      <c r="EO42" s="120">
        <v>999999999</v>
      </c>
      <c r="EP42" s="120">
        <v>999999999</v>
      </c>
      <c r="EQ42" s="120">
        <v>9292514.1549352165</v>
      </c>
      <c r="ER42" s="120">
        <v>999999999</v>
      </c>
      <c r="ES42" s="120">
        <v>999999999</v>
      </c>
      <c r="ET42" s="120">
        <v>999999999</v>
      </c>
      <c r="EU42" s="120">
        <v>999999999</v>
      </c>
      <c r="EV42" s="120">
        <v>999999999</v>
      </c>
      <c r="EW42" s="120">
        <v>999999999</v>
      </c>
      <c r="EX42" s="120">
        <v>999999999</v>
      </c>
      <c r="EY42" s="120">
        <v>999999999</v>
      </c>
      <c r="EZ42" s="120">
        <v>999999999</v>
      </c>
      <c r="FA42" s="120">
        <v>999999999</v>
      </c>
      <c r="FB42" s="120">
        <v>999999999</v>
      </c>
      <c r="FC42" s="120">
        <v>999999999</v>
      </c>
      <c r="FD42" s="120">
        <v>999999999</v>
      </c>
      <c r="FE42" s="120">
        <v>999999999</v>
      </c>
      <c r="FF42" s="120">
        <v>999999999</v>
      </c>
      <c r="FG42" s="120">
        <v>999999999</v>
      </c>
      <c r="FH42" s="120">
        <v>999999999</v>
      </c>
      <c r="FI42" s="120">
        <v>999999999</v>
      </c>
      <c r="FJ42" s="120">
        <v>999999999</v>
      </c>
      <c r="FK42" s="120">
        <v>999999999</v>
      </c>
      <c r="FL42" s="120">
        <v>999999999</v>
      </c>
      <c r="FM42" s="120">
        <v>999999999</v>
      </c>
      <c r="FN42" s="120">
        <v>999999999</v>
      </c>
      <c r="FO42" s="120">
        <v>999999999</v>
      </c>
      <c r="FP42" s="120">
        <v>999999999</v>
      </c>
      <c r="FQ42" s="120">
        <v>999999999</v>
      </c>
      <c r="FR42" s="120">
        <v>999999999</v>
      </c>
      <c r="FS42" s="120">
        <v>999999999</v>
      </c>
      <c r="FT42" s="120">
        <v>999999999</v>
      </c>
      <c r="FU42" s="120">
        <v>999999999</v>
      </c>
      <c r="FV42" s="120">
        <v>999999999</v>
      </c>
      <c r="FW42" s="120">
        <v>999999999</v>
      </c>
      <c r="FX42" s="120">
        <v>999999999</v>
      </c>
      <c r="FY42" s="2"/>
      <c r="FZ42" s="38">
        <f>SUM(C42:FX42)</f>
        <v>176020075416.81525</v>
      </c>
      <c r="GA42" s="2"/>
      <c r="GB42" s="38"/>
      <c r="GC42" s="38"/>
      <c r="GD42" s="38"/>
      <c r="GE42" s="38"/>
      <c r="GF42" s="38"/>
      <c r="GG42" s="2"/>
      <c r="GH42" s="2"/>
      <c r="GI42" s="120"/>
      <c r="GJ42" s="120"/>
      <c r="GK42" s="120"/>
      <c r="GL42" s="120"/>
      <c r="GM42" s="120"/>
    </row>
    <row r="43" spans="1:256" x14ac:dyDescent="0.35">
      <c r="A43" s="119"/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2"/>
      <c r="FZ43" s="38"/>
      <c r="GA43" s="2"/>
      <c r="GB43" s="38"/>
      <c r="GC43" s="38"/>
      <c r="GD43" s="38"/>
      <c r="GE43" s="38"/>
      <c r="GF43" s="38"/>
      <c r="GG43" s="2"/>
      <c r="GH43" s="2"/>
      <c r="GI43" s="120"/>
      <c r="GJ43" s="120"/>
      <c r="GK43" s="120"/>
      <c r="GL43" s="120"/>
      <c r="GM43" s="120"/>
    </row>
    <row r="44" spans="1:256" x14ac:dyDescent="0.35">
      <c r="A44" s="120"/>
      <c r="B44" s="154" t="s">
        <v>464</v>
      </c>
      <c r="C44" s="120"/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2"/>
      <c r="FZ44" s="2"/>
      <c r="GA44" s="49"/>
      <c r="GB44" s="2"/>
      <c r="GC44" s="2"/>
      <c r="GD44" s="2"/>
      <c r="GE44" s="2"/>
      <c r="GF44" s="2"/>
      <c r="GG44" s="2"/>
      <c r="GH44" s="2"/>
      <c r="GI44" s="120"/>
      <c r="GJ44" s="120"/>
      <c r="GK44" s="120"/>
      <c r="GL44" s="120"/>
      <c r="GM44" s="120"/>
    </row>
    <row r="45" spans="1:256" x14ac:dyDescent="0.35">
      <c r="A45" s="119" t="s">
        <v>454</v>
      </c>
      <c r="B45" s="120" t="s">
        <v>466</v>
      </c>
      <c r="C45" s="168">
        <v>214049.99</v>
      </c>
      <c r="D45" s="168">
        <v>0</v>
      </c>
      <c r="E45" s="168">
        <v>0</v>
      </c>
      <c r="F45" s="168">
        <v>0</v>
      </c>
      <c r="G45" s="168">
        <v>0</v>
      </c>
      <c r="H45" s="168">
        <v>0</v>
      </c>
      <c r="I45" s="168">
        <v>518609.48</v>
      </c>
      <c r="J45" s="168">
        <v>0</v>
      </c>
      <c r="K45" s="168">
        <v>0</v>
      </c>
      <c r="L45" s="168">
        <v>0</v>
      </c>
      <c r="M45" s="168">
        <v>0</v>
      </c>
      <c r="N45" s="168">
        <v>6454001.4400000004</v>
      </c>
      <c r="O45" s="168">
        <v>2315346.59</v>
      </c>
      <c r="P45" s="168">
        <v>6508.04</v>
      </c>
      <c r="Q45" s="168">
        <v>0</v>
      </c>
      <c r="R45" s="168">
        <v>0</v>
      </c>
      <c r="S45" s="168">
        <v>0</v>
      </c>
      <c r="T45" s="168">
        <v>0</v>
      </c>
      <c r="U45" s="168">
        <v>0</v>
      </c>
      <c r="V45" s="168">
        <v>0</v>
      </c>
      <c r="W45" s="168">
        <v>0</v>
      </c>
      <c r="X45" s="168">
        <v>4645.62</v>
      </c>
      <c r="Y45" s="168">
        <v>0</v>
      </c>
      <c r="Z45" s="168">
        <v>125782.95</v>
      </c>
      <c r="AA45" s="168">
        <v>0</v>
      </c>
      <c r="AB45" s="168">
        <v>0</v>
      </c>
      <c r="AC45" s="168">
        <v>0</v>
      </c>
      <c r="AD45" s="168">
        <v>0</v>
      </c>
      <c r="AE45" s="168">
        <v>73409.77</v>
      </c>
      <c r="AF45" s="168">
        <v>0</v>
      </c>
      <c r="AG45" s="168">
        <v>0</v>
      </c>
      <c r="AH45" s="168">
        <v>189856.48</v>
      </c>
      <c r="AI45" s="168">
        <v>0</v>
      </c>
      <c r="AJ45" s="168">
        <v>0</v>
      </c>
      <c r="AK45" s="168">
        <v>0</v>
      </c>
      <c r="AL45" s="168">
        <v>0</v>
      </c>
      <c r="AM45" s="168">
        <v>0</v>
      </c>
      <c r="AN45" s="168">
        <v>0</v>
      </c>
      <c r="AO45" s="168">
        <v>0</v>
      </c>
      <c r="AP45" s="168">
        <v>0</v>
      </c>
      <c r="AQ45" s="168">
        <v>0</v>
      </c>
      <c r="AR45" s="168">
        <v>0</v>
      </c>
      <c r="AS45" s="168">
        <v>2116980.9</v>
      </c>
      <c r="AT45" s="168">
        <v>0</v>
      </c>
      <c r="AU45" s="168">
        <v>0</v>
      </c>
      <c r="AV45" s="168">
        <v>0</v>
      </c>
      <c r="AW45" s="168">
        <v>0</v>
      </c>
      <c r="AX45" s="168">
        <v>0</v>
      </c>
      <c r="AY45" s="168">
        <v>0</v>
      </c>
      <c r="AZ45" s="168">
        <v>0</v>
      </c>
      <c r="BA45" s="168">
        <v>0</v>
      </c>
      <c r="BB45" s="168">
        <v>0</v>
      </c>
      <c r="BC45" s="168">
        <v>0</v>
      </c>
      <c r="BD45" s="168">
        <v>0</v>
      </c>
      <c r="BE45" s="168">
        <v>0</v>
      </c>
      <c r="BF45" s="168">
        <v>0</v>
      </c>
      <c r="BG45" s="168">
        <v>0</v>
      </c>
      <c r="BH45" s="168">
        <v>0</v>
      </c>
      <c r="BI45" s="168">
        <v>0</v>
      </c>
      <c r="BJ45" s="168">
        <v>0</v>
      </c>
      <c r="BK45" s="168">
        <v>0</v>
      </c>
      <c r="BL45" s="168">
        <v>0</v>
      </c>
      <c r="BM45" s="168">
        <v>40575.480000000003</v>
      </c>
      <c r="BN45" s="168">
        <v>0</v>
      </c>
      <c r="BO45" s="168">
        <v>0</v>
      </c>
      <c r="BP45" s="168">
        <v>0</v>
      </c>
      <c r="BQ45" s="168">
        <v>0</v>
      </c>
      <c r="BR45" s="168">
        <v>0</v>
      </c>
      <c r="BS45" s="168">
        <v>0</v>
      </c>
      <c r="BT45" s="168">
        <v>0</v>
      </c>
      <c r="BU45" s="168">
        <v>0</v>
      </c>
      <c r="BV45" s="168">
        <v>784125.51</v>
      </c>
      <c r="BW45" s="168">
        <v>0</v>
      </c>
      <c r="BX45" s="168">
        <v>0</v>
      </c>
      <c r="BY45" s="168">
        <v>0</v>
      </c>
      <c r="BZ45" s="168">
        <v>0</v>
      </c>
      <c r="CA45" s="168">
        <v>0</v>
      </c>
      <c r="CB45" s="168">
        <v>0</v>
      </c>
      <c r="CC45" s="168">
        <v>0</v>
      </c>
      <c r="CD45" s="168">
        <v>64538.16</v>
      </c>
      <c r="CE45" s="168">
        <v>0</v>
      </c>
      <c r="CF45" s="168">
        <v>139360.24</v>
      </c>
      <c r="CG45" s="168">
        <v>0</v>
      </c>
      <c r="CH45" s="168">
        <v>0</v>
      </c>
      <c r="CI45" s="168">
        <v>0</v>
      </c>
      <c r="CJ45" s="168">
        <v>0</v>
      </c>
      <c r="CK45" s="168">
        <v>2621262.39</v>
      </c>
      <c r="CL45" s="168">
        <v>34407.54</v>
      </c>
      <c r="CM45" s="168">
        <v>0</v>
      </c>
      <c r="CN45" s="168">
        <v>0</v>
      </c>
      <c r="CO45" s="168">
        <v>0</v>
      </c>
      <c r="CP45" s="168">
        <v>0</v>
      </c>
      <c r="CQ45" s="168">
        <v>0</v>
      </c>
      <c r="CR45" s="168">
        <v>78694.86</v>
      </c>
      <c r="CS45" s="168">
        <v>0</v>
      </c>
      <c r="CT45" s="168">
        <v>29636.04</v>
      </c>
      <c r="CU45" s="168">
        <v>0</v>
      </c>
      <c r="CV45" s="168">
        <v>28341.66</v>
      </c>
      <c r="CW45" s="168">
        <v>0</v>
      </c>
      <c r="CX45" s="168">
        <v>0</v>
      </c>
      <c r="CY45" s="168">
        <v>0</v>
      </c>
      <c r="CZ45" s="168">
        <v>0</v>
      </c>
      <c r="DA45" s="168">
        <v>18622.72</v>
      </c>
      <c r="DB45" s="168">
        <v>0</v>
      </c>
      <c r="DC45" s="168">
        <v>36496.36</v>
      </c>
      <c r="DD45" s="168">
        <v>5221.7700000000004</v>
      </c>
      <c r="DE45" s="168">
        <v>0</v>
      </c>
      <c r="DF45" s="168">
        <v>0</v>
      </c>
      <c r="DG45" s="168">
        <v>0</v>
      </c>
      <c r="DH45" s="168">
        <v>277847.37</v>
      </c>
      <c r="DI45" s="168">
        <v>0</v>
      </c>
      <c r="DJ45" s="168">
        <v>0</v>
      </c>
      <c r="DK45" s="168">
        <v>0</v>
      </c>
      <c r="DL45" s="168">
        <v>0</v>
      </c>
      <c r="DM45" s="168">
        <v>0</v>
      </c>
      <c r="DN45" s="168">
        <v>0</v>
      </c>
      <c r="DO45" s="168">
        <v>0</v>
      </c>
      <c r="DP45" s="168">
        <v>9617.9</v>
      </c>
      <c r="DQ45" s="168">
        <v>0</v>
      </c>
      <c r="DR45" s="168">
        <v>0</v>
      </c>
      <c r="DS45" s="168">
        <v>0</v>
      </c>
      <c r="DT45" s="168">
        <v>0</v>
      </c>
      <c r="DU45" s="168">
        <v>0</v>
      </c>
      <c r="DV45" s="168">
        <v>0</v>
      </c>
      <c r="DW45" s="168">
        <v>0</v>
      </c>
      <c r="DX45" s="168">
        <v>0</v>
      </c>
      <c r="DY45" s="168">
        <v>0</v>
      </c>
      <c r="DZ45" s="168">
        <v>0</v>
      </c>
      <c r="EA45" s="168">
        <v>550952.78</v>
      </c>
      <c r="EB45" s="168">
        <v>0</v>
      </c>
      <c r="EC45" s="168">
        <v>0</v>
      </c>
      <c r="ED45" s="168">
        <v>710551.13</v>
      </c>
      <c r="EE45" s="168">
        <v>0</v>
      </c>
      <c r="EF45" s="168">
        <v>0</v>
      </c>
      <c r="EG45" s="168">
        <v>0</v>
      </c>
      <c r="EH45" s="168">
        <v>0</v>
      </c>
      <c r="EI45" s="168">
        <v>0</v>
      </c>
      <c r="EJ45" s="168">
        <v>0</v>
      </c>
      <c r="EK45" s="168">
        <v>0</v>
      </c>
      <c r="EL45" s="168">
        <v>671262.95</v>
      </c>
      <c r="EM45" s="168">
        <v>0</v>
      </c>
      <c r="EN45" s="168">
        <v>0</v>
      </c>
      <c r="EO45" s="168">
        <v>0</v>
      </c>
      <c r="EP45" s="168">
        <v>0</v>
      </c>
      <c r="EQ45" s="168">
        <v>1064161.06</v>
      </c>
      <c r="ER45" s="168">
        <v>0</v>
      </c>
      <c r="ES45" s="168">
        <v>0</v>
      </c>
      <c r="ET45" s="168">
        <v>0</v>
      </c>
      <c r="EU45" s="168">
        <v>0</v>
      </c>
      <c r="EV45" s="168">
        <v>19817.919999999998</v>
      </c>
      <c r="EW45" s="168">
        <v>0</v>
      </c>
      <c r="EX45" s="168">
        <v>0</v>
      </c>
      <c r="EY45" s="168">
        <v>0</v>
      </c>
      <c r="EZ45" s="168">
        <v>74228.81</v>
      </c>
      <c r="FA45" s="168">
        <v>1475032.01</v>
      </c>
      <c r="FB45" s="168">
        <v>0</v>
      </c>
      <c r="FC45" s="168">
        <v>0</v>
      </c>
      <c r="FD45" s="168">
        <v>0</v>
      </c>
      <c r="FE45" s="168">
        <v>7823.44</v>
      </c>
      <c r="FF45" s="168">
        <v>0</v>
      </c>
      <c r="FG45" s="168">
        <v>0</v>
      </c>
      <c r="FH45" s="168">
        <v>76952.78</v>
      </c>
      <c r="FI45" s="168">
        <v>0</v>
      </c>
      <c r="FJ45" s="168">
        <v>0</v>
      </c>
      <c r="FK45" s="168">
        <v>46526.37</v>
      </c>
      <c r="FL45" s="168">
        <v>0</v>
      </c>
      <c r="FM45" s="168">
        <v>0</v>
      </c>
      <c r="FN45" s="168">
        <v>0</v>
      </c>
      <c r="FO45" s="168">
        <v>0</v>
      </c>
      <c r="FP45" s="168">
        <v>0</v>
      </c>
      <c r="FQ45" s="168">
        <v>0</v>
      </c>
      <c r="FR45" s="168">
        <v>0</v>
      </c>
      <c r="FS45" s="168">
        <v>0</v>
      </c>
      <c r="FT45" s="168">
        <v>0</v>
      </c>
      <c r="FU45" s="168">
        <v>0</v>
      </c>
      <c r="FV45" s="168">
        <v>0</v>
      </c>
      <c r="FW45" s="168">
        <v>0</v>
      </c>
      <c r="FX45" s="168">
        <v>0</v>
      </c>
      <c r="FY45" s="51"/>
      <c r="FZ45" s="2">
        <f>SUM(C45:FX45)</f>
        <v>20885248.509999998</v>
      </c>
      <c r="GA45" s="2"/>
      <c r="GB45" s="2"/>
      <c r="GC45" s="2"/>
      <c r="GD45" s="2"/>
      <c r="GE45" s="2"/>
      <c r="GF45" s="2"/>
      <c r="GG45" s="2"/>
      <c r="GH45" s="2"/>
      <c r="GI45" s="120"/>
      <c r="GJ45" s="120"/>
      <c r="GK45" s="120"/>
      <c r="GL45" s="120"/>
      <c r="GM45" s="120"/>
    </row>
    <row r="46" spans="1:256" x14ac:dyDescent="0.35">
      <c r="A46" s="119" t="s">
        <v>455</v>
      </c>
      <c r="B46" s="120" t="s">
        <v>468</v>
      </c>
      <c r="C46" s="168">
        <v>0</v>
      </c>
      <c r="D46" s="168">
        <v>0</v>
      </c>
      <c r="E46" s="168">
        <v>0</v>
      </c>
      <c r="F46" s="168">
        <v>0</v>
      </c>
      <c r="G46" s="168">
        <v>0</v>
      </c>
      <c r="H46" s="168">
        <v>0</v>
      </c>
      <c r="I46" s="168">
        <v>0</v>
      </c>
      <c r="J46" s="168">
        <v>0</v>
      </c>
      <c r="K46" s="168">
        <v>0</v>
      </c>
      <c r="L46" s="168">
        <v>0</v>
      </c>
      <c r="M46" s="168">
        <v>0</v>
      </c>
      <c r="N46" s="168">
        <v>387510</v>
      </c>
      <c r="O46" s="168">
        <v>0</v>
      </c>
      <c r="P46" s="168">
        <v>0</v>
      </c>
      <c r="Q46" s="168">
        <v>0</v>
      </c>
      <c r="R46" s="168">
        <v>0</v>
      </c>
      <c r="S46" s="168">
        <v>0</v>
      </c>
      <c r="T46" s="168">
        <v>0</v>
      </c>
      <c r="U46" s="168">
        <v>0</v>
      </c>
      <c r="V46" s="168">
        <v>0</v>
      </c>
      <c r="W46" s="168">
        <v>0</v>
      </c>
      <c r="X46" s="168">
        <v>0</v>
      </c>
      <c r="Y46" s="168">
        <v>0</v>
      </c>
      <c r="Z46" s="168">
        <v>0</v>
      </c>
      <c r="AA46" s="168">
        <v>0</v>
      </c>
      <c r="AB46" s="168">
        <v>0</v>
      </c>
      <c r="AC46" s="168">
        <v>0</v>
      </c>
      <c r="AD46" s="168">
        <v>0</v>
      </c>
      <c r="AE46" s="168">
        <v>0</v>
      </c>
      <c r="AF46" s="168">
        <v>0</v>
      </c>
      <c r="AG46" s="168">
        <v>0</v>
      </c>
      <c r="AH46" s="168">
        <v>0</v>
      </c>
      <c r="AI46" s="168">
        <v>0</v>
      </c>
      <c r="AJ46" s="168">
        <v>0</v>
      </c>
      <c r="AK46" s="168">
        <v>0</v>
      </c>
      <c r="AL46" s="168">
        <v>0</v>
      </c>
      <c r="AM46" s="168">
        <v>0</v>
      </c>
      <c r="AN46" s="168">
        <v>0</v>
      </c>
      <c r="AO46" s="168">
        <v>0</v>
      </c>
      <c r="AP46" s="168">
        <v>0</v>
      </c>
      <c r="AQ46" s="168">
        <v>0</v>
      </c>
      <c r="AR46" s="168">
        <v>0</v>
      </c>
      <c r="AS46" s="168">
        <v>0</v>
      </c>
      <c r="AT46" s="168">
        <v>0</v>
      </c>
      <c r="AU46" s="168">
        <v>0</v>
      </c>
      <c r="AV46" s="168">
        <v>0</v>
      </c>
      <c r="AW46" s="168">
        <v>0</v>
      </c>
      <c r="AX46" s="168">
        <v>0</v>
      </c>
      <c r="AY46" s="168">
        <v>0</v>
      </c>
      <c r="AZ46" s="168">
        <v>0</v>
      </c>
      <c r="BA46" s="168">
        <v>0</v>
      </c>
      <c r="BB46" s="168">
        <v>0</v>
      </c>
      <c r="BC46" s="168">
        <v>0</v>
      </c>
      <c r="BD46" s="168">
        <v>0</v>
      </c>
      <c r="BE46" s="168">
        <v>0</v>
      </c>
      <c r="BF46" s="168">
        <v>0</v>
      </c>
      <c r="BG46" s="168">
        <v>0</v>
      </c>
      <c r="BH46" s="168">
        <v>0</v>
      </c>
      <c r="BI46" s="168">
        <v>0</v>
      </c>
      <c r="BJ46" s="168">
        <v>0</v>
      </c>
      <c r="BK46" s="168">
        <v>0</v>
      </c>
      <c r="BL46" s="168">
        <v>0</v>
      </c>
      <c r="BM46" s="168">
        <v>0</v>
      </c>
      <c r="BN46" s="168">
        <v>0</v>
      </c>
      <c r="BO46" s="168">
        <v>0</v>
      </c>
      <c r="BP46" s="168">
        <v>0</v>
      </c>
      <c r="BQ46" s="168">
        <v>0</v>
      </c>
      <c r="BR46" s="168">
        <v>0</v>
      </c>
      <c r="BS46" s="168">
        <v>0</v>
      </c>
      <c r="BT46" s="168">
        <v>0</v>
      </c>
      <c r="BU46" s="168">
        <v>0</v>
      </c>
      <c r="BV46" s="168">
        <v>0</v>
      </c>
      <c r="BW46" s="168">
        <v>0</v>
      </c>
      <c r="BX46" s="168">
        <v>0</v>
      </c>
      <c r="BY46" s="168">
        <v>0</v>
      </c>
      <c r="BZ46" s="168">
        <v>0</v>
      </c>
      <c r="CA46" s="168">
        <v>0</v>
      </c>
      <c r="CB46" s="168">
        <v>0</v>
      </c>
      <c r="CC46" s="168">
        <v>0</v>
      </c>
      <c r="CD46" s="168">
        <v>0</v>
      </c>
      <c r="CE46" s="168">
        <v>0</v>
      </c>
      <c r="CF46" s="168">
        <v>0</v>
      </c>
      <c r="CG46" s="168">
        <v>0</v>
      </c>
      <c r="CH46" s="168">
        <v>0</v>
      </c>
      <c r="CI46" s="168">
        <v>0</v>
      </c>
      <c r="CJ46" s="168">
        <v>0</v>
      </c>
      <c r="CK46" s="168">
        <v>0</v>
      </c>
      <c r="CL46" s="168">
        <v>0</v>
      </c>
      <c r="CM46" s="168">
        <v>0</v>
      </c>
      <c r="CN46" s="168">
        <v>0</v>
      </c>
      <c r="CO46" s="168">
        <v>0</v>
      </c>
      <c r="CP46" s="168">
        <v>0</v>
      </c>
      <c r="CQ46" s="168">
        <v>0</v>
      </c>
      <c r="CR46" s="168">
        <v>0</v>
      </c>
      <c r="CS46" s="168">
        <v>0</v>
      </c>
      <c r="CT46" s="168">
        <v>0</v>
      </c>
      <c r="CU46" s="168">
        <v>0</v>
      </c>
      <c r="CV46" s="168">
        <v>0</v>
      </c>
      <c r="CW46" s="168">
        <v>0</v>
      </c>
      <c r="CX46" s="168">
        <v>0</v>
      </c>
      <c r="CY46" s="168">
        <v>0</v>
      </c>
      <c r="CZ46" s="168">
        <v>0</v>
      </c>
      <c r="DA46" s="168">
        <v>0</v>
      </c>
      <c r="DB46" s="168">
        <v>0</v>
      </c>
      <c r="DC46" s="168">
        <v>0</v>
      </c>
      <c r="DD46" s="168">
        <v>0</v>
      </c>
      <c r="DE46" s="168">
        <v>0</v>
      </c>
      <c r="DF46" s="168">
        <v>0</v>
      </c>
      <c r="DG46" s="168">
        <v>0</v>
      </c>
      <c r="DH46" s="168">
        <v>0</v>
      </c>
      <c r="DI46" s="168">
        <v>0</v>
      </c>
      <c r="DJ46" s="168">
        <v>0</v>
      </c>
      <c r="DK46" s="168">
        <v>0</v>
      </c>
      <c r="DL46" s="168">
        <v>0</v>
      </c>
      <c r="DM46" s="168">
        <v>0</v>
      </c>
      <c r="DN46" s="168">
        <v>0</v>
      </c>
      <c r="DO46" s="168">
        <v>0</v>
      </c>
      <c r="DP46" s="168">
        <v>0</v>
      </c>
      <c r="DQ46" s="168">
        <v>0</v>
      </c>
      <c r="DR46" s="168">
        <v>0</v>
      </c>
      <c r="DS46" s="168">
        <v>0</v>
      </c>
      <c r="DT46" s="168">
        <v>0</v>
      </c>
      <c r="DU46" s="168">
        <v>0</v>
      </c>
      <c r="DV46" s="168">
        <v>0</v>
      </c>
      <c r="DW46" s="168">
        <v>0</v>
      </c>
      <c r="DX46" s="168">
        <v>0</v>
      </c>
      <c r="DY46" s="168">
        <v>0</v>
      </c>
      <c r="DZ46" s="168">
        <v>0</v>
      </c>
      <c r="EA46" s="168">
        <v>0</v>
      </c>
      <c r="EB46" s="168">
        <v>0</v>
      </c>
      <c r="EC46" s="168">
        <v>0</v>
      </c>
      <c r="ED46" s="168">
        <v>0</v>
      </c>
      <c r="EE46" s="168">
        <v>0</v>
      </c>
      <c r="EF46" s="168">
        <v>0</v>
      </c>
      <c r="EG46" s="168">
        <v>0</v>
      </c>
      <c r="EH46" s="168">
        <v>0</v>
      </c>
      <c r="EI46" s="168">
        <v>0</v>
      </c>
      <c r="EJ46" s="168">
        <v>0</v>
      </c>
      <c r="EK46" s="168">
        <v>0</v>
      </c>
      <c r="EL46" s="168">
        <v>0</v>
      </c>
      <c r="EM46" s="168">
        <v>0</v>
      </c>
      <c r="EN46" s="168">
        <v>0</v>
      </c>
      <c r="EO46" s="168">
        <v>0</v>
      </c>
      <c r="EP46" s="168">
        <v>0</v>
      </c>
      <c r="EQ46" s="168">
        <v>0</v>
      </c>
      <c r="ER46" s="168">
        <v>0</v>
      </c>
      <c r="ES46" s="168">
        <v>0</v>
      </c>
      <c r="ET46" s="168">
        <v>0</v>
      </c>
      <c r="EU46" s="168">
        <v>0</v>
      </c>
      <c r="EV46" s="168">
        <v>0</v>
      </c>
      <c r="EW46" s="168">
        <v>0</v>
      </c>
      <c r="EX46" s="168">
        <v>0</v>
      </c>
      <c r="EY46" s="168">
        <v>0</v>
      </c>
      <c r="EZ46" s="168">
        <v>0</v>
      </c>
      <c r="FA46" s="168">
        <v>0</v>
      </c>
      <c r="FB46" s="168">
        <v>0</v>
      </c>
      <c r="FC46" s="168">
        <v>0</v>
      </c>
      <c r="FD46" s="168">
        <v>0</v>
      </c>
      <c r="FE46" s="168">
        <v>0</v>
      </c>
      <c r="FF46" s="168">
        <v>0</v>
      </c>
      <c r="FG46" s="168">
        <v>0</v>
      </c>
      <c r="FH46" s="168">
        <v>0</v>
      </c>
      <c r="FI46" s="168">
        <v>0</v>
      </c>
      <c r="FJ46" s="168">
        <v>0</v>
      </c>
      <c r="FK46" s="168">
        <v>0</v>
      </c>
      <c r="FL46" s="168">
        <v>0</v>
      </c>
      <c r="FM46" s="168">
        <v>0</v>
      </c>
      <c r="FN46" s="168">
        <v>0</v>
      </c>
      <c r="FO46" s="168">
        <v>0</v>
      </c>
      <c r="FP46" s="168">
        <v>0</v>
      </c>
      <c r="FQ46" s="168">
        <v>0</v>
      </c>
      <c r="FR46" s="168">
        <v>0</v>
      </c>
      <c r="FS46" s="168">
        <v>0</v>
      </c>
      <c r="FT46" s="168">
        <v>0</v>
      </c>
      <c r="FU46" s="168">
        <v>0</v>
      </c>
      <c r="FV46" s="168">
        <v>0</v>
      </c>
      <c r="FW46" s="168">
        <v>0</v>
      </c>
      <c r="FX46" s="168">
        <v>0</v>
      </c>
      <c r="FY46" s="51"/>
      <c r="FZ46" s="2">
        <f>SUM(C46:FX46)</f>
        <v>387510</v>
      </c>
      <c r="GA46" s="2"/>
      <c r="GB46" s="2"/>
      <c r="GC46" s="2"/>
      <c r="GD46" s="2"/>
      <c r="GE46" s="2"/>
      <c r="GF46" s="2"/>
      <c r="GG46" s="2"/>
      <c r="GH46" s="2"/>
      <c r="GI46" s="120"/>
      <c r="GJ46" s="120"/>
      <c r="GK46" s="120"/>
      <c r="GL46" s="120"/>
      <c r="GM46" s="120"/>
    </row>
    <row r="47" spans="1:256" x14ac:dyDescent="0.35">
      <c r="A47" s="119" t="s">
        <v>1073</v>
      </c>
      <c r="B47" s="120" t="s">
        <v>470</v>
      </c>
      <c r="C47" s="114">
        <v>4670000</v>
      </c>
      <c r="D47" s="114">
        <v>63655851</v>
      </c>
      <c r="E47" s="114">
        <v>4890000</v>
      </c>
      <c r="F47" s="114">
        <v>750000</v>
      </c>
      <c r="G47" s="114">
        <v>1200000</v>
      </c>
      <c r="H47" s="114">
        <v>300000</v>
      </c>
      <c r="I47" s="169">
        <v>7845103</v>
      </c>
      <c r="J47" s="114">
        <v>0</v>
      </c>
      <c r="K47" s="114">
        <v>0</v>
      </c>
      <c r="L47" s="114">
        <v>4655850</v>
      </c>
      <c r="M47" s="114">
        <v>1000000</v>
      </c>
      <c r="N47" s="114">
        <v>77763000</v>
      </c>
      <c r="O47" s="114">
        <v>26498234</v>
      </c>
      <c r="P47" s="114">
        <v>0</v>
      </c>
      <c r="Q47" s="114">
        <v>37339028</v>
      </c>
      <c r="R47" s="114">
        <v>0</v>
      </c>
      <c r="S47" s="114">
        <v>0</v>
      </c>
      <c r="T47" s="114">
        <v>0</v>
      </c>
      <c r="U47" s="114">
        <v>100000</v>
      </c>
      <c r="V47" s="114">
        <v>0</v>
      </c>
      <c r="W47" s="114">
        <v>0</v>
      </c>
      <c r="X47" s="114">
        <v>150000</v>
      </c>
      <c r="Y47" s="114">
        <v>0</v>
      </c>
      <c r="Z47" s="114">
        <v>0</v>
      </c>
      <c r="AA47" s="114">
        <v>32635664</v>
      </c>
      <c r="AB47" s="169">
        <v>75286702</v>
      </c>
      <c r="AC47" s="169">
        <v>2044227</v>
      </c>
      <c r="AD47" s="169">
        <v>2497712</v>
      </c>
      <c r="AE47" s="114">
        <v>245000</v>
      </c>
      <c r="AF47" s="169">
        <v>217915</v>
      </c>
      <c r="AG47" s="114">
        <v>1839046</v>
      </c>
      <c r="AH47" s="114">
        <v>0</v>
      </c>
      <c r="AI47" s="114">
        <v>0</v>
      </c>
      <c r="AJ47" s="114">
        <v>0</v>
      </c>
      <c r="AK47" s="114">
        <v>0</v>
      </c>
      <c r="AL47" s="114">
        <v>330575</v>
      </c>
      <c r="AM47" s="114">
        <v>0</v>
      </c>
      <c r="AN47" s="114">
        <v>0</v>
      </c>
      <c r="AO47" s="114">
        <v>0</v>
      </c>
      <c r="AP47" s="114">
        <v>129959655</v>
      </c>
      <c r="AQ47" s="114">
        <v>0</v>
      </c>
      <c r="AR47" s="114">
        <v>73713000</v>
      </c>
      <c r="AS47" s="114">
        <v>5944650</v>
      </c>
      <c r="AT47" s="114">
        <v>0</v>
      </c>
      <c r="AU47" s="114">
        <v>0</v>
      </c>
      <c r="AV47" s="114">
        <v>0</v>
      </c>
      <c r="AW47" s="114">
        <v>0</v>
      </c>
      <c r="AX47" s="114">
        <v>0</v>
      </c>
      <c r="AY47" s="114">
        <v>0</v>
      </c>
      <c r="AZ47" s="114">
        <v>5750000</v>
      </c>
      <c r="BA47" s="114">
        <v>3950000</v>
      </c>
      <c r="BB47" s="114">
        <v>700000</v>
      </c>
      <c r="BC47" s="169">
        <v>71315127.650000006</v>
      </c>
      <c r="BD47" s="114">
        <v>5157461</v>
      </c>
      <c r="BE47" s="114">
        <v>1900000</v>
      </c>
      <c r="BF47" s="114">
        <v>26750862</v>
      </c>
      <c r="BG47" s="114">
        <v>0</v>
      </c>
      <c r="BH47" s="114">
        <v>0</v>
      </c>
      <c r="BI47" s="114">
        <v>0</v>
      </c>
      <c r="BJ47" s="114">
        <v>4000000</v>
      </c>
      <c r="BK47" s="114">
        <v>7500000</v>
      </c>
      <c r="BL47" s="114">
        <v>0</v>
      </c>
      <c r="BM47" s="114">
        <v>0</v>
      </c>
      <c r="BN47" s="114">
        <v>0</v>
      </c>
      <c r="BO47" s="114">
        <v>350000</v>
      </c>
      <c r="BP47" s="114">
        <v>0</v>
      </c>
      <c r="BQ47" s="114">
        <v>8800000</v>
      </c>
      <c r="BR47" s="114">
        <v>4300000</v>
      </c>
      <c r="BS47" s="114">
        <v>2167002</v>
      </c>
      <c r="BT47" s="114">
        <v>980488</v>
      </c>
      <c r="BU47" s="170">
        <v>1100007.0868799998</v>
      </c>
      <c r="BV47" s="114">
        <v>1330000</v>
      </c>
      <c r="BW47" s="114">
        <v>3800000</v>
      </c>
      <c r="BX47" s="114">
        <v>0</v>
      </c>
      <c r="BY47" s="114">
        <v>0</v>
      </c>
      <c r="BZ47" s="114">
        <v>0</v>
      </c>
      <c r="CA47" s="114">
        <v>0</v>
      </c>
      <c r="CB47" s="114">
        <v>113302585</v>
      </c>
      <c r="CC47" s="114">
        <v>0</v>
      </c>
      <c r="CD47" s="114">
        <v>0</v>
      </c>
      <c r="CE47" s="114">
        <v>0</v>
      </c>
      <c r="CF47" s="114">
        <v>0</v>
      </c>
      <c r="CG47" s="114">
        <v>119200</v>
      </c>
      <c r="CH47" s="114">
        <v>0</v>
      </c>
      <c r="CI47" s="114">
        <v>270068</v>
      </c>
      <c r="CJ47" s="114">
        <v>667783</v>
      </c>
      <c r="CK47" s="114">
        <v>5600000</v>
      </c>
      <c r="CL47" s="114">
        <v>2016949</v>
      </c>
      <c r="CM47" s="114">
        <v>1100000</v>
      </c>
      <c r="CN47" s="114">
        <v>35012147</v>
      </c>
      <c r="CO47" s="114">
        <v>14040000</v>
      </c>
      <c r="CP47" s="114">
        <v>1921000</v>
      </c>
      <c r="CQ47" s="114">
        <v>0</v>
      </c>
      <c r="CR47" s="114">
        <v>350000</v>
      </c>
      <c r="CS47" s="114">
        <v>0</v>
      </c>
      <c r="CT47" s="114">
        <v>0</v>
      </c>
      <c r="CU47" s="114">
        <v>205000</v>
      </c>
      <c r="CV47" s="114">
        <v>171656</v>
      </c>
      <c r="CW47" s="114">
        <v>0</v>
      </c>
      <c r="CX47" s="114">
        <v>0</v>
      </c>
      <c r="CY47" s="114">
        <v>0</v>
      </c>
      <c r="CZ47" s="114">
        <v>500000</v>
      </c>
      <c r="DA47" s="114">
        <v>0</v>
      </c>
      <c r="DB47" s="114">
        <v>0</v>
      </c>
      <c r="DC47" s="114">
        <v>445000</v>
      </c>
      <c r="DD47" s="114">
        <v>0</v>
      </c>
      <c r="DE47" s="114">
        <v>350000</v>
      </c>
      <c r="DF47" s="169">
        <v>15736474.08</v>
      </c>
      <c r="DG47" s="114">
        <v>70000</v>
      </c>
      <c r="DH47" s="114">
        <v>1900000</v>
      </c>
      <c r="DI47" s="114">
        <v>0</v>
      </c>
      <c r="DJ47" s="114">
        <v>390000</v>
      </c>
      <c r="DK47" s="114">
        <v>333800</v>
      </c>
      <c r="DL47" s="114">
        <v>0</v>
      </c>
      <c r="DM47" s="114">
        <v>248000</v>
      </c>
      <c r="DN47" s="114">
        <v>400000</v>
      </c>
      <c r="DO47" s="114">
        <v>550000</v>
      </c>
      <c r="DP47" s="114">
        <v>0</v>
      </c>
      <c r="DQ47" s="114">
        <v>0</v>
      </c>
      <c r="DR47" s="114">
        <v>0</v>
      </c>
      <c r="DS47" s="114">
        <v>0</v>
      </c>
      <c r="DT47" s="114">
        <v>0</v>
      </c>
      <c r="DU47" s="114">
        <v>0</v>
      </c>
      <c r="DV47" s="114">
        <v>0</v>
      </c>
      <c r="DW47" s="114">
        <v>15862</v>
      </c>
      <c r="DX47" s="114">
        <v>155000</v>
      </c>
      <c r="DY47" s="114">
        <v>516372</v>
      </c>
      <c r="DZ47" s="114">
        <v>550204</v>
      </c>
      <c r="EA47" s="114">
        <v>207000</v>
      </c>
      <c r="EB47" s="114">
        <v>447872</v>
      </c>
      <c r="EC47" s="114">
        <v>0</v>
      </c>
      <c r="ED47" s="114">
        <v>3905390.5</v>
      </c>
      <c r="EE47" s="114">
        <v>0</v>
      </c>
      <c r="EF47" s="114">
        <v>0</v>
      </c>
      <c r="EG47" s="114">
        <v>0</v>
      </c>
      <c r="EH47" s="114">
        <v>0</v>
      </c>
      <c r="EI47" s="114">
        <v>0</v>
      </c>
      <c r="EJ47" s="114">
        <v>0</v>
      </c>
      <c r="EK47" s="114">
        <v>404670</v>
      </c>
      <c r="EL47" s="114">
        <v>0</v>
      </c>
      <c r="EM47" s="114">
        <v>832600</v>
      </c>
      <c r="EN47" s="114">
        <v>195000</v>
      </c>
      <c r="EO47" s="114">
        <v>75000</v>
      </c>
      <c r="EP47" s="114">
        <v>905473</v>
      </c>
      <c r="EQ47" s="114">
        <v>1573000</v>
      </c>
      <c r="ER47" s="114">
        <v>914457</v>
      </c>
      <c r="ES47" s="114">
        <v>0</v>
      </c>
      <c r="ET47" s="114">
        <v>164087</v>
      </c>
      <c r="EU47" s="114">
        <v>0</v>
      </c>
      <c r="EV47" s="114">
        <v>0</v>
      </c>
      <c r="EW47" s="114">
        <v>1848603.33</v>
      </c>
      <c r="EX47" s="114">
        <v>397784.63</v>
      </c>
      <c r="EY47" s="114">
        <v>0</v>
      </c>
      <c r="EZ47" s="114">
        <v>0</v>
      </c>
      <c r="FA47" s="114">
        <v>4687317</v>
      </c>
      <c r="FB47" s="114">
        <v>584000</v>
      </c>
      <c r="FC47" s="114">
        <v>1100000</v>
      </c>
      <c r="FD47" s="114">
        <v>0</v>
      </c>
      <c r="FE47" s="114">
        <v>250000</v>
      </c>
      <c r="FF47" s="114">
        <v>0</v>
      </c>
      <c r="FG47" s="114">
        <v>0</v>
      </c>
      <c r="FH47" s="114">
        <v>155000</v>
      </c>
      <c r="FI47" s="114">
        <v>3904000</v>
      </c>
      <c r="FJ47" s="114">
        <v>1200000</v>
      </c>
      <c r="FK47" s="114">
        <v>4500000</v>
      </c>
      <c r="FL47" s="114">
        <v>2595350</v>
      </c>
      <c r="FM47" s="114">
        <v>500000</v>
      </c>
      <c r="FN47" s="114">
        <v>0</v>
      </c>
      <c r="FO47" s="114">
        <v>1974045</v>
      </c>
      <c r="FP47" s="114">
        <v>2675000</v>
      </c>
      <c r="FQ47" s="114">
        <v>900000</v>
      </c>
      <c r="FR47" s="114">
        <v>497743</v>
      </c>
      <c r="FS47" s="114">
        <v>75000</v>
      </c>
      <c r="FT47" s="114">
        <v>130000</v>
      </c>
      <c r="FU47" s="114">
        <v>1194000</v>
      </c>
      <c r="FV47" s="114">
        <v>400000</v>
      </c>
      <c r="FW47" s="114">
        <v>0</v>
      </c>
      <c r="FX47" s="114">
        <v>292380</v>
      </c>
      <c r="FY47" s="51"/>
      <c r="FZ47" s="2">
        <f>SUM(C47:FX47)</f>
        <v>941804032.27688003</v>
      </c>
      <c r="GA47" s="12"/>
      <c r="GB47" s="2"/>
      <c r="GC47" s="2"/>
      <c r="GD47" s="2"/>
      <c r="GE47" s="2"/>
      <c r="GF47" s="2"/>
      <c r="GG47" s="2"/>
      <c r="GH47" s="2"/>
      <c r="GI47" s="120"/>
      <c r="GJ47" s="120"/>
      <c r="GK47" s="120"/>
      <c r="GL47" s="120"/>
      <c r="GM47" s="120"/>
    </row>
    <row r="48" spans="1:256" x14ac:dyDescent="0.35">
      <c r="A48" s="171"/>
      <c r="B48" s="172" t="s">
        <v>471</v>
      </c>
      <c r="C48" s="173">
        <v>1023645.96</v>
      </c>
      <c r="D48" s="173">
        <v>5923407.6999999881</v>
      </c>
      <c r="E48" s="173">
        <v>1501809.63</v>
      </c>
      <c r="F48" s="173">
        <v>1480552.63</v>
      </c>
      <c r="G48" s="173">
        <v>313409.98</v>
      </c>
      <c r="H48" s="173">
        <v>197482.31</v>
      </c>
      <c r="I48" s="174">
        <v>3049421.53</v>
      </c>
      <c r="J48" s="173">
        <v>0</v>
      </c>
      <c r="K48" s="173">
        <v>0</v>
      </c>
      <c r="L48" s="173">
        <v>767975.6099999994</v>
      </c>
      <c r="M48" s="173">
        <v>339255.28999999911</v>
      </c>
      <c r="N48" s="173">
        <v>1003951.56</v>
      </c>
      <c r="O48" s="173">
        <v>3157850.6999999881</v>
      </c>
      <c r="P48" s="173">
        <v>0</v>
      </c>
      <c r="Q48" s="173">
        <v>2551562.3199999998</v>
      </c>
      <c r="R48" s="173">
        <v>93067.899999999907</v>
      </c>
      <c r="S48" s="173">
        <v>147716.44999999925</v>
      </c>
      <c r="T48" s="173">
        <v>0</v>
      </c>
      <c r="U48" s="173">
        <v>0</v>
      </c>
      <c r="V48" s="173">
        <v>0</v>
      </c>
      <c r="W48" s="114">
        <v>0</v>
      </c>
      <c r="X48" s="173">
        <v>0</v>
      </c>
      <c r="Y48" s="173">
        <v>0</v>
      </c>
      <c r="Z48" s="173">
        <v>0</v>
      </c>
      <c r="AA48" s="173">
        <v>3107770.19</v>
      </c>
      <c r="AB48" s="174">
        <v>5484100.7199999997</v>
      </c>
      <c r="AC48" s="174">
        <v>179452.74</v>
      </c>
      <c r="AD48" s="174">
        <v>173421.01</v>
      </c>
      <c r="AE48" s="173">
        <v>0</v>
      </c>
      <c r="AF48" s="174">
        <v>0</v>
      </c>
      <c r="AG48" s="173">
        <v>585726.86</v>
      </c>
      <c r="AH48" s="173">
        <v>0</v>
      </c>
      <c r="AI48" s="173">
        <v>0</v>
      </c>
      <c r="AJ48" s="173">
        <v>0</v>
      </c>
      <c r="AK48" s="173">
        <v>0</v>
      </c>
      <c r="AL48" s="173">
        <v>0</v>
      </c>
      <c r="AM48" s="173">
        <v>0</v>
      </c>
      <c r="AN48" s="173">
        <v>23452.35999999987</v>
      </c>
      <c r="AO48" s="173">
        <v>0</v>
      </c>
      <c r="AP48" s="173">
        <v>13961260.089999974</v>
      </c>
      <c r="AQ48" s="173">
        <v>4996.7000000001863</v>
      </c>
      <c r="AR48" s="173">
        <v>4936260.97</v>
      </c>
      <c r="AS48" s="173">
        <v>3140096.46</v>
      </c>
      <c r="AT48" s="173">
        <v>706569</v>
      </c>
      <c r="AU48" s="173">
        <v>183362.49</v>
      </c>
      <c r="AV48" s="173">
        <v>0</v>
      </c>
      <c r="AW48" s="173">
        <v>127133.32</v>
      </c>
      <c r="AX48" s="173">
        <v>17799.04</v>
      </c>
      <c r="AY48" s="173">
        <v>67342.069999999832</v>
      </c>
      <c r="AZ48" s="173">
        <v>5661380.25</v>
      </c>
      <c r="BA48" s="173">
        <v>4239435.37</v>
      </c>
      <c r="BB48" s="173">
        <v>2450915.0699999998</v>
      </c>
      <c r="BC48" s="174">
        <v>13979440.599999994</v>
      </c>
      <c r="BD48" s="173">
        <v>2610812.9700000002</v>
      </c>
      <c r="BE48" s="173">
        <v>691421.59</v>
      </c>
      <c r="BF48" s="173">
        <v>12423538.810000002</v>
      </c>
      <c r="BG48" s="173">
        <v>177371.84</v>
      </c>
      <c r="BH48" s="173">
        <v>272348.34999999998</v>
      </c>
      <c r="BI48" s="173">
        <v>117074.81</v>
      </c>
      <c r="BJ48" s="173">
        <v>2978693.21</v>
      </c>
      <c r="BK48" s="173">
        <v>3075849.87</v>
      </c>
      <c r="BL48" s="173">
        <v>26731.37</v>
      </c>
      <c r="BM48" s="173">
        <v>73715.73</v>
      </c>
      <c r="BN48" s="173">
        <v>0</v>
      </c>
      <c r="BO48" s="173">
        <v>46591.460000000894</v>
      </c>
      <c r="BP48" s="173">
        <v>66821.180000000168</v>
      </c>
      <c r="BQ48" s="173">
        <v>831665.80999999866</v>
      </c>
      <c r="BR48" s="173">
        <v>53981.400000002235</v>
      </c>
      <c r="BS48" s="173">
        <v>0</v>
      </c>
      <c r="BT48" s="173">
        <v>96176.64000000013</v>
      </c>
      <c r="BU48" s="173">
        <v>45796.089999999851</v>
      </c>
      <c r="BV48" s="173">
        <v>680000</v>
      </c>
      <c r="BW48" s="173">
        <v>271620.42</v>
      </c>
      <c r="BX48" s="173">
        <v>30925.080000000075</v>
      </c>
      <c r="BY48" s="173">
        <v>20772.939999999478</v>
      </c>
      <c r="BZ48" s="173">
        <v>128574.8</v>
      </c>
      <c r="CA48" s="173">
        <v>0</v>
      </c>
      <c r="CB48" s="173">
        <v>14199549.600000024</v>
      </c>
      <c r="CC48" s="173">
        <v>51316.119999999879</v>
      </c>
      <c r="CD48" s="173">
        <v>32213.38</v>
      </c>
      <c r="CE48" s="173">
        <v>35823.39000000013</v>
      </c>
      <c r="CF48" s="173">
        <v>60736.420000000158</v>
      </c>
      <c r="CG48" s="173">
        <f>52674.03+119000</f>
        <v>171674.03</v>
      </c>
      <c r="CH48" s="173">
        <v>42137.689999999944</v>
      </c>
      <c r="CI48" s="173">
        <v>191859.43000000063</v>
      </c>
      <c r="CJ48" s="173">
        <v>127581.31</v>
      </c>
      <c r="CK48" s="173">
        <v>0</v>
      </c>
      <c r="CL48" s="173">
        <v>0</v>
      </c>
      <c r="CM48" s="173">
        <v>0</v>
      </c>
      <c r="CN48" s="173">
        <v>5532198.7100000083</v>
      </c>
      <c r="CO48" s="173">
        <v>3311063.7200000137</v>
      </c>
      <c r="CP48" s="173">
        <v>487185.26</v>
      </c>
      <c r="CQ48" s="173">
        <v>0</v>
      </c>
      <c r="CR48" s="173">
        <v>0</v>
      </c>
      <c r="CS48" s="173">
        <v>0</v>
      </c>
      <c r="CT48" s="173">
        <v>0</v>
      </c>
      <c r="CU48" s="173">
        <v>0</v>
      </c>
      <c r="CV48" s="173">
        <v>0</v>
      </c>
      <c r="CW48" s="173">
        <v>2963.7100000001956</v>
      </c>
      <c r="CX48" s="173">
        <v>34454.619999999646</v>
      </c>
      <c r="CY48" s="173">
        <v>0</v>
      </c>
      <c r="CZ48" s="173">
        <v>0</v>
      </c>
      <c r="DA48" s="173">
        <v>0</v>
      </c>
      <c r="DB48" s="173">
        <v>0</v>
      </c>
      <c r="DC48" s="173">
        <v>0</v>
      </c>
      <c r="DD48" s="173">
        <v>31853.880000000121</v>
      </c>
      <c r="DE48" s="173">
        <v>0</v>
      </c>
      <c r="DF48" s="174">
        <v>964429.94000001252</v>
      </c>
      <c r="DG48" s="173">
        <v>0</v>
      </c>
      <c r="DH48" s="173">
        <v>0</v>
      </c>
      <c r="DI48" s="173">
        <v>187923.21999999881</v>
      </c>
      <c r="DJ48" s="173">
        <v>70570.470000000205</v>
      </c>
      <c r="DK48" s="173">
        <v>63148.970000000205</v>
      </c>
      <c r="DL48" s="173">
        <v>0</v>
      </c>
      <c r="DM48" s="173">
        <v>0</v>
      </c>
      <c r="DN48" s="173">
        <v>0</v>
      </c>
      <c r="DO48" s="173">
        <v>0</v>
      </c>
      <c r="DP48" s="173">
        <v>1230.7399999999907</v>
      </c>
      <c r="DQ48" s="173">
        <v>0</v>
      </c>
      <c r="DR48" s="173">
        <v>0</v>
      </c>
      <c r="DS48" s="173">
        <v>0</v>
      </c>
      <c r="DT48" s="173">
        <v>0</v>
      </c>
      <c r="DU48" s="173">
        <v>0</v>
      </c>
      <c r="DV48" s="173">
        <v>0</v>
      </c>
      <c r="DW48" s="173">
        <v>0</v>
      </c>
      <c r="DX48" s="173">
        <v>27492.279999999795</v>
      </c>
      <c r="DY48" s="173">
        <v>0</v>
      </c>
      <c r="DZ48" s="173">
        <v>739613.14999999944</v>
      </c>
      <c r="EA48" s="173">
        <v>139332.39000000001</v>
      </c>
      <c r="EB48" s="173">
        <v>81512.760000000242</v>
      </c>
      <c r="EC48" s="173">
        <v>108091.72</v>
      </c>
      <c r="ED48" s="173">
        <v>1114082.5</v>
      </c>
      <c r="EE48" s="173">
        <v>0</v>
      </c>
      <c r="EF48" s="173">
        <v>0</v>
      </c>
      <c r="EG48" s="173">
        <v>8952.6699999999255</v>
      </c>
      <c r="EH48" s="173">
        <v>6739.7900000000373</v>
      </c>
      <c r="EI48" s="173">
        <v>984513.67000000179</v>
      </c>
      <c r="EJ48" s="173">
        <v>556718.94000000507</v>
      </c>
      <c r="EK48" s="173">
        <v>0</v>
      </c>
      <c r="EL48" s="173">
        <v>19606.400000000001</v>
      </c>
      <c r="EM48" s="173">
        <v>0</v>
      </c>
      <c r="EN48" s="173">
        <v>0</v>
      </c>
      <c r="EO48" s="173">
        <v>0</v>
      </c>
      <c r="EP48" s="173">
        <v>0</v>
      </c>
      <c r="EQ48" s="173">
        <v>773723.74</v>
      </c>
      <c r="ER48" s="173">
        <v>13739.379999999888</v>
      </c>
      <c r="ES48" s="173">
        <v>0</v>
      </c>
      <c r="ET48" s="173">
        <v>0</v>
      </c>
      <c r="EU48" s="173">
        <v>0</v>
      </c>
      <c r="EV48" s="173">
        <v>25108.400000000001</v>
      </c>
      <c r="EW48" s="173">
        <v>2296.6300000003539</v>
      </c>
      <c r="EX48" s="173">
        <v>6362.1400000001304</v>
      </c>
      <c r="EY48" s="173">
        <v>0</v>
      </c>
      <c r="EZ48" s="173">
        <v>3088.3899999998976</v>
      </c>
      <c r="FA48" s="173">
        <v>650000</v>
      </c>
      <c r="FB48" s="173">
        <v>235967.64</v>
      </c>
      <c r="FC48" s="173">
        <v>1157745.67</v>
      </c>
      <c r="FD48" s="173">
        <v>0</v>
      </c>
      <c r="FE48" s="173">
        <v>0</v>
      </c>
      <c r="FF48" s="173">
        <v>0</v>
      </c>
      <c r="FG48" s="173">
        <v>0</v>
      </c>
      <c r="FH48" s="173">
        <v>0</v>
      </c>
      <c r="FI48" s="173">
        <v>464593.6400000006</v>
      </c>
      <c r="FJ48" s="173">
        <v>402051.60000000056</v>
      </c>
      <c r="FK48" s="173">
        <v>263308.68</v>
      </c>
      <c r="FL48" s="173">
        <v>679899.57</v>
      </c>
      <c r="FM48" s="173">
        <v>418806.28000000119</v>
      </c>
      <c r="FN48" s="173">
        <v>2545812.86</v>
      </c>
      <c r="FO48" s="173">
        <v>243119.79</v>
      </c>
      <c r="FP48" s="173">
        <v>520740.68999999948</v>
      </c>
      <c r="FQ48" s="173">
        <v>223101.13</v>
      </c>
      <c r="FR48" s="173">
        <v>0</v>
      </c>
      <c r="FS48" s="173">
        <v>0</v>
      </c>
      <c r="FT48" s="173">
        <v>0</v>
      </c>
      <c r="FU48" s="173">
        <v>0</v>
      </c>
      <c r="FV48" s="173">
        <v>0</v>
      </c>
      <c r="FW48" s="173">
        <v>0</v>
      </c>
      <c r="FX48" s="173">
        <v>0</v>
      </c>
      <c r="FY48" s="51"/>
      <c r="FZ48" s="2">
        <f>SUM(C48:FX48)</f>
        <v>143317546.35999998</v>
      </c>
      <c r="GA48" s="12"/>
      <c r="GB48" s="2"/>
      <c r="GC48" s="2"/>
      <c r="GD48" s="2"/>
      <c r="GE48" s="2"/>
      <c r="GF48" s="2"/>
      <c r="GG48" s="2"/>
      <c r="GH48" s="2"/>
      <c r="GI48" s="120"/>
      <c r="GJ48" s="120"/>
      <c r="GK48" s="120"/>
      <c r="GL48" s="120"/>
      <c r="GM48" s="120"/>
    </row>
    <row r="49" spans="1:256" x14ac:dyDescent="0.35">
      <c r="A49" s="171"/>
      <c r="B49" s="172" t="s">
        <v>472</v>
      </c>
      <c r="C49" s="55">
        <f t="shared" ref="C49:AH49" si="11">((C160*0.25)+C48)</f>
        <v>21494015.192000002</v>
      </c>
      <c r="D49" s="55">
        <f t="shared" si="11"/>
        <v>112975627.83324999</v>
      </c>
      <c r="E49" s="55">
        <f t="shared" si="11"/>
        <v>18205699.547249999</v>
      </c>
      <c r="F49" s="55">
        <f t="shared" si="11"/>
        <v>70382447.494499996</v>
      </c>
      <c r="G49" s="55">
        <f t="shared" si="11"/>
        <v>5034128.0572500005</v>
      </c>
      <c r="H49" s="55">
        <f t="shared" si="11"/>
        <v>3702281.4452500003</v>
      </c>
      <c r="I49" s="55">
        <f t="shared" si="11"/>
        <v>25618170.230500001</v>
      </c>
      <c r="J49" s="55">
        <f t="shared" si="11"/>
        <v>5952159.7754999995</v>
      </c>
      <c r="K49" s="55">
        <f t="shared" si="11"/>
        <v>1138653.8165</v>
      </c>
      <c r="L49" s="55">
        <f t="shared" si="11"/>
        <v>7251484.269749999</v>
      </c>
      <c r="M49" s="55">
        <f t="shared" si="11"/>
        <v>3515986.1167499991</v>
      </c>
      <c r="N49" s="55">
        <f t="shared" si="11"/>
        <v>144318580.00672498</v>
      </c>
      <c r="O49" s="55">
        <f t="shared" si="11"/>
        <v>38845349.231437489</v>
      </c>
      <c r="P49" s="55">
        <f t="shared" si="11"/>
        <v>1449292.7262500001</v>
      </c>
      <c r="Q49" s="55">
        <f t="shared" si="11"/>
        <v>123606907.506</v>
      </c>
      <c r="R49" s="55">
        <f t="shared" si="11"/>
        <v>17638691.979587495</v>
      </c>
      <c r="S49" s="55">
        <f t="shared" si="11"/>
        <v>4748997.6607499998</v>
      </c>
      <c r="T49" s="55">
        <f t="shared" si="11"/>
        <v>852914.69099999999</v>
      </c>
      <c r="U49" s="55">
        <f t="shared" si="11"/>
        <v>333220.35700000002</v>
      </c>
      <c r="V49" s="55">
        <f t="shared" si="11"/>
        <v>1079844.31675</v>
      </c>
      <c r="W49" s="55">
        <f t="shared" si="11"/>
        <v>956832.9375</v>
      </c>
      <c r="X49" s="55">
        <f t="shared" si="11"/>
        <v>318558.30099999998</v>
      </c>
      <c r="Y49" s="55">
        <f t="shared" si="11"/>
        <v>2890592.5332499999</v>
      </c>
      <c r="Z49" s="55">
        <f t="shared" si="11"/>
        <v>965778.20250000001</v>
      </c>
      <c r="AA49" s="55">
        <f t="shared" si="11"/>
        <v>90570815.230062485</v>
      </c>
      <c r="AB49" s="55">
        <f t="shared" si="11"/>
        <v>82989253.324149996</v>
      </c>
      <c r="AC49" s="55">
        <f t="shared" si="11"/>
        <v>3049173.8964999998</v>
      </c>
      <c r="AD49" s="55">
        <f t="shared" si="11"/>
        <v>4319262.5892500002</v>
      </c>
      <c r="AE49" s="55">
        <f t="shared" si="11"/>
        <v>532717.35750000004</v>
      </c>
      <c r="AF49" s="55">
        <f t="shared" si="11"/>
        <v>902916.39949999994</v>
      </c>
      <c r="AG49" s="55">
        <f t="shared" si="11"/>
        <v>2543915.1882500001</v>
      </c>
      <c r="AH49" s="55">
        <f t="shared" si="11"/>
        <v>2910110.9265000001</v>
      </c>
      <c r="AI49" s="55">
        <f t="shared" ref="AI49:BN49" si="12">((AI160*0.25)+AI48)</f>
        <v>1454999.05425</v>
      </c>
      <c r="AJ49" s="55">
        <f t="shared" si="12"/>
        <v>897336.97649999999</v>
      </c>
      <c r="AK49" s="55">
        <f t="shared" si="12"/>
        <v>833928.65249999997</v>
      </c>
      <c r="AL49" s="55">
        <f t="shared" si="12"/>
        <v>1184893.7050000001</v>
      </c>
      <c r="AM49" s="55">
        <f t="shared" si="12"/>
        <v>1313242.192</v>
      </c>
      <c r="AN49" s="55">
        <f t="shared" si="12"/>
        <v>1214568.8417499997</v>
      </c>
      <c r="AO49" s="55">
        <f t="shared" si="12"/>
        <v>11944605.01825</v>
      </c>
      <c r="AP49" s="55">
        <f t="shared" si="12"/>
        <v>261255938.61499998</v>
      </c>
      <c r="AQ49" s="55">
        <f t="shared" si="12"/>
        <v>1086002.0125000002</v>
      </c>
      <c r="AR49" s="55">
        <f t="shared" si="12"/>
        <v>176652759.32961249</v>
      </c>
      <c r="AS49" s="55">
        <f t="shared" si="12"/>
        <v>23057398.170250002</v>
      </c>
      <c r="AT49" s="55">
        <f t="shared" si="12"/>
        <v>9299266.0305000003</v>
      </c>
      <c r="AU49" s="55">
        <f t="shared" si="12"/>
        <v>1484707.58975</v>
      </c>
      <c r="AV49" s="55">
        <f t="shared" si="12"/>
        <v>1272636.5765</v>
      </c>
      <c r="AW49" s="55">
        <f t="shared" si="12"/>
        <v>1265931.2940624999</v>
      </c>
      <c r="AX49" s="55">
        <f t="shared" si="12"/>
        <v>421121.77326249995</v>
      </c>
      <c r="AY49" s="55">
        <f t="shared" si="12"/>
        <v>1648006.87475</v>
      </c>
      <c r="AZ49" s="55">
        <f t="shared" si="12"/>
        <v>40869912.479999997</v>
      </c>
      <c r="BA49" s="55">
        <f t="shared" si="12"/>
        <v>29407783.1195</v>
      </c>
      <c r="BB49" s="55">
        <f t="shared" si="12"/>
        <v>22417082.801000003</v>
      </c>
      <c r="BC49" s="55">
        <f t="shared" si="12"/>
        <v>87541404.055187479</v>
      </c>
      <c r="BD49" s="55">
        <f t="shared" si="12"/>
        <v>12780973.222199999</v>
      </c>
      <c r="BE49" s="55">
        <f t="shared" si="12"/>
        <v>4258842.7967124991</v>
      </c>
      <c r="BF49" s="55">
        <f t="shared" si="12"/>
        <v>83933076.162550002</v>
      </c>
      <c r="BG49" s="55">
        <f t="shared" si="12"/>
        <v>3142540.5729999999</v>
      </c>
      <c r="BH49" s="55">
        <f t="shared" si="12"/>
        <v>2239899.0904999999</v>
      </c>
      <c r="BI49" s="55">
        <f t="shared" si="12"/>
        <v>1273086.0617500001</v>
      </c>
      <c r="BJ49" s="55">
        <f t="shared" si="12"/>
        <v>20522124.3594875</v>
      </c>
      <c r="BK49" s="55">
        <f t="shared" si="12"/>
        <v>91471967.467087492</v>
      </c>
      <c r="BL49" s="55">
        <f t="shared" si="12"/>
        <v>444512.63123749994</v>
      </c>
      <c r="BM49" s="55">
        <f t="shared" si="12"/>
        <v>1629705.6187499999</v>
      </c>
      <c r="BN49" s="55">
        <f t="shared" si="12"/>
        <v>8735182.2167499997</v>
      </c>
      <c r="BO49" s="55">
        <f t="shared" ref="BO49:CT49" si="13">((BO160*0.25)+BO48)</f>
        <v>3732646.517250001</v>
      </c>
      <c r="BP49" s="55">
        <f t="shared" si="13"/>
        <v>887249.37000000011</v>
      </c>
      <c r="BQ49" s="55">
        <f t="shared" si="13"/>
        <v>19578784.489499997</v>
      </c>
      <c r="BR49" s="55">
        <f t="shared" si="13"/>
        <v>13015160.676000003</v>
      </c>
      <c r="BS49" s="55">
        <f t="shared" si="13"/>
        <v>3611234.2492499999</v>
      </c>
      <c r="BT49" s="55">
        <f t="shared" si="13"/>
        <v>1546577.3520000002</v>
      </c>
      <c r="BU49" s="55">
        <f t="shared" si="13"/>
        <v>1633758.1957499997</v>
      </c>
      <c r="BV49" s="55">
        <f t="shared" si="13"/>
        <v>4442796.966</v>
      </c>
      <c r="BW49" s="55">
        <f t="shared" si="13"/>
        <v>6252740.5285</v>
      </c>
      <c r="BX49" s="55">
        <f t="shared" si="13"/>
        <v>491555.05140000005</v>
      </c>
      <c r="BY49" s="55">
        <f t="shared" si="13"/>
        <v>1614759.2842499996</v>
      </c>
      <c r="BZ49" s="55">
        <f t="shared" si="13"/>
        <v>1068528.865</v>
      </c>
      <c r="CA49" s="55">
        <f t="shared" si="13"/>
        <v>770772.32066249987</v>
      </c>
      <c r="CB49" s="55">
        <f t="shared" si="13"/>
        <v>216293215.10190001</v>
      </c>
      <c r="CC49" s="55">
        <f t="shared" si="13"/>
        <v>964594.89999999991</v>
      </c>
      <c r="CD49" s="55">
        <f t="shared" si="13"/>
        <v>911879.87324999995</v>
      </c>
      <c r="CE49" s="55">
        <f t="shared" si="13"/>
        <v>808470.27500000014</v>
      </c>
      <c r="CF49" s="55">
        <f t="shared" si="13"/>
        <v>650967.87750000018</v>
      </c>
      <c r="CG49" s="55">
        <f t="shared" si="13"/>
        <v>1100973.162</v>
      </c>
      <c r="CH49" s="55">
        <f t="shared" si="13"/>
        <v>616299.42604999989</v>
      </c>
      <c r="CI49" s="55">
        <f t="shared" si="13"/>
        <v>2422060.3955000006</v>
      </c>
      <c r="CJ49" s="55">
        <f t="shared" si="13"/>
        <v>2894504.1917500002</v>
      </c>
      <c r="CK49" s="55">
        <f t="shared" si="13"/>
        <v>16283051.770750001</v>
      </c>
      <c r="CL49" s="55">
        <f t="shared" si="13"/>
        <v>3798454.13375</v>
      </c>
      <c r="CM49" s="55">
        <f t="shared" si="13"/>
        <v>2546767.0965</v>
      </c>
      <c r="CN49" s="55">
        <f t="shared" si="13"/>
        <v>95662238.390112489</v>
      </c>
      <c r="CO49" s="55">
        <f t="shared" si="13"/>
        <v>42590373.579537511</v>
      </c>
      <c r="CP49" s="55">
        <f t="shared" si="13"/>
        <v>3525702.1877499996</v>
      </c>
      <c r="CQ49" s="55">
        <f t="shared" si="13"/>
        <v>2546917.7199374996</v>
      </c>
      <c r="CR49" s="55">
        <f t="shared" si="13"/>
        <v>1046043.363</v>
      </c>
      <c r="CS49" s="55">
        <f t="shared" si="13"/>
        <v>1102162.2517874998</v>
      </c>
      <c r="CT49" s="55">
        <f t="shared" si="13"/>
        <v>616492.01974999998</v>
      </c>
      <c r="CU49" s="55">
        <f t="shared" ref="CU49:DZ49" si="14">((CU160*0.25)+CU48)</f>
        <v>1209044.04125</v>
      </c>
      <c r="CV49" s="55">
        <f t="shared" si="14"/>
        <v>302273.43900000001</v>
      </c>
      <c r="CW49" s="55">
        <f t="shared" si="14"/>
        <v>988425.74250000017</v>
      </c>
      <c r="CX49" s="55">
        <f t="shared" si="14"/>
        <v>1599007.1622499996</v>
      </c>
      <c r="CY49" s="55">
        <f t="shared" si="14"/>
        <v>325482.58225000004</v>
      </c>
      <c r="CZ49" s="55">
        <f t="shared" si="14"/>
        <v>5126103.9725000001</v>
      </c>
      <c r="DA49" s="55">
        <f t="shared" si="14"/>
        <v>912944.39275</v>
      </c>
      <c r="DB49" s="55">
        <f t="shared" si="14"/>
        <v>1236106.64075</v>
      </c>
      <c r="DC49" s="55">
        <f t="shared" si="14"/>
        <v>907982.01624999999</v>
      </c>
      <c r="DD49" s="55">
        <f t="shared" si="14"/>
        <v>885770.90850000014</v>
      </c>
      <c r="DE49" s="55">
        <f t="shared" si="14"/>
        <v>1228019.0137499999</v>
      </c>
      <c r="DF49" s="55">
        <f t="shared" si="14"/>
        <v>54921349.126512513</v>
      </c>
      <c r="DG49" s="55">
        <f t="shared" si="14"/>
        <v>669877.7425874999</v>
      </c>
      <c r="DH49" s="55">
        <f t="shared" si="14"/>
        <v>5193391.7507499997</v>
      </c>
      <c r="DI49" s="55">
        <f t="shared" si="14"/>
        <v>7146733.7232499989</v>
      </c>
      <c r="DJ49" s="55">
        <f t="shared" si="14"/>
        <v>2215913.5525000002</v>
      </c>
      <c r="DK49" s="55">
        <f t="shared" si="14"/>
        <v>1816378.0275000003</v>
      </c>
      <c r="DL49" s="55">
        <f t="shared" si="14"/>
        <v>17081917.802249998</v>
      </c>
      <c r="DM49" s="55">
        <f t="shared" si="14"/>
        <v>1096898.8659999999</v>
      </c>
      <c r="DN49" s="55">
        <f t="shared" si="14"/>
        <v>4274131.3564999998</v>
      </c>
      <c r="DO49" s="55">
        <f t="shared" si="14"/>
        <v>9841550.2630000003</v>
      </c>
      <c r="DP49" s="55">
        <f t="shared" si="14"/>
        <v>965740.7547874999</v>
      </c>
      <c r="DQ49" s="55">
        <f t="shared" si="14"/>
        <v>2743097.5685000001</v>
      </c>
      <c r="DR49" s="55">
        <f t="shared" si="14"/>
        <v>4066197.1232500002</v>
      </c>
      <c r="DS49" s="55">
        <f t="shared" si="14"/>
        <v>2010984.659</v>
      </c>
      <c r="DT49" s="55">
        <f t="shared" si="14"/>
        <v>916799.11965000001</v>
      </c>
      <c r="DU49" s="55">
        <f t="shared" si="14"/>
        <v>1362227.446</v>
      </c>
      <c r="DV49" s="55">
        <f t="shared" si="14"/>
        <v>1004012.7608624998</v>
      </c>
      <c r="DW49" s="55">
        <f t="shared" si="14"/>
        <v>1193808.4882125</v>
      </c>
      <c r="DX49" s="55">
        <f t="shared" si="14"/>
        <v>905194.2439374997</v>
      </c>
      <c r="DY49" s="55">
        <f t="shared" si="14"/>
        <v>1261881.057</v>
      </c>
      <c r="DZ49" s="55">
        <f t="shared" si="14"/>
        <v>3105566.6002499992</v>
      </c>
      <c r="EA49" s="55">
        <f t="shared" ref="EA49:FF49" si="15">((EA160*0.25)+EA48)</f>
        <v>1959013.3259999999</v>
      </c>
      <c r="EB49" s="55">
        <f t="shared" si="15"/>
        <v>1827495.1325000003</v>
      </c>
      <c r="EC49" s="55">
        <f t="shared" si="15"/>
        <v>1178735.2067500001</v>
      </c>
      <c r="ED49" s="55">
        <f t="shared" si="15"/>
        <v>6902313.5393499993</v>
      </c>
      <c r="EE49" s="55">
        <f t="shared" si="15"/>
        <v>913351.49049999996</v>
      </c>
      <c r="EF49" s="55">
        <f t="shared" si="15"/>
        <v>4130904.6657500002</v>
      </c>
      <c r="EG49" s="55">
        <f t="shared" si="15"/>
        <v>1040684.7814999999</v>
      </c>
      <c r="EH49" s="55">
        <f t="shared" si="15"/>
        <v>1032780.5237500001</v>
      </c>
      <c r="EI49" s="55">
        <f t="shared" si="15"/>
        <v>41275823.110824995</v>
      </c>
      <c r="EJ49" s="55">
        <f t="shared" si="15"/>
        <v>29015466.266250007</v>
      </c>
      <c r="EK49" s="55">
        <f t="shared" si="15"/>
        <v>2150208.4375</v>
      </c>
      <c r="EL49" s="55">
        <f t="shared" si="15"/>
        <v>1608172.5379999999</v>
      </c>
      <c r="EM49" s="55">
        <f t="shared" si="15"/>
        <v>1386100.9284999999</v>
      </c>
      <c r="EN49" s="55">
        <f t="shared" si="15"/>
        <v>2978959.963</v>
      </c>
      <c r="EO49" s="55">
        <f t="shared" si="15"/>
        <v>1138425.5460000001</v>
      </c>
      <c r="EP49" s="55">
        <f t="shared" si="15"/>
        <v>1560458.0819999999</v>
      </c>
      <c r="EQ49" s="55">
        <f t="shared" si="15"/>
        <v>8392075.5179999992</v>
      </c>
      <c r="ER49" s="55">
        <f t="shared" si="15"/>
        <v>1344292.534</v>
      </c>
      <c r="ES49" s="55">
        <f t="shared" si="15"/>
        <v>914395.82150000008</v>
      </c>
      <c r="ET49" s="55">
        <f t="shared" si="15"/>
        <v>1029143.2531874998</v>
      </c>
      <c r="EU49" s="55">
        <f t="shared" si="15"/>
        <v>1972824.595</v>
      </c>
      <c r="EV49" s="55">
        <f t="shared" si="15"/>
        <v>520696.20597499999</v>
      </c>
      <c r="EW49" s="55">
        <f t="shared" si="15"/>
        <v>2976136.9404250002</v>
      </c>
      <c r="EX49" s="55">
        <f t="shared" si="15"/>
        <v>934784.1977125</v>
      </c>
      <c r="EY49" s="55">
        <f t="shared" si="15"/>
        <v>2296635.3942499999</v>
      </c>
      <c r="EZ49" s="55">
        <f t="shared" si="15"/>
        <v>672330.31299999985</v>
      </c>
      <c r="FA49" s="55">
        <f t="shared" si="15"/>
        <v>11382064.567</v>
      </c>
      <c r="FB49" s="55">
        <f t="shared" si="15"/>
        <v>1452716.7055000002</v>
      </c>
      <c r="FC49" s="55">
        <f t="shared" si="15"/>
        <v>6101983.2920000004</v>
      </c>
      <c r="FD49" s="55">
        <f t="shared" si="15"/>
        <v>1482603.2844999998</v>
      </c>
      <c r="FE49" s="55">
        <f t="shared" si="15"/>
        <v>489264.92384999996</v>
      </c>
      <c r="FF49" s="55">
        <f t="shared" si="15"/>
        <v>981133.68299999996</v>
      </c>
      <c r="FG49" s="55">
        <f t="shared" ref="FG49:FX49" si="16">((FG160*0.25)+FG48)</f>
        <v>703632.28061250004</v>
      </c>
      <c r="FH49" s="55">
        <f t="shared" si="16"/>
        <v>446737.35750000004</v>
      </c>
      <c r="FI49" s="55">
        <f t="shared" si="16"/>
        <v>5500511.1922500003</v>
      </c>
      <c r="FJ49" s="55">
        <f t="shared" si="16"/>
        <v>6234377.7632500008</v>
      </c>
      <c r="FK49" s="55">
        <f t="shared" si="16"/>
        <v>7966270.5494999997</v>
      </c>
      <c r="FL49" s="55">
        <f t="shared" si="16"/>
        <v>23989544.143462498</v>
      </c>
      <c r="FM49" s="55">
        <f t="shared" si="16"/>
        <v>11587027.204500001</v>
      </c>
      <c r="FN49" s="55">
        <f t="shared" si="16"/>
        <v>68432798.5255</v>
      </c>
      <c r="FO49" s="55">
        <f t="shared" si="16"/>
        <v>3544959.9695000001</v>
      </c>
      <c r="FP49" s="55">
        <f t="shared" si="16"/>
        <v>7273866.8742499994</v>
      </c>
      <c r="FQ49" s="55">
        <f t="shared" si="16"/>
        <v>3361034.0577499997</v>
      </c>
      <c r="FR49" s="55">
        <f t="shared" si="16"/>
        <v>863735.09452499996</v>
      </c>
      <c r="FS49" s="55">
        <f t="shared" si="16"/>
        <v>816895.30275000003</v>
      </c>
      <c r="FT49" s="55">
        <f t="shared" si="16"/>
        <v>399298.50472499995</v>
      </c>
      <c r="FU49" s="55">
        <f t="shared" si="16"/>
        <v>2694854.6570999995</v>
      </c>
      <c r="FV49" s="55">
        <f t="shared" si="16"/>
        <v>2623366.9805000001</v>
      </c>
      <c r="FW49" s="55">
        <f t="shared" si="16"/>
        <v>775555.90709999995</v>
      </c>
      <c r="FX49" s="55">
        <f t="shared" si="16"/>
        <v>374972.85157499998</v>
      </c>
      <c r="FY49" s="2"/>
      <c r="FZ49" s="2">
        <f>SUM(C49:FX49)</f>
        <v>2592223772.0109758</v>
      </c>
      <c r="GA49" s="12"/>
      <c r="GB49" s="2"/>
      <c r="GC49" s="2"/>
      <c r="GD49" s="2"/>
      <c r="GE49" s="2"/>
      <c r="GF49" s="2"/>
      <c r="GG49" s="2"/>
      <c r="GH49" s="2"/>
      <c r="GI49" s="120"/>
      <c r="GJ49" s="120"/>
      <c r="GK49" s="120"/>
      <c r="GL49" s="120"/>
      <c r="GM49" s="120"/>
    </row>
    <row r="50" spans="1:256" x14ac:dyDescent="0.35">
      <c r="A50" s="119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120"/>
      <c r="BA50" s="120"/>
      <c r="BB50" s="120"/>
      <c r="BC50" s="120"/>
      <c r="BD50" s="120"/>
      <c r="BE50" s="120"/>
      <c r="BF50" s="120"/>
      <c r="BG50" s="120"/>
      <c r="BH50" s="120"/>
      <c r="BI50" s="120"/>
      <c r="BJ50" s="120"/>
      <c r="BK50" s="120"/>
      <c r="BL50" s="120"/>
      <c r="BM50" s="120"/>
      <c r="BN50" s="120"/>
      <c r="BO50" s="120"/>
      <c r="BP50" s="120"/>
      <c r="BQ50" s="120"/>
      <c r="BR50" s="120"/>
      <c r="BS50" s="120"/>
      <c r="BT50" s="120"/>
      <c r="BU50" s="120"/>
      <c r="BV50" s="120"/>
      <c r="BW50" s="120"/>
      <c r="BX50" s="120"/>
      <c r="BY50" s="120"/>
      <c r="BZ50" s="120"/>
      <c r="CA50" s="120"/>
      <c r="CB50" s="120"/>
      <c r="CC50" s="120"/>
      <c r="CD50" s="120"/>
      <c r="CE50" s="120"/>
      <c r="CF50" s="120"/>
      <c r="CG50" s="120"/>
      <c r="CH50" s="120"/>
      <c r="CI50" s="120"/>
      <c r="CJ50" s="120"/>
      <c r="CK50" s="120"/>
      <c r="CL50" s="120"/>
      <c r="CM50" s="120"/>
      <c r="CN50" s="120"/>
      <c r="CO50" s="120"/>
      <c r="CP50" s="120"/>
      <c r="CQ50" s="120"/>
      <c r="CR50" s="120"/>
      <c r="CS50" s="120"/>
      <c r="CT50" s="120"/>
      <c r="CU50" s="120"/>
      <c r="CV50" s="120"/>
      <c r="CW50" s="120"/>
      <c r="CX50" s="120"/>
      <c r="CY50" s="120"/>
      <c r="CZ50" s="120"/>
      <c r="DA50" s="120"/>
      <c r="DB50" s="120"/>
      <c r="DC50" s="120"/>
      <c r="DD50" s="120"/>
      <c r="DE50" s="120"/>
      <c r="DF50" s="120"/>
      <c r="DG50" s="120"/>
      <c r="DH50" s="120"/>
      <c r="DI50" s="120"/>
      <c r="DJ50" s="120"/>
      <c r="DK50" s="120"/>
      <c r="DL50" s="120"/>
      <c r="DM50" s="120"/>
      <c r="DN50" s="120"/>
      <c r="DO50" s="120"/>
      <c r="DP50" s="120"/>
      <c r="DQ50" s="120"/>
      <c r="DR50" s="120"/>
      <c r="DS50" s="120"/>
      <c r="DT50" s="120"/>
      <c r="DU50" s="120"/>
      <c r="DV50" s="120"/>
      <c r="DW50" s="120"/>
      <c r="DX50" s="120"/>
      <c r="DY50" s="120"/>
      <c r="DZ50" s="120"/>
      <c r="EA50" s="120"/>
      <c r="EB50" s="120"/>
      <c r="EC50" s="120"/>
      <c r="ED50" s="120"/>
      <c r="EE50" s="120"/>
      <c r="EF50" s="120"/>
      <c r="EG50" s="120"/>
      <c r="EH50" s="120"/>
      <c r="EI50" s="120"/>
      <c r="EJ50" s="120"/>
      <c r="EK50" s="120"/>
      <c r="EL50" s="120"/>
      <c r="EM50" s="120"/>
      <c r="EN50" s="120"/>
      <c r="EO50" s="120"/>
      <c r="EP50" s="120"/>
      <c r="EQ50" s="120"/>
      <c r="ER50" s="120"/>
      <c r="ES50" s="120"/>
      <c r="ET50" s="120"/>
      <c r="EU50" s="120"/>
      <c r="EV50" s="120"/>
      <c r="EW50" s="120"/>
      <c r="EX50" s="120"/>
      <c r="EY50" s="120"/>
      <c r="EZ50" s="120"/>
      <c r="FA50" s="120"/>
      <c r="FB50" s="120"/>
      <c r="FC50" s="120"/>
      <c r="FD50" s="120"/>
      <c r="FE50" s="120"/>
      <c r="FF50" s="120"/>
      <c r="FG50" s="120"/>
      <c r="FH50" s="120"/>
      <c r="FI50" s="120"/>
      <c r="FJ50" s="120"/>
      <c r="FK50" s="120"/>
      <c r="FL50" s="120"/>
      <c r="FM50" s="120"/>
      <c r="FN50" s="120"/>
      <c r="FO50" s="120"/>
      <c r="FP50" s="120"/>
      <c r="FQ50" s="120"/>
      <c r="FR50" s="120"/>
      <c r="FS50" s="120"/>
      <c r="FT50" s="120"/>
      <c r="FU50" s="120"/>
      <c r="FV50" s="120"/>
      <c r="FW50" s="120"/>
      <c r="FX50" s="120"/>
      <c r="FY50" s="2"/>
      <c r="FZ50" s="38"/>
      <c r="GA50" s="2"/>
      <c r="GB50" s="38"/>
      <c r="GC50" s="38"/>
      <c r="GD50" s="38"/>
      <c r="GE50" s="38"/>
      <c r="GF50" s="38"/>
      <c r="GG50" s="2"/>
      <c r="GH50" s="2"/>
      <c r="GI50" s="120"/>
      <c r="GJ50" s="120"/>
      <c r="GK50" s="120"/>
      <c r="GL50" s="120"/>
      <c r="GM50" s="120"/>
    </row>
    <row r="51" spans="1:256" x14ac:dyDescent="0.35">
      <c r="A51" s="120"/>
      <c r="B51" s="154" t="s">
        <v>1044</v>
      </c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120"/>
      <c r="BC51" s="120"/>
      <c r="BD51" s="120"/>
      <c r="BE51" s="120"/>
      <c r="BF51" s="120"/>
      <c r="BG51" s="120"/>
      <c r="BH51" s="120"/>
      <c r="BI51" s="120"/>
      <c r="BJ51" s="120"/>
      <c r="BK51" s="120"/>
      <c r="BL51" s="120"/>
      <c r="BM51" s="120"/>
      <c r="BN51" s="120"/>
      <c r="BO51" s="120"/>
      <c r="BP51" s="120"/>
      <c r="BQ51" s="120"/>
      <c r="BR51" s="120"/>
      <c r="BS51" s="120"/>
      <c r="BT51" s="120"/>
      <c r="BU51" s="120"/>
      <c r="BV51" s="120"/>
      <c r="BW51" s="120"/>
      <c r="BX51" s="120"/>
      <c r="BY51" s="120"/>
      <c r="BZ51" s="120"/>
      <c r="CA51" s="120"/>
      <c r="CB51" s="120"/>
      <c r="CC51" s="120"/>
      <c r="CD51" s="120"/>
      <c r="CE51" s="120"/>
      <c r="CF51" s="120"/>
      <c r="CG51" s="120"/>
      <c r="CH51" s="120"/>
      <c r="CI51" s="120"/>
      <c r="CJ51" s="120"/>
      <c r="CK51" s="120"/>
      <c r="CL51" s="120"/>
      <c r="CM51" s="120"/>
      <c r="CN51" s="120"/>
      <c r="CO51" s="120"/>
      <c r="CP51" s="120"/>
      <c r="CQ51" s="120"/>
      <c r="CR51" s="120"/>
      <c r="CS51" s="120"/>
      <c r="CT51" s="120"/>
      <c r="CU51" s="120"/>
      <c r="CV51" s="120"/>
      <c r="CW51" s="120"/>
      <c r="CX51" s="120"/>
      <c r="CY51" s="120"/>
      <c r="CZ51" s="120"/>
      <c r="DA51" s="120"/>
      <c r="DB51" s="120"/>
      <c r="DC51" s="120"/>
      <c r="DD51" s="120"/>
      <c r="DE51" s="120"/>
      <c r="DF51" s="120"/>
      <c r="DG51" s="120"/>
      <c r="DH51" s="120"/>
      <c r="DI51" s="120"/>
      <c r="DJ51" s="120"/>
      <c r="DK51" s="120"/>
      <c r="DL51" s="120"/>
      <c r="DM51" s="120"/>
      <c r="DN51" s="120"/>
      <c r="DO51" s="120"/>
      <c r="DP51" s="120"/>
      <c r="DQ51" s="120"/>
      <c r="DR51" s="120"/>
      <c r="DS51" s="120"/>
      <c r="DT51" s="120"/>
      <c r="DU51" s="120"/>
      <c r="DV51" s="120"/>
      <c r="DW51" s="120"/>
      <c r="DX51" s="120"/>
      <c r="DY51" s="120"/>
      <c r="DZ51" s="120"/>
      <c r="EA51" s="120"/>
      <c r="EB51" s="120"/>
      <c r="EC51" s="120"/>
      <c r="ED51" s="120"/>
      <c r="EE51" s="120"/>
      <c r="EF51" s="120"/>
      <c r="EG51" s="120"/>
      <c r="EH51" s="120"/>
      <c r="EI51" s="120"/>
      <c r="EJ51" s="120"/>
      <c r="EK51" s="120"/>
      <c r="EL51" s="120"/>
      <c r="EM51" s="120"/>
      <c r="EN51" s="120"/>
      <c r="EO51" s="120"/>
      <c r="EP51" s="120"/>
      <c r="EQ51" s="120"/>
      <c r="ER51" s="120"/>
      <c r="ES51" s="120"/>
      <c r="ET51" s="120"/>
      <c r="EU51" s="120"/>
      <c r="EV51" s="120"/>
      <c r="EW51" s="120"/>
      <c r="EX51" s="120"/>
      <c r="EY51" s="120"/>
      <c r="EZ51" s="120"/>
      <c r="FA51" s="120"/>
      <c r="FB51" s="120"/>
      <c r="FC51" s="120"/>
      <c r="FD51" s="120"/>
      <c r="FE51" s="120"/>
      <c r="FF51" s="120"/>
      <c r="FG51" s="120"/>
      <c r="FH51" s="120"/>
      <c r="FI51" s="120"/>
      <c r="FJ51" s="120"/>
      <c r="FK51" s="120"/>
      <c r="FL51" s="120"/>
      <c r="FM51" s="120"/>
      <c r="FN51" s="120"/>
      <c r="FO51" s="120"/>
      <c r="FP51" s="120"/>
      <c r="FQ51" s="120"/>
      <c r="FR51" s="120"/>
      <c r="FS51" s="120"/>
      <c r="FT51" s="120"/>
      <c r="FU51" s="120"/>
      <c r="FV51" s="120"/>
      <c r="FW51" s="120"/>
      <c r="FX51" s="120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120"/>
      <c r="GJ51" s="120"/>
      <c r="GK51" s="120"/>
      <c r="GL51" s="120"/>
      <c r="GM51" s="120"/>
      <c r="GN51" s="121"/>
      <c r="GO51" s="121"/>
      <c r="GP51" s="121"/>
      <c r="GQ51" s="121"/>
      <c r="GR51" s="121"/>
      <c r="GS51" s="121"/>
      <c r="GT51" s="121"/>
      <c r="GU51" s="121"/>
      <c r="GV51" s="121"/>
      <c r="GW51" s="121"/>
      <c r="GX51" s="121"/>
      <c r="GY51" s="121"/>
      <c r="GZ51" s="121"/>
      <c r="HA51" s="121"/>
      <c r="HB51" s="121"/>
      <c r="HC51" s="121"/>
      <c r="HD51" s="121"/>
      <c r="HE51" s="121"/>
      <c r="HF51" s="121"/>
      <c r="HG51" s="121"/>
      <c r="HH51" s="121"/>
      <c r="HI51" s="121"/>
      <c r="HJ51" s="121"/>
      <c r="HK51" s="121"/>
      <c r="HL51" s="121"/>
      <c r="HM51" s="121"/>
      <c r="HN51" s="121"/>
      <c r="HO51" s="121"/>
      <c r="HP51" s="121"/>
      <c r="HQ51" s="121"/>
      <c r="HR51" s="121"/>
      <c r="HS51" s="121"/>
      <c r="HT51" s="121"/>
      <c r="HU51" s="121"/>
      <c r="HV51" s="121"/>
      <c r="HW51" s="121"/>
      <c r="HX51" s="121"/>
      <c r="HY51" s="121"/>
      <c r="HZ51" s="121"/>
      <c r="IA51" s="121"/>
      <c r="IB51" s="121"/>
      <c r="IC51" s="121"/>
      <c r="ID51" s="121"/>
      <c r="IE51" s="121"/>
      <c r="IF51" s="121"/>
      <c r="IG51" s="121"/>
      <c r="IH51" s="121"/>
      <c r="II51" s="121"/>
      <c r="IJ51" s="121"/>
      <c r="IK51" s="121"/>
      <c r="IL51" s="121"/>
      <c r="IM51" s="121"/>
      <c r="IN51" s="121"/>
      <c r="IO51" s="121"/>
      <c r="IP51" s="121"/>
      <c r="IQ51" s="121"/>
      <c r="IR51" s="121"/>
      <c r="IS51" s="121"/>
      <c r="IT51" s="121"/>
      <c r="IU51" s="121"/>
      <c r="IV51" s="121"/>
    </row>
    <row r="52" spans="1:256" x14ac:dyDescent="0.35">
      <c r="A52" s="119" t="s">
        <v>758</v>
      </c>
      <c r="B52" s="120" t="s">
        <v>667</v>
      </c>
      <c r="C52" s="120">
        <v>697497.30999999994</v>
      </c>
      <c r="D52" s="120">
        <v>2168719.42</v>
      </c>
      <c r="E52" s="120">
        <v>565272.54</v>
      </c>
      <c r="F52" s="120">
        <v>1751045.75</v>
      </c>
      <c r="G52" s="120">
        <v>147399.19</v>
      </c>
      <c r="H52" s="120">
        <v>96189.78</v>
      </c>
      <c r="I52" s="120">
        <v>605952.93999999994</v>
      </c>
      <c r="J52" s="120">
        <v>126923.52</v>
      </c>
      <c r="K52" s="120">
        <v>34722.910000000003</v>
      </c>
      <c r="L52" s="120">
        <v>168959.35</v>
      </c>
      <c r="M52" s="120">
        <v>169958.68</v>
      </c>
      <c r="N52" s="120">
        <v>5939396.0299999993</v>
      </c>
      <c r="O52" s="120">
        <v>1456566.06</v>
      </c>
      <c r="P52" s="120">
        <v>34379.660000000003</v>
      </c>
      <c r="Q52" s="120">
        <v>3108548.51</v>
      </c>
      <c r="R52" s="120">
        <v>85497.98</v>
      </c>
      <c r="S52" s="120">
        <v>205002.87</v>
      </c>
      <c r="T52" s="120">
        <v>31691.32</v>
      </c>
      <c r="U52" s="120">
        <v>16409.02</v>
      </c>
      <c r="V52" s="120">
        <v>26609.120000000003</v>
      </c>
      <c r="W52" s="120">
        <v>9732</v>
      </c>
      <c r="X52" s="120">
        <v>12037.17</v>
      </c>
      <c r="Y52" s="120">
        <v>43210.43</v>
      </c>
      <c r="Z52" s="120">
        <v>26042.13</v>
      </c>
      <c r="AA52" s="120">
        <v>2508462.8899999997</v>
      </c>
      <c r="AB52" s="120">
        <v>3541654.82</v>
      </c>
      <c r="AC52" s="120">
        <v>77715.14</v>
      </c>
      <c r="AD52" s="120">
        <v>70144.040000000008</v>
      </c>
      <c r="AE52" s="120">
        <v>39114.17</v>
      </c>
      <c r="AF52" s="120">
        <v>24419.410000000003</v>
      </c>
      <c r="AG52" s="120">
        <v>166389.91999999998</v>
      </c>
      <c r="AH52" s="120">
        <v>66604.070000000007</v>
      </c>
      <c r="AI52" s="120">
        <v>25268.53</v>
      </c>
      <c r="AJ52" s="120">
        <v>17680.77</v>
      </c>
      <c r="AK52" s="120">
        <v>44683.990000000005</v>
      </c>
      <c r="AL52" s="120">
        <v>49065.229999999996</v>
      </c>
      <c r="AM52" s="120">
        <v>42619.1</v>
      </c>
      <c r="AN52" s="120">
        <v>38548.79</v>
      </c>
      <c r="AO52" s="120">
        <v>354800.28</v>
      </c>
      <c r="AP52" s="120">
        <v>6739062.6300000008</v>
      </c>
      <c r="AQ52" s="120">
        <v>62272.66</v>
      </c>
      <c r="AR52" s="120">
        <v>5063728.4800000004</v>
      </c>
      <c r="AS52" s="120">
        <v>496146.54000000004</v>
      </c>
      <c r="AT52" s="120">
        <v>301541.02</v>
      </c>
      <c r="AU52" s="120">
        <v>70802.41</v>
      </c>
      <c r="AV52" s="120">
        <v>73343.3</v>
      </c>
      <c r="AW52" s="120">
        <v>23649.53</v>
      </c>
      <c r="AX52" s="120">
        <v>30420.870000000003</v>
      </c>
      <c r="AY52" s="120">
        <v>105403.42</v>
      </c>
      <c r="AZ52" s="120">
        <v>669767.04</v>
      </c>
      <c r="BA52" s="120">
        <v>933882.48</v>
      </c>
      <c r="BB52" s="120">
        <v>996083.8899999999</v>
      </c>
      <c r="BC52" s="120">
        <v>1166550.45</v>
      </c>
      <c r="BD52" s="120">
        <v>56130.22</v>
      </c>
      <c r="BE52" s="120">
        <v>135192.22999999998</v>
      </c>
      <c r="BF52" s="120">
        <v>1780023.46</v>
      </c>
      <c r="BG52" s="120">
        <v>150035.60999999999</v>
      </c>
      <c r="BH52" s="120">
        <v>86478.69</v>
      </c>
      <c r="BI52" s="120">
        <v>93478.17</v>
      </c>
      <c r="BJ52" s="120">
        <v>547957.69999999995</v>
      </c>
      <c r="BK52" s="120">
        <v>1125315.8400000001</v>
      </c>
      <c r="BL52" s="120">
        <v>41152.239999999998</v>
      </c>
      <c r="BM52" s="120">
        <v>91707.45</v>
      </c>
      <c r="BN52" s="120">
        <v>150912.20000000001</v>
      </c>
      <c r="BO52" s="120">
        <v>152299.70000000001</v>
      </c>
      <c r="BP52" s="120">
        <v>39724.230000000003</v>
      </c>
      <c r="BQ52" s="120">
        <v>379468.6</v>
      </c>
      <c r="BR52" s="120">
        <v>321414.49</v>
      </c>
      <c r="BS52" s="120">
        <v>84118.69</v>
      </c>
      <c r="BT52" s="120">
        <v>69224.239999999991</v>
      </c>
      <c r="BU52" s="120">
        <v>33392.559999999998</v>
      </c>
      <c r="BV52" s="120">
        <v>165315.57</v>
      </c>
      <c r="BW52" s="120">
        <v>98504.77</v>
      </c>
      <c r="BX52" s="120">
        <v>2114.5299999999997</v>
      </c>
      <c r="BY52" s="120">
        <v>66277.2</v>
      </c>
      <c r="BZ52" s="120">
        <v>3920.46</v>
      </c>
      <c r="CA52" s="120">
        <v>0</v>
      </c>
      <c r="CB52" s="120">
        <v>5201829.55</v>
      </c>
      <c r="CC52" s="120">
        <v>33312.85</v>
      </c>
      <c r="CD52" s="120">
        <v>0</v>
      </c>
      <c r="CE52" s="120">
        <v>37054.160000000003</v>
      </c>
      <c r="CF52" s="120">
        <v>42215.08</v>
      </c>
      <c r="CG52" s="120">
        <v>18726.89</v>
      </c>
      <c r="CH52" s="120">
        <v>11271.21</v>
      </c>
      <c r="CI52" s="120">
        <v>40108.33</v>
      </c>
      <c r="CJ52" s="120">
        <v>70601.039999999994</v>
      </c>
      <c r="CK52" s="120">
        <v>425422.56</v>
      </c>
      <c r="CL52" s="120">
        <v>111147.12</v>
      </c>
      <c r="CM52" s="120">
        <v>106768.75</v>
      </c>
      <c r="CN52" s="120">
        <v>2415573.65</v>
      </c>
      <c r="CO52" s="120">
        <v>1256723.27</v>
      </c>
      <c r="CP52" s="120">
        <v>90748.47</v>
      </c>
      <c r="CQ52" s="120">
        <v>65131.15</v>
      </c>
      <c r="CR52" s="120">
        <v>42604.41</v>
      </c>
      <c r="CS52" s="120">
        <v>40695.129999999997</v>
      </c>
      <c r="CT52" s="120">
        <v>16848.120000000003</v>
      </c>
      <c r="CU52" s="120">
        <v>16150.37</v>
      </c>
      <c r="CV52" s="120">
        <v>23282.04</v>
      </c>
      <c r="CW52" s="120">
        <v>38479.520000000004</v>
      </c>
      <c r="CX52" s="120">
        <v>69032.320000000007</v>
      </c>
      <c r="CY52" s="120">
        <v>16164.100000000002</v>
      </c>
      <c r="CZ52" s="120">
        <v>91783.03</v>
      </c>
      <c r="DA52" s="120">
        <v>27800.370000000003</v>
      </c>
      <c r="DB52" s="120">
        <v>39947.79</v>
      </c>
      <c r="DC52" s="120">
        <v>46604.61</v>
      </c>
      <c r="DD52" s="120">
        <v>7838.59</v>
      </c>
      <c r="DE52" s="120">
        <v>27083.3</v>
      </c>
      <c r="DF52" s="120">
        <v>1640144.51</v>
      </c>
      <c r="DG52" s="120">
        <v>11407.47</v>
      </c>
      <c r="DH52" s="120">
        <v>134322.12</v>
      </c>
      <c r="DI52" s="120">
        <v>237514.09</v>
      </c>
      <c r="DJ52" s="120">
        <v>64937.760000000002</v>
      </c>
      <c r="DK52" s="120">
        <v>23600.9</v>
      </c>
      <c r="DL52" s="120">
        <v>354790.94</v>
      </c>
      <c r="DM52" s="120">
        <v>46435.4</v>
      </c>
      <c r="DN52" s="120">
        <v>116072.59</v>
      </c>
      <c r="DO52" s="120">
        <v>174489.86</v>
      </c>
      <c r="DP52" s="120">
        <v>40481.380000000005</v>
      </c>
      <c r="DQ52" s="120">
        <v>0</v>
      </c>
      <c r="DR52" s="120">
        <v>43298.490000000005</v>
      </c>
      <c r="DS52" s="120">
        <v>33595.360000000001</v>
      </c>
      <c r="DT52" s="120">
        <v>12921.04</v>
      </c>
      <c r="DU52" s="120">
        <v>23276.34</v>
      </c>
      <c r="DV52" s="120">
        <v>15827.57</v>
      </c>
      <c r="DW52" s="120">
        <v>10215.44</v>
      </c>
      <c r="DX52" s="120">
        <v>7390.14</v>
      </c>
      <c r="DY52" s="120">
        <v>48221.45</v>
      </c>
      <c r="DZ52" s="120">
        <v>207927.90999999997</v>
      </c>
      <c r="EA52" s="120">
        <v>51290.509999999995</v>
      </c>
      <c r="EB52" s="120">
        <v>51171.21</v>
      </c>
      <c r="EC52" s="120">
        <v>36378.83</v>
      </c>
      <c r="ED52" s="120">
        <v>235930.71000000002</v>
      </c>
      <c r="EE52" s="120">
        <v>15254.9</v>
      </c>
      <c r="EF52" s="120">
        <v>44880.91</v>
      </c>
      <c r="EG52" s="120">
        <v>0</v>
      </c>
      <c r="EH52" s="120">
        <v>15553.09</v>
      </c>
      <c r="EI52" s="120">
        <v>551440.48</v>
      </c>
      <c r="EJ52" s="120">
        <v>769632.75</v>
      </c>
      <c r="EK52" s="120">
        <v>54562.509999999995</v>
      </c>
      <c r="EL52" s="120">
        <v>53503.22</v>
      </c>
      <c r="EM52" s="120">
        <v>32640.719999999998</v>
      </c>
      <c r="EN52" s="120">
        <v>43058.49</v>
      </c>
      <c r="EO52" s="120">
        <v>22223.699999999997</v>
      </c>
      <c r="EP52" s="120">
        <v>37492.730000000003</v>
      </c>
      <c r="EQ52" s="120">
        <v>192154.94</v>
      </c>
      <c r="ER52" s="120">
        <v>40048.68</v>
      </c>
      <c r="ES52" s="120">
        <v>29171.47</v>
      </c>
      <c r="ET52" s="120">
        <v>37351.58</v>
      </c>
      <c r="EU52" s="120">
        <v>37184.619999999995</v>
      </c>
      <c r="EV52" s="120">
        <v>0</v>
      </c>
      <c r="EW52" s="120">
        <v>27828.920000000002</v>
      </c>
      <c r="EX52" s="120">
        <v>18691.82</v>
      </c>
      <c r="EY52" s="120">
        <v>11348.86</v>
      </c>
      <c r="EZ52" s="120">
        <v>14494.98</v>
      </c>
      <c r="FA52" s="120">
        <v>272683.63</v>
      </c>
      <c r="FB52" s="120">
        <v>89633.77</v>
      </c>
      <c r="FC52" s="120">
        <v>238137.23</v>
      </c>
      <c r="FD52" s="120">
        <v>60159.840000000004</v>
      </c>
      <c r="FE52" s="120">
        <v>39159</v>
      </c>
      <c r="FF52" s="120">
        <v>36444.94</v>
      </c>
      <c r="FG52" s="120">
        <v>23340.29</v>
      </c>
      <c r="FH52" s="120">
        <v>47738.979999999996</v>
      </c>
      <c r="FI52" s="120">
        <v>137919.6</v>
      </c>
      <c r="FJ52" s="120">
        <v>138772.41999999998</v>
      </c>
      <c r="FK52" s="120">
        <v>237051.26</v>
      </c>
      <c r="FL52" s="120">
        <v>555910.47</v>
      </c>
      <c r="FM52" s="120">
        <v>259631.81</v>
      </c>
      <c r="FN52" s="120">
        <v>1223607.6400000001</v>
      </c>
      <c r="FO52" s="120">
        <v>0</v>
      </c>
      <c r="FP52" s="120">
        <v>223380.72999999998</v>
      </c>
      <c r="FQ52" s="120">
        <v>159404.06</v>
      </c>
      <c r="FR52" s="120">
        <v>0</v>
      </c>
      <c r="FS52" s="120">
        <v>35109.230000000003</v>
      </c>
      <c r="FT52" s="120">
        <v>32418.11</v>
      </c>
      <c r="FU52" s="120">
        <v>63173.090000000004</v>
      </c>
      <c r="FV52" s="120">
        <v>100180.31</v>
      </c>
      <c r="FW52" s="120">
        <v>47784.91</v>
      </c>
      <c r="FX52" s="120">
        <v>19641.560000000001</v>
      </c>
      <c r="FY52" s="2"/>
      <c r="FZ52" s="2">
        <f>SUM(C52:FY52)</f>
        <v>67144140.459999993</v>
      </c>
      <c r="GA52" s="2"/>
      <c r="GB52" s="2"/>
      <c r="GC52" s="2"/>
      <c r="GD52" s="2"/>
      <c r="GE52" s="2"/>
      <c r="GF52" s="2"/>
      <c r="GG52" s="2"/>
      <c r="GH52" s="2"/>
      <c r="GI52" s="120"/>
      <c r="GJ52" s="120"/>
      <c r="GK52" s="120"/>
      <c r="GL52" s="120"/>
      <c r="GM52" s="120"/>
      <c r="GN52" s="121"/>
      <c r="GO52" s="121"/>
      <c r="GP52" s="121"/>
      <c r="GQ52" s="121"/>
      <c r="GR52" s="121"/>
      <c r="GS52" s="121"/>
      <c r="GT52" s="121"/>
      <c r="GU52" s="121"/>
      <c r="GV52" s="121"/>
      <c r="GW52" s="121"/>
      <c r="GX52" s="121"/>
      <c r="GY52" s="121"/>
      <c r="GZ52" s="121"/>
      <c r="HA52" s="121"/>
      <c r="HB52" s="121"/>
      <c r="HC52" s="121"/>
      <c r="HD52" s="121"/>
      <c r="HE52" s="121"/>
      <c r="HF52" s="121"/>
      <c r="HG52" s="121"/>
      <c r="HH52" s="121"/>
      <c r="HI52" s="121"/>
      <c r="HJ52" s="121"/>
      <c r="HK52" s="121"/>
      <c r="HL52" s="121"/>
      <c r="HM52" s="121"/>
      <c r="HN52" s="121"/>
      <c r="HO52" s="121"/>
      <c r="HP52" s="121"/>
      <c r="HQ52" s="121"/>
      <c r="HR52" s="121"/>
      <c r="HS52" s="121"/>
      <c r="HT52" s="121"/>
      <c r="HU52" s="121"/>
      <c r="HV52" s="121"/>
      <c r="HW52" s="121"/>
      <c r="HX52" s="121"/>
      <c r="HY52" s="121"/>
      <c r="HZ52" s="121"/>
      <c r="IA52" s="121"/>
      <c r="IB52" s="121"/>
      <c r="IC52" s="121"/>
      <c r="ID52" s="121"/>
      <c r="IE52" s="121"/>
      <c r="IF52" s="121"/>
      <c r="IG52" s="121"/>
      <c r="IH52" s="121"/>
      <c r="II52" s="121"/>
      <c r="IJ52" s="121"/>
      <c r="IK52" s="121"/>
      <c r="IL52" s="121"/>
      <c r="IM52" s="121"/>
      <c r="IN52" s="121"/>
      <c r="IO52" s="121"/>
      <c r="IP52" s="121"/>
      <c r="IQ52" s="121"/>
      <c r="IR52" s="121"/>
      <c r="IS52" s="121"/>
      <c r="IT52" s="121"/>
      <c r="IU52" s="121"/>
      <c r="IV52" s="121"/>
    </row>
    <row r="53" spans="1:256" x14ac:dyDescent="0.35">
      <c r="A53" s="119" t="s">
        <v>759</v>
      </c>
      <c r="B53" s="120" t="s">
        <v>668</v>
      </c>
      <c r="C53" s="175">
        <v>0</v>
      </c>
      <c r="D53" s="175">
        <v>2209860</v>
      </c>
      <c r="E53" s="175">
        <v>93166</v>
      </c>
      <c r="F53" s="175">
        <v>884043</v>
      </c>
      <c r="G53" s="175">
        <v>48632</v>
      </c>
      <c r="H53" s="175">
        <v>0</v>
      </c>
      <c r="I53" s="175">
        <v>297415</v>
      </c>
      <c r="J53" s="175">
        <v>98643</v>
      </c>
      <c r="K53" s="175">
        <v>64384</v>
      </c>
      <c r="L53" s="175">
        <v>219486</v>
      </c>
      <c r="M53" s="175">
        <v>0</v>
      </c>
      <c r="N53" s="175">
        <v>1975268</v>
      </c>
      <c r="O53" s="175">
        <v>555149</v>
      </c>
      <c r="P53" s="175">
        <v>41346</v>
      </c>
      <c r="Q53" s="175">
        <v>850098</v>
      </c>
      <c r="R53" s="175">
        <v>34250</v>
      </c>
      <c r="S53" s="175">
        <v>55379</v>
      </c>
      <c r="T53" s="175">
        <v>0</v>
      </c>
      <c r="U53" s="175">
        <v>1641</v>
      </c>
      <c r="V53" s="175">
        <v>10619</v>
      </c>
      <c r="W53" s="175">
        <v>0</v>
      </c>
      <c r="X53" s="175">
        <v>0</v>
      </c>
      <c r="Y53" s="175">
        <v>0</v>
      </c>
      <c r="Z53" s="175">
        <v>34140</v>
      </c>
      <c r="AA53" s="175">
        <v>1269611</v>
      </c>
      <c r="AB53" s="175">
        <v>1620720</v>
      </c>
      <c r="AC53" s="175">
        <v>0</v>
      </c>
      <c r="AD53" s="175">
        <v>0</v>
      </c>
      <c r="AE53" s="175">
        <v>10745</v>
      </c>
      <c r="AF53" s="175">
        <v>28859</v>
      </c>
      <c r="AG53" s="175">
        <v>0</v>
      </c>
      <c r="AH53" s="175">
        <v>170214</v>
      </c>
      <c r="AI53" s="175">
        <v>29386</v>
      </c>
      <c r="AJ53" s="175">
        <v>0</v>
      </c>
      <c r="AK53" s="175">
        <v>0</v>
      </c>
      <c r="AL53" s="175">
        <v>0</v>
      </c>
      <c r="AM53" s="175">
        <v>44176</v>
      </c>
      <c r="AN53" s="175">
        <v>0</v>
      </c>
      <c r="AO53" s="175">
        <v>296289</v>
      </c>
      <c r="AP53" s="175">
        <v>2307259</v>
      </c>
      <c r="AQ53" s="175">
        <v>19913</v>
      </c>
      <c r="AR53" s="175">
        <v>742087</v>
      </c>
      <c r="AS53" s="175">
        <v>97293</v>
      </c>
      <c r="AT53" s="175">
        <v>0</v>
      </c>
      <c r="AU53" s="175">
        <v>0</v>
      </c>
      <c r="AV53" s="175">
        <v>42097</v>
      </c>
      <c r="AW53" s="175">
        <v>16103</v>
      </c>
      <c r="AX53" s="175">
        <v>0</v>
      </c>
      <c r="AY53" s="175">
        <v>74442</v>
      </c>
      <c r="AZ53" s="175">
        <v>64029</v>
      </c>
      <c r="BA53" s="175">
        <v>641670</v>
      </c>
      <c r="BB53" s="175">
        <v>180338</v>
      </c>
      <c r="BC53" s="175">
        <v>707879</v>
      </c>
      <c r="BD53" s="175">
        <v>157668</v>
      </c>
      <c r="BE53" s="175">
        <v>203922</v>
      </c>
      <c r="BF53" s="175">
        <v>302104</v>
      </c>
      <c r="BG53" s="175">
        <v>58630</v>
      </c>
      <c r="BH53" s="175">
        <v>78110</v>
      </c>
      <c r="BI53" s="175">
        <v>0</v>
      </c>
      <c r="BJ53" s="175">
        <v>75786</v>
      </c>
      <c r="BK53" s="175">
        <v>461466</v>
      </c>
      <c r="BL53" s="175">
        <v>0</v>
      </c>
      <c r="BM53" s="175">
        <v>85084</v>
      </c>
      <c r="BN53" s="175">
        <v>73862</v>
      </c>
      <c r="BO53" s="175">
        <v>103005</v>
      </c>
      <c r="BP53" s="175">
        <v>0</v>
      </c>
      <c r="BQ53" s="175">
        <v>0</v>
      </c>
      <c r="BR53" s="175">
        <v>59232</v>
      </c>
      <c r="BS53" s="175">
        <v>0</v>
      </c>
      <c r="BT53" s="175">
        <v>0</v>
      </c>
      <c r="BU53" s="175">
        <v>45439</v>
      </c>
      <c r="BV53" s="175">
        <v>28180</v>
      </c>
      <c r="BW53" s="175">
        <v>47347</v>
      </c>
      <c r="BX53" s="175">
        <v>0</v>
      </c>
      <c r="BY53" s="175">
        <v>0</v>
      </c>
      <c r="BZ53" s="175">
        <v>34306</v>
      </c>
      <c r="CA53" s="175">
        <v>0</v>
      </c>
      <c r="CB53" s="175">
        <v>3282293</v>
      </c>
      <c r="CC53" s="175">
        <v>25288</v>
      </c>
      <c r="CD53" s="175">
        <v>0</v>
      </c>
      <c r="CE53" s="175">
        <v>6907</v>
      </c>
      <c r="CF53" s="175">
        <v>0</v>
      </c>
      <c r="CG53" s="175">
        <v>15425</v>
      </c>
      <c r="CH53" s="175">
        <v>28480</v>
      </c>
      <c r="CI53" s="175">
        <v>0</v>
      </c>
      <c r="CJ53" s="175">
        <v>46786</v>
      </c>
      <c r="CK53" s="175">
        <v>172382</v>
      </c>
      <c r="CL53" s="175">
        <v>147877</v>
      </c>
      <c r="CM53" s="175">
        <v>73405</v>
      </c>
      <c r="CN53" s="175">
        <v>3343175</v>
      </c>
      <c r="CO53" s="175">
        <v>344230</v>
      </c>
      <c r="CP53" s="175">
        <v>0</v>
      </c>
      <c r="CQ53" s="175">
        <v>50408</v>
      </c>
      <c r="CR53" s="175">
        <v>34815</v>
      </c>
      <c r="CS53" s="175">
        <v>37305</v>
      </c>
      <c r="CT53" s="175">
        <v>13035</v>
      </c>
      <c r="CU53" s="175">
        <v>10243</v>
      </c>
      <c r="CV53" s="175">
        <v>18971</v>
      </c>
      <c r="CW53" s="175">
        <v>60178</v>
      </c>
      <c r="CX53" s="175">
        <v>0</v>
      </c>
      <c r="CY53" s="175">
        <v>0</v>
      </c>
      <c r="CZ53" s="175">
        <v>78560</v>
      </c>
      <c r="DA53" s="175">
        <v>13836</v>
      </c>
      <c r="DB53" s="175">
        <v>36688</v>
      </c>
      <c r="DC53" s="175">
        <v>61080</v>
      </c>
      <c r="DD53" s="175">
        <v>0</v>
      </c>
      <c r="DE53" s="175">
        <v>28121</v>
      </c>
      <c r="DF53" s="175">
        <v>1846453</v>
      </c>
      <c r="DG53" s="175">
        <v>0</v>
      </c>
      <c r="DH53" s="175">
        <v>0</v>
      </c>
      <c r="DI53" s="175">
        <v>53127</v>
      </c>
      <c r="DJ53" s="175">
        <v>15299</v>
      </c>
      <c r="DK53" s="175">
        <v>33929</v>
      </c>
      <c r="DL53" s="175">
        <v>61994</v>
      </c>
      <c r="DM53" s="175">
        <v>24858</v>
      </c>
      <c r="DN53" s="175">
        <v>64362</v>
      </c>
      <c r="DO53" s="175">
        <v>40948</v>
      </c>
      <c r="DP53" s="175">
        <v>12491</v>
      </c>
      <c r="DQ53" s="175">
        <v>28815</v>
      </c>
      <c r="DR53" s="175">
        <v>37556</v>
      </c>
      <c r="DS53" s="175">
        <v>0</v>
      </c>
      <c r="DT53" s="175">
        <v>532</v>
      </c>
      <c r="DU53" s="175">
        <v>29769</v>
      </c>
      <c r="DV53" s="175">
        <v>27383</v>
      </c>
      <c r="DW53" s="175">
        <v>39527</v>
      </c>
      <c r="DX53" s="175">
        <v>15498</v>
      </c>
      <c r="DY53" s="175">
        <v>0</v>
      </c>
      <c r="DZ53" s="175">
        <v>37573</v>
      </c>
      <c r="EA53" s="175">
        <v>6370</v>
      </c>
      <c r="EB53" s="175">
        <v>30728</v>
      </c>
      <c r="EC53" s="175">
        <v>13315</v>
      </c>
      <c r="ED53" s="175">
        <v>98440</v>
      </c>
      <c r="EE53" s="175">
        <v>0</v>
      </c>
      <c r="EF53" s="175">
        <v>19796</v>
      </c>
      <c r="EG53" s="175">
        <v>18160</v>
      </c>
      <c r="EH53" s="175">
        <v>17505</v>
      </c>
      <c r="EI53" s="175">
        <v>192383</v>
      </c>
      <c r="EJ53" s="175">
        <v>325808</v>
      </c>
      <c r="EK53" s="175">
        <v>33783</v>
      </c>
      <c r="EL53" s="175">
        <v>35772</v>
      </c>
      <c r="EM53" s="175">
        <v>0</v>
      </c>
      <c r="EN53" s="175">
        <v>48879</v>
      </c>
      <c r="EO53" s="175">
        <v>16844</v>
      </c>
      <c r="EP53" s="175">
        <v>31771</v>
      </c>
      <c r="EQ53" s="175">
        <v>27564</v>
      </c>
      <c r="ER53" s="175">
        <v>56660</v>
      </c>
      <c r="ES53" s="175">
        <v>0</v>
      </c>
      <c r="ET53" s="175">
        <v>0</v>
      </c>
      <c r="EU53" s="175">
        <v>31487</v>
      </c>
      <c r="EV53" s="175">
        <v>0</v>
      </c>
      <c r="EW53" s="175">
        <v>39917</v>
      </c>
      <c r="EX53" s="175">
        <v>7391</v>
      </c>
      <c r="EY53" s="175">
        <v>145108</v>
      </c>
      <c r="EZ53" s="175">
        <v>9859</v>
      </c>
      <c r="FA53" s="175">
        <v>76704</v>
      </c>
      <c r="FB53" s="175">
        <v>0</v>
      </c>
      <c r="FC53" s="175">
        <v>40648</v>
      </c>
      <c r="FD53" s="175">
        <v>39396</v>
      </c>
      <c r="FE53" s="175">
        <v>14935</v>
      </c>
      <c r="FF53" s="175">
        <v>16159</v>
      </c>
      <c r="FG53" s="175">
        <v>4148</v>
      </c>
      <c r="FH53" s="175">
        <v>14948</v>
      </c>
      <c r="FI53" s="175">
        <v>43360</v>
      </c>
      <c r="FJ53" s="175">
        <v>54126</v>
      </c>
      <c r="FK53" s="175">
        <v>48361</v>
      </c>
      <c r="FL53" s="175">
        <v>279025</v>
      </c>
      <c r="FM53" s="175">
        <v>228835</v>
      </c>
      <c r="FN53" s="175">
        <v>161585</v>
      </c>
      <c r="FO53" s="175">
        <v>145622</v>
      </c>
      <c r="FP53" s="175">
        <v>5975</v>
      </c>
      <c r="FQ53" s="175">
        <v>21442</v>
      </c>
      <c r="FR53" s="175">
        <v>703</v>
      </c>
      <c r="FS53" s="175">
        <v>0</v>
      </c>
      <c r="FT53" s="175">
        <v>16088</v>
      </c>
      <c r="FU53" s="175">
        <v>1960</v>
      </c>
      <c r="FV53" s="175">
        <v>14932</v>
      </c>
      <c r="FW53" s="175">
        <v>12924</v>
      </c>
      <c r="FX53" s="175">
        <v>9218</v>
      </c>
      <c r="FY53" s="2"/>
      <c r="FZ53" s="2">
        <f>SUM(C53:FY53)</f>
        <v>30409006</v>
      </c>
      <c r="GA53" s="2"/>
      <c r="GB53" s="2"/>
      <c r="GC53" s="2"/>
      <c r="GD53" s="2"/>
      <c r="GE53" s="2"/>
      <c r="GF53" s="2"/>
      <c r="GG53" s="2"/>
      <c r="GH53" s="2"/>
      <c r="GI53" s="120"/>
      <c r="GJ53" s="120"/>
      <c r="GK53" s="120"/>
      <c r="GL53" s="120"/>
      <c r="GM53" s="120"/>
    </row>
    <row r="54" spans="1:256" x14ac:dyDescent="0.35">
      <c r="A54" s="119" t="s">
        <v>760</v>
      </c>
      <c r="B54" s="120" t="s">
        <v>669</v>
      </c>
      <c r="C54" s="120">
        <v>606546.89</v>
      </c>
      <c r="D54" s="120">
        <v>1647980.56</v>
      </c>
      <c r="E54" s="120">
        <v>646456.05000000005</v>
      </c>
      <c r="F54" s="120">
        <v>1015890.13</v>
      </c>
      <c r="G54" s="120">
        <v>46408.07</v>
      </c>
      <c r="H54" s="120">
        <v>38055.68</v>
      </c>
      <c r="I54" s="120">
        <v>643214.76</v>
      </c>
      <c r="J54" s="120">
        <v>88172.78</v>
      </c>
      <c r="K54" s="120">
        <v>1856.93</v>
      </c>
      <c r="L54" s="120">
        <v>64972.08</v>
      </c>
      <c r="M54" s="120">
        <v>80750.81</v>
      </c>
      <c r="N54" s="120">
        <v>2075395.69</v>
      </c>
      <c r="O54" s="120">
        <v>169853.32</v>
      </c>
      <c r="P54" s="120">
        <v>11601.5</v>
      </c>
      <c r="Q54" s="120">
        <v>4537244.34</v>
      </c>
      <c r="R54" s="120">
        <v>32022.9</v>
      </c>
      <c r="S54" s="120">
        <v>23668.44</v>
      </c>
      <c r="T54" s="120">
        <v>464.06</v>
      </c>
      <c r="U54" s="120">
        <v>0</v>
      </c>
      <c r="V54" s="120">
        <v>0</v>
      </c>
      <c r="W54" s="120">
        <v>464.29</v>
      </c>
      <c r="X54" s="120">
        <v>0</v>
      </c>
      <c r="Y54" s="120">
        <v>0</v>
      </c>
      <c r="Z54" s="120">
        <v>928.12</v>
      </c>
      <c r="AA54" s="120">
        <v>1055778.5900000001</v>
      </c>
      <c r="AB54" s="120">
        <v>674317.36</v>
      </c>
      <c r="AC54" s="120">
        <v>10209.32</v>
      </c>
      <c r="AD54" s="120">
        <v>12066.25</v>
      </c>
      <c r="AE54" s="120">
        <v>1392.18</v>
      </c>
      <c r="AF54" s="120">
        <v>928.12</v>
      </c>
      <c r="AG54" s="120">
        <v>6032.78</v>
      </c>
      <c r="AH54" s="120">
        <v>0</v>
      </c>
      <c r="AI54" s="120">
        <v>0</v>
      </c>
      <c r="AJ54" s="120">
        <v>928.12</v>
      </c>
      <c r="AK54" s="120">
        <v>0</v>
      </c>
      <c r="AL54" s="120">
        <v>3248.42</v>
      </c>
      <c r="AM54" s="120">
        <v>0</v>
      </c>
      <c r="AN54" s="120">
        <v>0</v>
      </c>
      <c r="AO54" s="120">
        <v>63579.9</v>
      </c>
      <c r="AP54" s="120">
        <v>6088602.4400000004</v>
      </c>
      <c r="AQ54" s="120">
        <v>0</v>
      </c>
      <c r="AR54" s="120">
        <v>1021510.14</v>
      </c>
      <c r="AS54" s="120">
        <v>545747.9</v>
      </c>
      <c r="AT54" s="120">
        <v>14850.84</v>
      </c>
      <c r="AU54" s="120">
        <v>2320.3000000000002</v>
      </c>
      <c r="AV54" s="120">
        <v>2784.36</v>
      </c>
      <c r="AW54" s="120">
        <v>464.06</v>
      </c>
      <c r="AX54" s="120">
        <v>3248.42</v>
      </c>
      <c r="AY54" s="120">
        <v>6033.01</v>
      </c>
      <c r="AZ54" s="120">
        <v>450630.55</v>
      </c>
      <c r="BA54" s="120">
        <v>88176.69</v>
      </c>
      <c r="BB54" s="120">
        <v>122054.68</v>
      </c>
      <c r="BC54" s="120">
        <v>526720.29</v>
      </c>
      <c r="BD54" s="120">
        <v>29703.29</v>
      </c>
      <c r="BE54" s="120">
        <v>2320.3000000000002</v>
      </c>
      <c r="BF54" s="120">
        <v>216268.52</v>
      </c>
      <c r="BG54" s="120">
        <v>40376.21</v>
      </c>
      <c r="BH54" s="120">
        <v>4640.6000000000004</v>
      </c>
      <c r="BI54" s="120">
        <v>7889.25</v>
      </c>
      <c r="BJ54" s="120">
        <v>50124.23</v>
      </c>
      <c r="BK54" s="120">
        <v>321616.81</v>
      </c>
      <c r="BL54" s="120">
        <v>0</v>
      </c>
      <c r="BM54" s="120">
        <v>2320.5300000000002</v>
      </c>
      <c r="BN54" s="120">
        <v>9746.41</v>
      </c>
      <c r="BO54" s="120">
        <v>6961.13</v>
      </c>
      <c r="BP54" s="120">
        <v>0</v>
      </c>
      <c r="BQ54" s="120">
        <v>523472.33</v>
      </c>
      <c r="BR54" s="120">
        <v>316498.81</v>
      </c>
      <c r="BS54" s="120">
        <v>74250.06</v>
      </c>
      <c r="BT54" s="120">
        <v>2320.3000000000002</v>
      </c>
      <c r="BU54" s="120">
        <v>18562.400000000001</v>
      </c>
      <c r="BV54" s="120">
        <v>34342.050000000003</v>
      </c>
      <c r="BW54" s="120">
        <v>64505.49</v>
      </c>
      <c r="BX54" s="120">
        <v>0</v>
      </c>
      <c r="BY54" s="120">
        <v>928.12</v>
      </c>
      <c r="BZ54" s="120">
        <v>0</v>
      </c>
      <c r="CA54" s="120">
        <v>1392.18</v>
      </c>
      <c r="CB54" s="120">
        <v>1335650.93</v>
      </c>
      <c r="CC54" s="120">
        <v>0</v>
      </c>
      <c r="CD54" s="120">
        <v>4176.54</v>
      </c>
      <c r="CE54" s="120">
        <v>928.12</v>
      </c>
      <c r="CF54" s="120">
        <v>0</v>
      </c>
      <c r="CG54" s="120">
        <v>10673.38</v>
      </c>
      <c r="CH54" s="120">
        <v>4640.6000000000004</v>
      </c>
      <c r="CI54" s="120">
        <v>38053.61</v>
      </c>
      <c r="CJ54" s="120">
        <v>80288.59</v>
      </c>
      <c r="CK54" s="120">
        <v>70076.28</v>
      </c>
      <c r="CL54" s="120">
        <v>13922.26</v>
      </c>
      <c r="CM54" s="120">
        <v>6496.84</v>
      </c>
      <c r="CN54" s="120">
        <v>536017.59</v>
      </c>
      <c r="CO54" s="120">
        <v>190278.17</v>
      </c>
      <c r="CP54" s="120">
        <v>62185.88</v>
      </c>
      <c r="CQ54" s="120">
        <v>3248.42</v>
      </c>
      <c r="CR54" s="120">
        <v>464.29</v>
      </c>
      <c r="CS54" s="120">
        <v>2784.36</v>
      </c>
      <c r="CT54" s="120">
        <v>464.06</v>
      </c>
      <c r="CU54" s="120">
        <v>2320.5300000000002</v>
      </c>
      <c r="CV54" s="120">
        <v>0</v>
      </c>
      <c r="CW54" s="120">
        <v>0</v>
      </c>
      <c r="CX54" s="120">
        <v>11138.82</v>
      </c>
      <c r="CY54" s="120">
        <v>0</v>
      </c>
      <c r="CZ54" s="120">
        <v>24133.19</v>
      </c>
      <c r="DA54" s="120">
        <v>0</v>
      </c>
      <c r="DB54" s="120">
        <v>2320.5300000000002</v>
      </c>
      <c r="DC54" s="120">
        <v>0</v>
      </c>
      <c r="DD54" s="120">
        <v>464.06</v>
      </c>
      <c r="DE54" s="120">
        <v>464.06</v>
      </c>
      <c r="DF54" s="120">
        <v>255247.26</v>
      </c>
      <c r="DG54" s="120">
        <v>0</v>
      </c>
      <c r="DH54" s="120">
        <v>50584.38</v>
      </c>
      <c r="DI54" s="120">
        <v>19490.98</v>
      </c>
      <c r="DJ54" s="120">
        <v>2320.5300000000002</v>
      </c>
      <c r="DK54" s="120">
        <v>11137.67</v>
      </c>
      <c r="DL54" s="120">
        <v>141079.99</v>
      </c>
      <c r="DM54" s="120">
        <v>0</v>
      </c>
      <c r="DN54" s="120">
        <v>40838.89</v>
      </c>
      <c r="DO54" s="120">
        <v>258498.9</v>
      </c>
      <c r="DP54" s="120">
        <v>0</v>
      </c>
      <c r="DQ54" s="120">
        <v>30629.57</v>
      </c>
      <c r="DR54" s="120">
        <v>13458.43</v>
      </c>
      <c r="DS54" s="120">
        <v>11602.65</v>
      </c>
      <c r="DT54" s="120">
        <v>1856.24</v>
      </c>
      <c r="DU54" s="120">
        <v>1392.18</v>
      </c>
      <c r="DV54" s="120">
        <v>1392.18</v>
      </c>
      <c r="DW54" s="120">
        <v>0</v>
      </c>
      <c r="DX54" s="120">
        <v>3248.42</v>
      </c>
      <c r="DY54" s="120">
        <v>928.35</v>
      </c>
      <c r="DZ54" s="120">
        <v>2784.36</v>
      </c>
      <c r="EA54" s="120">
        <v>8817.83</v>
      </c>
      <c r="EB54" s="120">
        <v>42695.13</v>
      </c>
      <c r="EC54" s="120">
        <v>0</v>
      </c>
      <c r="ED54" s="120">
        <v>24597.48</v>
      </c>
      <c r="EE54" s="120">
        <v>8353.5400000000009</v>
      </c>
      <c r="EF54" s="120">
        <v>28772.639999999999</v>
      </c>
      <c r="EG54" s="120">
        <v>21810.82</v>
      </c>
      <c r="EH54" s="120">
        <v>5569.64</v>
      </c>
      <c r="EI54" s="120">
        <v>209762.94</v>
      </c>
      <c r="EJ54" s="120">
        <v>92817.52</v>
      </c>
      <c r="EK54" s="120">
        <v>6961.59</v>
      </c>
      <c r="EL54" s="120">
        <v>464.06</v>
      </c>
      <c r="EM54" s="120">
        <v>0</v>
      </c>
      <c r="EN54" s="120">
        <v>5104.8900000000003</v>
      </c>
      <c r="EO54" s="120">
        <v>1392.18</v>
      </c>
      <c r="EP54" s="120">
        <v>3712.48</v>
      </c>
      <c r="EQ54" s="120">
        <v>77965.990000000005</v>
      </c>
      <c r="ER54" s="120">
        <v>4640.6000000000004</v>
      </c>
      <c r="ES54" s="120">
        <v>928.12</v>
      </c>
      <c r="ET54" s="120">
        <v>2784.59</v>
      </c>
      <c r="EU54" s="120">
        <v>42694.44</v>
      </c>
      <c r="EV54" s="120">
        <v>6033.24</v>
      </c>
      <c r="EW54" s="120">
        <v>30165.279999999999</v>
      </c>
      <c r="EX54" s="120">
        <v>464.06</v>
      </c>
      <c r="EY54" s="120">
        <v>5569.18</v>
      </c>
      <c r="EZ54" s="120">
        <v>0</v>
      </c>
      <c r="FA54" s="120">
        <v>284011.15999999997</v>
      </c>
      <c r="FB54" s="120">
        <v>0</v>
      </c>
      <c r="FC54" s="120">
        <v>20420.48</v>
      </c>
      <c r="FD54" s="120">
        <v>3712.94</v>
      </c>
      <c r="FE54" s="120">
        <v>3712.71</v>
      </c>
      <c r="FF54" s="120">
        <v>0</v>
      </c>
      <c r="FG54" s="120">
        <v>0</v>
      </c>
      <c r="FH54" s="120">
        <v>0</v>
      </c>
      <c r="FI54" s="120">
        <v>83537.009999999995</v>
      </c>
      <c r="FJ54" s="120">
        <v>36199.67</v>
      </c>
      <c r="FK54" s="120">
        <v>139694.25</v>
      </c>
      <c r="FL54" s="120">
        <v>69148.160000000003</v>
      </c>
      <c r="FM54" s="120">
        <v>41302.720000000001</v>
      </c>
      <c r="FN54" s="120">
        <v>1451675.59</v>
      </c>
      <c r="FO54" s="120">
        <v>27382.99</v>
      </c>
      <c r="FP54" s="120">
        <v>145259.75</v>
      </c>
      <c r="FQ54" s="120">
        <v>30629.57</v>
      </c>
      <c r="FR54" s="120">
        <v>0</v>
      </c>
      <c r="FS54" s="120">
        <v>0</v>
      </c>
      <c r="FT54" s="120">
        <v>0</v>
      </c>
      <c r="FU54" s="120">
        <v>65434.53</v>
      </c>
      <c r="FV54" s="120">
        <v>40375.75</v>
      </c>
      <c r="FW54" s="120">
        <v>5104.8900000000003</v>
      </c>
      <c r="FX54" s="120">
        <v>464.06</v>
      </c>
      <c r="FY54" s="2"/>
      <c r="FZ54" s="2">
        <f>SUM(C54:FY54)</f>
        <v>30489637.699999999</v>
      </c>
      <c r="GA54" s="2"/>
      <c r="GB54" s="34"/>
      <c r="GC54" s="34"/>
      <c r="GD54" s="34"/>
      <c r="GE54" s="34"/>
      <c r="GF54" s="34"/>
      <c r="GG54" s="34"/>
      <c r="GH54" s="34"/>
      <c r="GI54" s="175"/>
      <c r="GJ54" s="175"/>
      <c r="GK54" s="175"/>
      <c r="GL54" s="175"/>
      <c r="GM54" s="175"/>
      <c r="GN54" s="121"/>
      <c r="GO54" s="121"/>
      <c r="GP54" s="121"/>
      <c r="GQ54" s="121"/>
      <c r="GR54" s="121"/>
      <c r="GS54" s="121"/>
      <c r="GT54" s="121"/>
      <c r="GU54" s="121"/>
      <c r="GV54" s="121"/>
      <c r="GW54" s="121"/>
      <c r="GX54" s="121"/>
      <c r="GY54" s="121"/>
      <c r="GZ54" s="121"/>
      <c r="HA54" s="121"/>
      <c r="HB54" s="121"/>
      <c r="HC54" s="121"/>
      <c r="HD54" s="121"/>
      <c r="HE54" s="121"/>
      <c r="HF54" s="121"/>
      <c r="HG54" s="121"/>
      <c r="HH54" s="121"/>
      <c r="HI54" s="121"/>
      <c r="HJ54" s="121"/>
      <c r="HK54" s="121"/>
      <c r="HL54" s="121"/>
      <c r="HM54" s="121"/>
      <c r="HN54" s="121"/>
      <c r="HO54" s="121"/>
      <c r="HP54" s="121"/>
      <c r="HQ54" s="121"/>
      <c r="HR54" s="121"/>
      <c r="HS54" s="121"/>
      <c r="HT54" s="121"/>
      <c r="HU54" s="121"/>
      <c r="HV54" s="121"/>
      <c r="HW54" s="121"/>
      <c r="HX54" s="121"/>
      <c r="HY54" s="121"/>
      <c r="HZ54" s="121"/>
      <c r="IA54" s="121"/>
      <c r="IB54" s="121"/>
      <c r="IC54" s="121"/>
      <c r="ID54" s="121"/>
      <c r="IE54" s="121"/>
      <c r="IF54" s="121"/>
      <c r="IG54" s="121"/>
      <c r="IH54" s="121"/>
      <c r="II54" s="121"/>
      <c r="IJ54" s="121"/>
      <c r="IK54" s="121"/>
      <c r="IL54" s="121"/>
      <c r="IM54" s="121"/>
      <c r="IN54" s="121"/>
      <c r="IO54" s="121"/>
      <c r="IP54" s="121"/>
      <c r="IQ54" s="121"/>
      <c r="IR54" s="121"/>
      <c r="IS54" s="121"/>
      <c r="IT54" s="121"/>
      <c r="IU54" s="121"/>
      <c r="IV54" s="121"/>
    </row>
    <row r="55" spans="1:256" x14ac:dyDescent="0.35">
      <c r="A55" s="119" t="s">
        <v>761</v>
      </c>
      <c r="B55" s="120" t="s">
        <v>686</v>
      </c>
      <c r="C55" s="120">
        <v>2582912.4368625553</v>
      </c>
      <c r="D55" s="120">
        <v>14182763.947547356</v>
      </c>
      <c r="E55" s="120">
        <v>2592399.7945604669</v>
      </c>
      <c r="F55" s="120">
        <v>7875013.5281690154</v>
      </c>
      <c r="G55" s="120">
        <v>485027.1505585236</v>
      </c>
      <c r="H55" s="120">
        <v>721001.39946576022</v>
      </c>
      <c r="I55" s="120">
        <v>3322611.4011656148</v>
      </c>
      <c r="J55" s="120">
        <v>821764.50825643528</v>
      </c>
      <c r="K55" s="120">
        <v>42368.445604662462</v>
      </c>
      <c r="L55" s="120">
        <v>1314897.4621175332</v>
      </c>
      <c r="M55" s="120">
        <v>440816.4769305489</v>
      </c>
      <c r="N55" s="120">
        <v>23057676.337299667</v>
      </c>
      <c r="O55" s="120">
        <v>5635563.6308887824</v>
      </c>
      <c r="P55" s="120">
        <v>145434.4560466246</v>
      </c>
      <c r="Q55" s="120">
        <v>15602197.470616806</v>
      </c>
      <c r="R55" s="120">
        <v>1841647.9286061199</v>
      </c>
      <c r="S55" s="120">
        <v>527395.59616318613</v>
      </c>
      <c r="T55" s="120">
        <v>72855.336813987378</v>
      </c>
      <c r="U55" s="120">
        <v>17868.445604662462</v>
      </c>
      <c r="V55" s="120">
        <v>123697.56483729968</v>
      </c>
      <c r="W55" s="120">
        <v>19250</v>
      </c>
      <c r="X55" s="120">
        <v>14000</v>
      </c>
      <c r="Y55" s="120">
        <v>361237.35769791168</v>
      </c>
      <c r="Z55" s="120">
        <v>78842.228023312302</v>
      </c>
      <c r="AA55" s="120">
        <v>12743155.811801847</v>
      </c>
      <c r="AB55" s="120">
        <v>11472377.261777565</v>
      </c>
      <c r="AC55" s="120">
        <v>444408.70495386119</v>
      </c>
      <c r="AD55" s="120">
        <v>461908.70495386119</v>
      </c>
      <c r="AE55" s="120">
        <v>28368.445604662462</v>
      </c>
      <c r="AF55" s="120">
        <v>66223.782418649847</v>
      </c>
      <c r="AG55" s="120">
        <v>245368.91209324921</v>
      </c>
      <c r="AH55" s="120">
        <v>259645.12967459936</v>
      </c>
      <c r="AI55" s="120">
        <v>61618.445604662462</v>
      </c>
      <c r="AJ55" s="120">
        <v>71473.782418649847</v>
      </c>
      <c r="AK55" s="120">
        <v>60605.336813987378</v>
      </c>
      <c r="AL55" s="120">
        <v>42368.445604662462</v>
      </c>
      <c r="AM55" s="120">
        <v>155934.4560466246</v>
      </c>
      <c r="AN55" s="120">
        <v>126829.11923263723</v>
      </c>
      <c r="AO55" s="120">
        <v>1977226.5813501703</v>
      </c>
      <c r="AP55" s="120">
        <v>33261757.275376402</v>
      </c>
      <c r="AQ55" s="120">
        <v>118079.11923263723</v>
      </c>
      <c r="AR55" s="120">
        <v>24626967.063137449</v>
      </c>
      <c r="AS55" s="120">
        <v>2318845.0269548325</v>
      </c>
      <c r="AT55" s="120">
        <v>941962.07309373491</v>
      </c>
      <c r="AU55" s="120">
        <v>138066.01044196213</v>
      </c>
      <c r="AV55" s="120">
        <v>129316.01044196213</v>
      </c>
      <c r="AW55" s="120">
        <v>109697.56483729968</v>
      </c>
      <c r="AX55" s="120">
        <v>46236.891209324924</v>
      </c>
      <c r="AY55" s="120">
        <v>110710.67362797476</v>
      </c>
      <c r="AZ55" s="120">
        <v>4994693.7858183589</v>
      </c>
      <c r="BA55" s="120">
        <v>3733861.4011656148</v>
      </c>
      <c r="BB55" s="120">
        <v>4775943.3193297721</v>
      </c>
      <c r="BC55" s="120">
        <v>8304962.0259834882</v>
      </c>
      <c r="BD55" s="120">
        <v>1268383.8868382713</v>
      </c>
      <c r="BE55" s="120">
        <v>332961.1401165615</v>
      </c>
      <c r="BF55" s="120">
        <v>7357843.5803788267</v>
      </c>
      <c r="BG55" s="120">
        <v>328355.80330257409</v>
      </c>
      <c r="BH55" s="120">
        <v>147184.4560466246</v>
      </c>
      <c r="BI55" s="120">
        <v>134197.56483729969</v>
      </c>
      <c r="BJ55" s="120">
        <v>2077345.9599320062</v>
      </c>
      <c r="BK55" s="120">
        <v>8915621.663914524</v>
      </c>
      <c r="BL55" s="120">
        <v>39605.336813987378</v>
      </c>
      <c r="BM55" s="120">
        <v>211013.5752792618</v>
      </c>
      <c r="BN55" s="120">
        <v>1651081.9181641578</v>
      </c>
      <c r="BO55" s="120">
        <v>693830.0522098107</v>
      </c>
      <c r="BP55" s="120">
        <v>73960.673627974757</v>
      </c>
      <c r="BQ55" s="120">
        <v>1910727.047838757</v>
      </c>
      <c r="BR55" s="120">
        <v>1520015.4412336089</v>
      </c>
      <c r="BS55" s="120">
        <v>386198.03132588643</v>
      </c>
      <c r="BT55" s="120">
        <v>134566.01044196213</v>
      </c>
      <c r="BU55" s="120">
        <v>128210.67362797476</v>
      </c>
      <c r="BV55" s="120">
        <v>433816.4769305489</v>
      </c>
      <c r="BW55" s="120">
        <v>448829.58572122396</v>
      </c>
      <c r="BX55" s="120">
        <v>54342.228023312302</v>
      </c>
      <c r="BY55" s="120">
        <v>223539.79286061198</v>
      </c>
      <c r="BZ55" s="120">
        <v>106197.56483729968</v>
      </c>
      <c r="CA55" s="120">
        <v>53236.891209324924</v>
      </c>
      <c r="CB55" s="120">
        <v>28732565.355512388</v>
      </c>
      <c r="CC55" s="120">
        <v>66223.782418649847</v>
      </c>
      <c r="CD55" s="120">
        <v>14368.44560466246</v>
      </c>
      <c r="CE55" s="120">
        <v>103710.67362797476</v>
      </c>
      <c r="CF55" s="120">
        <v>28368.445604662462</v>
      </c>
      <c r="CG55" s="120">
        <v>74236.891209324924</v>
      </c>
      <c r="CH55" s="120">
        <v>35736.891209324924</v>
      </c>
      <c r="CI55" s="120">
        <v>407658.70495386119</v>
      </c>
      <c r="CJ55" s="120">
        <v>406737.35769791168</v>
      </c>
      <c r="CK55" s="120">
        <v>2297293.9912578929</v>
      </c>
      <c r="CL55" s="120">
        <v>592146.06265177287</v>
      </c>
      <c r="CM55" s="120">
        <v>330842.69451189903</v>
      </c>
      <c r="CN55" s="120">
        <v>8952280.3688683845</v>
      </c>
      <c r="CO55" s="120">
        <v>6010247.1539582331</v>
      </c>
      <c r="CP55" s="120">
        <v>287737.35769791168</v>
      </c>
      <c r="CQ55" s="120">
        <v>477290.25934919872</v>
      </c>
      <c r="CR55" s="120">
        <v>92105.336813987378</v>
      </c>
      <c r="CS55" s="120">
        <v>85105.336813987378</v>
      </c>
      <c r="CT55" s="120">
        <v>69355.336813987378</v>
      </c>
      <c r="CU55" s="120">
        <v>58118.445604662462</v>
      </c>
      <c r="CV55" s="120">
        <v>3500</v>
      </c>
      <c r="CW55" s="120">
        <v>82986.891209324924</v>
      </c>
      <c r="CX55" s="120">
        <v>290868.91209324921</v>
      </c>
      <c r="CY55" s="120">
        <v>23486.89120932492</v>
      </c>
      <c r="CZ55" s="120">
        <v>1005330.9851869842</v>
      </c>
      <c r="DA55" s="120">
        <v>72486.891209324924</v>
      </c>
      <c r="DB55" s="120">
        <v>145434.4560466246</v>
      </c>
      <c r="DC55" s="120">
        <v>73223.782418649847</v>
      </c>
      <c r="DD55" s="120">
        <v>97816.010441962135</v>
      </c>
      <c r="DE55" s="120">
        <v>112092.2280233123</v>
      </c>
      <c r="DF55" s="120">
        <v>9812543.9441476464</v>
      </c>
      <c r="DG55" s="120">
        <v>33618.445604662462</v>
      </c>
      <c r="DH55" s="120">
        <v>907514.50825643528</v>
      </c>
      <c r="DI55" s="120">
        <v>1451674.1461874698</v>
      </c>
      <c r="DJ55" s="120">
        <v>290592.69451189903</v>
      </c>
      <c r="DK55" s="120">
        <v>199776.68406993692</v>
      </c>
      <c r="DL55" s="120">
        <v>2655582.8511413313</v>
      </c>
      <c r="DM55" s="120">
        <v>118447.56483729968</v>
      </c>
      <c r="DN55" s="120">
        <v>543974.71539582335</v>
      </c>
      <c r="DO55" s="120">
        <v>1157028.0835356971</v>
      </c>
      <c r="DP55" s="120">
        <v>109697.56483729968</v>
      </c>
      <c r="DQ55" s="120">
        <v>284513.5752792618</v>
      </c>
      <c r="DR55" s="120">
        <v>646303.36813987384</v>
      </c>
      <c r="DS55" s="120">
        <v>288013.5752792618</v>
      </c>
      <c r="DT55" s="120">
        <v>44486.891209324924</v>
      </c>
      <c r="DU55" s="120">
        <v>87223.782418649847</v>
      </c>
      <c r="DV55" s="120">
        <v>49368.445604662462</v>
      </c>
      <c r="DW55" s="120">
        <v>67973.782418649847</v>
      </c>
      <c r="DX55" s="120">
        <v>62355.336813987378</v>
      </c>
      <c r="DY55" s="120">
        <v>138434.4560466246</v>
      </c>
      <c r="DZ55" s="120">
        <v>357277.1505585236</v>
      </c>
      <c r="EA55" s="120">
        <v>194434.4560466246</v>
      </c>
      <c r="EB55" s="120">
        <v>277882.02088392427</v>
      </c>
      <c r="EC55" s="120">
        <v>151052.90165128704</v>
      </c>
      <c r="ED55" s="120">
        <v>531908.70495386119</v>
      </c>
      <c r="EE55" s="120">
        <v>66223.782418649847</v>
      </c>
      <c r="EF55" s="120">
        <v>640500.93297717348</v>
      </c>
      <c r="EG55" s="120">
        <v>86210.673627974757</v>
      </c>
      <c r="EH55" s="120">
        <v>67605.336813987378</v>
      </c>
      <c r="EI55" s="120">
        <v>7307002.2853326872</v>
      </c>
      <c r="EJ55" s="120">
        <v>4622955.0286546871</v>
      </c>
      <c r="EK55" s="120">
        <v>215434.4560466246</v>
      </c>
      <c r="EL55" s="120">
        <v>255132.02088392427</v>
      </c>
      <c r="EM55" s="120">
        <v>93855.336813987378</v>
      </c>
      <c r="EN55" s="120">
        <v>482908.70495386119</v>
      </c>
      <c r="EO55" s="120">
        <v>64105.336813987378</v>
      </c>
      <c r="EP55" s="120">
        <v>117710.67362797476</v>
      </c>
      <c r="EQ55" s="120">
        <v>1139344.0939776592</v>
      </c>
      <c r="ER55" s="120">
        <v>70736.891209324924</v>
      </c>
      <c r="ES55" s="120">
        <v>52223.78241864984</v>
      </c>
      <c r="ET55" s="120">
        <v>55723.78241864984</v>
      </c>
      <c r="EU55" s="120">
        <v>200329.11923263723</v>
      </c>
      <c r="EV55" s="120">
        <v>36105.336813987378</v>
      </c>
      <c r="EW55" s="120">
        <v>247763.5752792618</v>
      </c>
      <c r="EX55" s="120">
        <v>49736.891209324924</v>
      </c>
      <c r="EY55" s="120">
        <v>254763.5752792618</v>
      </c>
      <c r="EZ55" s="120">
        <v>60973.78241864984</v>
      </c>
      <c r="FA55" s="120">
        <v>1136948.96430306</v>
      </c>
      <c r="FB55" s="120">
        <v>166526.68406993692</v>
      </c>
      <c r="FC55" s="120">
        <v>783909.63793103467</v>
      </c>
      <c r="FD55" s="120">
        <v>234776.68406993692</v>
      </c>
      <c r="FE55" s="120">
        <v>14000</v>
      </c>
      <c r="FF55" s="120">
        <v>137789.79286061198</v>
      </c>
      <c r="FG55" s="120">
        <v>54342.228023312302</v>
      </c>
      <c r="FH55" s="120">
        <v>22750</v>
      </c>
      <c r="FI55" s="120">
        <v>901896.52914035961</v>
      </c>
      <c r="FJ55" s="120">
        <v>539645.59616318613</v>
      </c>
      <c r="FK55" s="120">
        <v>801225.18188441009</v>
      </c>
      <c r="FL55" s="120">
        <v>2517425.54565323</v>
      </c>
      <c r="FM55" s="120">
        <v>1371265.4412336089</v>
      </c>
      <c r="FN55" s="120">
        <v>8176842.1809130665</v>
      </c>
      <c r="FO55" s="120">
        <v>416316.4769305489</v>
      </c>
      <c r="FP55" s="120">
        <v>868738.29067508515</v>
      </c>
      <c r="FQ55" s="120">
        <v>374961.1401165615</v>
      </c>
      <c r="FR55" s="120">
        <v>84829.119232637226</v>
      </c>
      <c r="FS55" s="120">
        <v>44118.445604662462</v>
      </c>
      <c r="FT55" s="120">
        <v>19618.445604662462</v>
      </c>
      <c r="FU55" s="120">
        <v>442566.4769305489</v>
      </c>
      <c r="FV55" s="120">
        <v>268026.68406993692</v>
      </c>
      <c r="FW55" s="120">
        <v>36105.336813987378</v>
      </c>
      <c r="FX55" s="120">
        <v>5250</v>
      </c>
      <c r="FY55" s="2"/>
      <c r="FZ55" s="2">
        <f>SUM(C55:FY55)</f>
        <v>329437175.29164654</v>
      </c>
      <c r="GA55" s="2"/>
      <c r="GB55" s="2"/>
      <c r="GC55" s="2"/>
      <c r="GD55" s="2"/>
      <c r="GE55" s="2"/>
      <c r="GF55" s="2"/>
      <c r="GG55" s="2"/>
      <c r="GH55" s="2"/>
      <c r="GI55" s="120"/>
      <c r="GJ55" s="120"/>
      <c r="GK55" s="120"/>
      <c r="GL55" s="120"/>
      <c r="GM55" s="120"/>
      <c r="GN55" s="121"/>
      <c r="GO55" s="121"/>
      <c r="GP55" s="121"/>
      <c r="GQ55" s="121"/>
      <c r="GR55" s="121"/>
      <c r="GS55" s="121"/>
      <c r="GT55" s="121"/>
      <c r="GU55" s="121"/>
      <c r="GV55" s="121"/>
      <c r="GW55" s="121"/>
      <c r="GX55" s="121"/>
      <c r="GY55" s="121"/>
      <c r="GZ55" s="121"/>
      <c r="HA55" s="121"/>
      <c r="HB55" s="121"/>
      <c r="HC55" s="121"/>
      <c r="HD55" s="121"/>
      <c r="HE55" s="121"/>
      <c r="HF55" s="121"/>
      <c r="HG55" s="121"/>
      <c r="HH55" s="121"/>
      <c r="HI55" s="121"/>
      <c r="HJ55" s="121"/>
      <c r="HK55" s="121"/>
      <c r="HL55" s="121"/>
      <c r="HM55" s="121"/>
      <c r="HN55" s="121"/>
      <c r="HO55" s="121"/>
      <c r="HP55" s="121"/>
      <c r="HQ55" s="121"/>
      <c r="HR55" s="121"/>
      <c r="HS55" s="121"/>
      <c r="HT55" s="121"/>
      <c r="HU55" s="121"/>
      <c r="HV55" s="121"/>
      <c r="HW55" s="121"/>
      <c r="HX55" s="121"/>
      <c r="HY55" s="121"/>
      <c r="HZ55" s="121"/>
      <c r="IA55" s="121"/>
      <c r="IB55" s="121"/>
      <c r="IC55" s="121"/>
      <c r="ID55" s="121"/>
      <c r="IE55" s="121"/>
      <c r="IF55" s="121"/>
      <c r="IG55" s="121"/>
      <c r="IH55" s="121"/>
      <c r="II55" s="121"/>
      <c r="IJ55" s="121"/>
      <c r="IK55" s="121"/>
      <c r="IL55" s="121"/>
      <c r="IM55" s="121"/>
      <c r="IN55" s="121"/>
      <c r="IO55" s="121"/>
      <c r="IP55" s="121"/>
      <c r="IQ55" s="121"/>
      <c r="IR55" s="121"/>
      <c r="IS55" s="121"/>
      <c r="IT55" s="121"/>
      <c r="IU55" s="121"/>
      <c r="IV55" s="121"/>
    </row>
    <row r="56" spans="1:256" x14ac:dyDescent="0.35">
      <c r="A56" s="119" t="s">
        <v>762</v>
      </c>
      <c r="B56" s="120" t="s">
        <v>670</v>
      </c>
      <c r="C56" s="120">
        <v>88403</v>
      </c>
      <c r="D56" s="120">
        <v>350949</v>
      </c>
      <c r="E56" s="120">
        <v>60042</v>
      </c>
      <c r="F56" s="120">
        <v>199727.99999999997</v>
      </c>
      <c r="G56" s="120">
        <v>21668.341830747555</v>
      </c>
      <c r="H56" s="120">
        <v>20213.754068961262</v>
      </c>
      <c r="I56" s="120">
        <v>81706</v>
      </c>
      <c r="J56" s="120">
        <v>39103.534821845496</v>
      </c>
      <c r="K56" s="120">
        <v>4841.7420242549715</v>
      </c>
      <c r="L56" s="120">
        <v>41252.092853781105</v>
      </c>
      <c r="M56" s="120">
        <v>28575.292331516539</v>
      </c>
      <c r="N56" s="120">
        <v>525962</v>
      </c>
      <c r="O56" s="120">
        <v>134520</v>
      </c>
      <c r="P56" s="120">
        <v>5433.8048572476509</v>
      </c>
      <c r="Q56" s="120">
        <v>377605</v>
      </c>
      <c r="R56" s="120">
        <v>94815.714909081318</v>
      </c>
      <c r="S56" s="120">
        <v>28741.290225211793</v>
      </c>
      <c r="T56" s="120">
        <v>3954.555757623014</v>
      </c>
      <c r="U56" s="120">
        <v>1274.9660639331028</v>
      </c>
      <c r="V56" s="120">
        <v>6569.3166684010721</v>
      </c>
      <c r="W56" s="120">
        <v>4343.5284550941296</v>
      </c>
      <c r="X56" s="120">
        <v>713.11661203037954</v>
      </c>
      <c r="Y56" s="120">
        <v>16117.875161316204</v>
      </c>
      <c r="Z56" s="120">
        <v>5575.2753304193311</v>
      </c>
      <c r="AA56" s="120">
        <v>318240</v>
      </c>
      <c r="AB56" s="120">
        <v>284900</v>
      </c>
      <c r="AC56" s="120">
        <v>17521.855841931123</v>
      </c>
      <c r="AD56" s="120">
        <v>22564.482959231071</v>
      </c>
      <c r="AE56" s="120">
        <v>1688.6593556369623</v>
      </c>
      <c r="AF56" s="120">
        <v>2976.0531218156366</v>
      </c>
      <c r="AG56" s="120">
        <v>16858.308385207889</v>
      </c>
      <c r="AH56" s="120">
        <v>18258.172213602717</v>
      </c>
      <c r="AI56" s="120">
        <v>7096.2936538698814</v>
      </c>
      <c r="AJ56" s="120">
        <v>3215.5080619097903</v>
      </c>
      <c r="AK56" s="120">
        <v>3566.626758325227</v>
      </c>
      <c r="AL56" s="120">
        <v>5340.7001717926978</v>
      </c>
      <c r="AM56" s="120">
        <v>8348.2658889974773</v>
      </c>
      <c r="AN56" s="120">
        <v>7739.5381679247448</v>
      </c>
      <c r="AO56" s="120">
        <v>46529</v>
      </c>
      <c r="AP56" s="120">
        <v>872911.42728941469</v>
      </c>
      <c r="AQ56" s="120">
        <v>4504.7433428073309</v>
      </c>
      <c r="AR56" s="120">
        <v>627289</v>
      </c>
      <c r="AS56" s="120">
        <v>65689</v>
      </c>
      <c r="AT56" s="120">
        <v>44893.462280049192</v>
      </c>
      <c r="AU56" s="120">
        <v>5166.2944642754592</v>
      </c>
      <c r="AV56" s="120">
        <v>6927.6804774207048</v>
      </c>
      <c r="AW56" s="120">
        <v>5392.4604270227646</v>
      </c>
      <c r="AX56" s="120">
        <v>1354.2713644217222</v>
      </c>
      <c r="AY56" s="120">
        <v>8136.6662671090826</v>
      </c>
      <c r="AZ56" s="120">
        <v>127685.00000000001</v>
      </c>
      <c r="BA56" s="120">
        <v>92017</v>
      </c>
      <c r="BB56" s="120">
        <v>81529</v>
      </c>
      <c r="BC56" s="120">
        <v>229464</v>
      </c>
      <c r="BD56" s="120">
        <v>35756</v>
      </c>
      <c r="BE56" s="120">
        <v>22112.166308160631</v>
      </c>
      <c r="BF56" s="120">
        <v>259259</v>
      </c>
      <c r="BG56" s="120">
        <v>18844.826118634715</v>
      </c>
      <c r="BH56" s="120">
        <v>11897.955390584037</v>
      </c>
      <c r="BI56" s="120">
        <v>5545.9824320625585</v>
      </c>
      <c r="BJ56" s="120">
        <v>95008.254209239836</v>
      </c>
      <c r="BK56" s="120">
        <v>243222.00000000003</v>
      </c>
      <c r="BL56" s="120">
        <v>1803.8835592175797</v>
      </c>
      <c r="BM56" s="120">
        <v>6524.685214191245</v>
      </c>
      <c r="BN56" s="120">
        <v>52587.380630664826</v>
      </c>
      <c r="BO56" s="120">
        <v>26751.209378184107</v>
      </c>
      <c r="BP56" s="120">
        <v>4130.6523929935438</v>
      </c>
      <c r="BQ56" s="120">
        <v>77960.49372219776</v>
      </c>
      <c r="BR56" s="120">
        <v>70329.679728378396</v>
      </c>
      <c r="BS56" s="120">
        <v>18072.706202187324</v>
      </c>
      <c r="BT56" s="120">
        <v>10114.985031124734</v>
      </c>
      <c r="BU56" s="120">
        <v>6734.9001720835349</v>
      </c>
      <c r="BV56" s="120">
        <v>21986.964175020803</v>
      </c>
      <c r="BW56" s="120">
        <v>41989.912093034945</v>
      </c>
      <c r="BX56" s="120">
        <v>1650.2585538747358</v>
      </c>
      <c r="BY56" s="120">
        <v>10674.47539452542</v>
      </c>
      <c r="BZ56" s="120">
        <v>5174.1856291182285</v>
      </c>
      <c r="CA56" s="120">
        <v>3187.5100051082381</v>
      </c>
      <c r="CB56" s="120">
        <v>770637</v>
      </c>
      <c r="CC56" s="120">
        <v>4559.6243981336393</v>
      </c>
      <c r="CD56" s="120">
        <v>9054.4200133554259</v>
      </c>
      <c r="CE56" s="120">
        <v>2875.7367244510647</v>
      </c>
      <c r="CF56" s="120">
        <v>2156.8025433382986</v>
      </c>
      <c r="CG56" s="120">
        <v>3711.7067024891649</v>
      </c>
      <c r="CH56" s="120">
        <v>1805.6951525622962</v>
      </c>
      <c r="CI56" s="120">
        <v>12740.182465300646</v>
      </c>
      <c r="CJ56" s="120">
        <v>16672.928717806553</v>
      </c>
      <c r="CK56" s="120">
        <v>56929</v>
      </c>
      <c r="CL56" s="120">
        <v>21941.3544567916</v>
      </c>
      <c r="CM56" s="120">
        <v>10979.241379237639</v>
      </c>
      <c r="CN56" s="120">
        <v>294033</v>
      </c>
      <c r="CO56" s="120">
        <v>150164</v>
      </c>
      <c r="CP56" s="120">
        <v>27051.112393155905</v>
      </c>
      <c r="CQ56" s="120">
        <v>17305.259499067688</v>
      </c>
      <c r="CR56" s="120">
        <v>5630.7314199227776</v>
      </c>
      <c r="CS56" s="120">
        <v>6935.1479650786332</v>
      </c>
      <c r="CT56" s="120">
        <v>2587.0928145591142</v>
      </c>
      <c r="CU56" s="120">
        <v>9609.2018826481381</v>
      </c>
      <c r="CV56" s="120">
        <v>713.11661203037954</v>
      </c>
      <c r="CW56" s="120">
        <v>3745.1455016106888</v>
      </c>
      <c r="CX56" s="120">
        <v>7640.7655992682357</v>
      </c>
      <c r="CY56" s="120">
        <v>668.7759824304801</v>
      </c>
      <c r="CZ56" s="120">
        <v>39065.236613175031</v>
      </c>
      <c r="DA56" s="120">
        <v>4638.3160761092404</v>
      </c>
      <c r="DB56" s="120">
        <v>6590.1866420737624</v>
      </c>
      <c r="DC56" s="120">
        <v>3735.8382875449988</v>
      </c>
      <c r="DD56" s="120">
        <v>1705.227091633466</v>
      </c>
      <c r="DE56" s="120">
        <v>3149.6547457229904</v>
      </c>
      <c r="DF56" s="120">
        <v>209151.11816264354</v>
      </c>
      <c r="DG56" s="120">
        <v>1589.2740995646091</v>
      </c>
      <c r="DH56" s="120">
        <v>41127.841255864085</v>
      </c>
      <c r="DI56" s="120">
        <v>42152.750443531717</v>
      </c>
      <c r="DJ56" s="120">
        <v>11698.630049952118</v>
      </c>
      <c r="DK56" s="120">
        <v>8718.3055569921344</v>
      </c>
      <c r="DL56" s="120">
        <v>87630.710978183313</v>
      </c>
      <c r="DM56" s="120">
        <v>6925.5217497043432</v>
      </c>
      <c r="DN56" s="120">
        <v>22813.903694941757</v>
      </c>
      <c r="DO56" s="120">
        <v>57304.641778128658</v>
      </c>
      <c r="DP56" s="120">
        <v>3924.7930953962759</v>
      </c>
      <c r="DQ56" s="120">
        <v>14396.475098857829</v>
      </c>
      <c r="DR56" s="120">
        <v>26588.611579981476</v>
      </c>
      <c r="DS56" s="120">
        <v>12392.332240817324</v>
      </c>
      <c r="DT56" s="120">
        <v>3565.4052234260062</v>
      </c>
      <c r="DU56" s="120">
        <v>7543.8756861513666</v>
      </c>
      <c r="DV56" s="120">
        <v>4470.6515045986553</v>
      </c>
      <c r="DW56" s="120">
        <v>6156.949879140253</v>
      </c>
      <c r="DX56" s="120">
        <v>4714.6821142218023</v>
      </c>
      <c r="DY56" s="120">
        <v>8949.9050303871518</v>
      </c>
      <c r="DZ56" s="120">
        <v>19758.929092662776</v>
      </c>
      <c r="EA56" s="120">
        <v>10102.232777082383</v>
      </c>
      <c r="EB56" s="120">
        <v>11711.223395787132</v>
      </c>
      <c r="EC56" s="120">
        <v>7051.9194641298855</v>
      </c>
      <c r="ED56" s="120">
        <v>34659.203850182945</v>
      </c>
      <c r="EE56" s="120">
        <v>4602.843586741541</v>
      </c>
      <c r="EF56" s="120">
        <v>32889.802530613262</v>
      </c>
      <c r="EG56" s="120">
        <v>5899.4192449785942</v>
      </c>
      <c r="EH56" s="120">
        <v>5215.760088698431</v>
      </c>
      <c r="EI56" s="120">
        <v>148622</v>
      </c>
      <c r="EJ56" s="120">
        <v>100630</v>
      </c>
      <c r="EK56" s="120">
        <v>20967.583571875341</v>
      </c>
      <c r="EL56" s="120">
        <v>14132.846385462935</v>
      </c>
      <c r="EM56" s="120">
        <v>7133.253516650454</v>
      </c>
      <c r="EN56" s="120">
        <v>19089.769126165593</v>
      </c>
      <c r="EO56" s="120">
        <v>5950.5379076721401</v>
      </c>
      <c r="EP56" s="120">
        <v>7780.2663565545163</v>
      </c>
      <c r="EQ56" s="120">
        <v>45670.506255986314</v>
      </c>
      <c r="ER56" s="120">
        <v>6100.8256011749072</v>
      </c>
      <c r="ES56" s="120">
        <v>4084.0648372532391</v>
      </c>
      <c r="ET56" s="120">
        <v>3307.9077188612209</v>
      </c>
      <c r="EU56" s="120">
        <v>11217.318353903693</v>
      </c>
      <c r="EV56" s="120">
        <v>1490.1622464799916</v>
      </c>
      <c r="EW56" s="120">
        <v>23839.776792251487</v>
      </c>
      <c r="EX56" s="120">
        <v>5034.3215795927727</v>
      </c>
      <c r="EY56" s="120">
        <v>12739.628317639406</v>
      </c>
      <c r="EZ56" s="120">
        <v>2371.6276769246342</v>
      </c>
      <c r="FA56" s="120">
        <v>56365.809889626064</v>
      </c>
      <c r="FB56" s="120">
        <v>5255.2073306410612</v>
      </c>
      <c r="FC56" s="120">
        <v>35627.955129777416</v>
      </c>
      <c r="FD56" s="120">
        <v>8961.8143189983966</v>
      </c>
      <c r="FE56" s="120">
        <v>1688.6593556369623</v>
      </c>
      <c r="FF56" s="120">
        <v>4218.5589651491282</v>
      </c>
      <c r="FG56" s="120">
        <v>2602.4940879526957</v>
      </c>
      <c r="FH56" s="120">
        <v>1370.9907639824842</v>
      </c>
      <c r="FI56" s="120">
        <v>30680.191132948759</v>
      </c>
      <c r="FJ56" s="120">
        <v>33018.365742972077</v>
      </c>
      <c r="FK56" s="120">
        <v>26669.772941398154</v>
      </c>
      <c r="FL56" s="120">
        <v>79585</v>
      </c>
      <c r="FM56" s="120">
        <v>62453.552158136845</v>
      </c>
      <c r="FN56" s="120">
        <v>217718.00000000003</v>
      </c>
      <c r="FO56" s="120">
        <v>18271.164452610748</v>
      </c>
      <c r="FP56" s="120">
        <v>24151.227058601846</v>
      </c>
      <c r="FQ56" s="120">
        <v>16584.338483951073</v>
      </c>
      <c r="FR56" s="120">
        <v>2956.1207569580461</v>
      </c>
      <c r="FS56" s="120">
        <v>3156.5357235314727</v>
      </c>
      <c r="FT56" s="120">
        <v>1118.9835633682999</v>
      </c>
      <c r="FU56" s="120">
        <v>18595.240015532971</v>
      </c>
      <c r="FV56" s="120">
        <v>15300.146694496092</v>
      </c>
      <c r="FW56" s="120">
        <v>2875.7367244510647</v>
      </c>
      <c r="FX56" s="120">
        <v>1136.9191701318161</v>
      </c>
      <c r="FY56" s="2"/>
      <c r="FZ56" s="2">
        <f>SUM(C56:FY56)</f>
        <v>9454497.1344429776</v>
      </c>
      <c r="GA56" s="2"/>
      <c r="GB56" s="2"/>
      <c r="GC56" s="2"/>
      <c r="GD56" s="2"/>
      <c r="GE56" s="2"/>
      <c r="GF56" s="2"/>
      <c r="GG56" s="2"/>
      <c r="GH56" s="2"/>
      <c r="GI56" s="120"/>
      <c r="GJ56" s="120"/>
      <c r="GK56" s="120"/>
      <c r="GL56" s="120"/>
      <c r="GM56" s="120"/>
    </row>
    <row r="57" spans="1:256" x14ac:dyDescent="0.35">
      <c r="A57" s="119" t="s">
        <v>763</v>
      </c>
      <c r="B57" s="120" t="s">
        <v>678</v>
      </c>
      <c r="C57" s="120">
        <v>0</v>
      </c>
      <c r="D57" s="120">
        <v>0</v>
      </c>
      <c r="E57" s="120">
        <v>0</v>
      </c>
      <c r="F57" s="120">
        <v>0</v>
      </c>
      <c r="G57" s="120">
        <v>0</v>
      </c>
      <c r="H57" s="120">
        <v>0</v>
      </c>
      <c r="I57" s="120">
        <v>0</v>
      </c>
      <c r="J57" s="120">
        <v>0</v>
      </c>
      <c r="K57" s="120">
        <v>0</v>
      </c>
      <c r="L57" s="120">
        <v>0</v>
      </c>
      <c r="M57" s="120">
        <v>0</v>
      </c>
      <c r="N57" s="120">
        <v>0</v>
      </c>
      <c r="O57" s="120">
        <v>0</v>
      </c>
      <c r="P57" s="120">
        <v>0</v>
      </c>
      <c r="Q57" s="120">
        <v>0</v>
      </c>
      <c r="R57" s="120">
        <v>0</v>
      </c>
      <c r="S57" s="120">
        <v>0</v>
      </c>
      <c r="T57" s="120">
        <v>0</v>
      </c>
      <c r="U57" s="120">
        <v>0</v>
      </c>
      <c r="V57" s="120">
        <v>0</v>
      </c>
      <c r="W57" s="120">
        <v>0</v>
      </c>
      <c r="X57" s="120">
        <v>0</v>
      </c>
      <c r="Y57" s="120">
        <v>0</v>
      </c>
      <c r="Z57" s="120">
        <v>0</v>
      </c>
      <c r="AA57" s="120">
        <v>0</v>
      </c>
      <c r="AB57" s="120">
        <v>0</v>
      </c>
      <c r="AC57" s="120">
        <v>0</v>
      </c>
      <c r="AD57" s="120">
        <v>0</v>
      </c>
      <c r="AE57" s="120">
        <v>0</v>
      </c>
      <c r="AF57" s="120">
        <v>0</v>
      </c>
      <c r="AG57" s="120">
        <v>0</v>
      </c>
      <c r="AH57" s="120">
        <v>0</v>
      </c>
      <c r="AI57" s="120">
        <v>0</v>
      </c>
      <c r="AJ57" s="120">
        <v>0</v>
      </c>
      <c r="AK57" s="120">
        <v>0</v>
      </c>
      <c r="AL57" s="120">
        <v>0</v>
      </c>
      <c r="AM57" s="120">
        <v>0</v>
      </c>
      <c r="AN57" s="120">
        <v>0</v>
      </c>
      <c r="AO57" s="120">
        <v>0</v>
      </c>
      <c r="AP57" s="120">
        <v>0</v>
      </c>
      <c r="AQ57" s="120">
        <v>0</v>
      </c>
      <c r="AR57" s="120">
        <v>0</v>
      </c>
      <c r="AS57" s="120">
        <v>0</v>
      </c>
      <c r="AT57" s="120">
        <v>0</v>
      </c>
      <c r="AU57" s="120">
        <v>0</v>
      </c>
      <c r="AV57" s="120">
        <v>0</v>
      </c>
      <c r="AW57" s="120">
        <v>0</v>
      </c>
      <c r="AX57" s="120">
        <v>0</v>
      </c>
      <c r="AY57" s="120">
        <v>0</v>
      </c>
      <c r="AZ57" s="120">
        <v>0</v>
      </c>
      <c r="BA57" s="120">
        <v>0</v>
      </c>
      <c r="BB57" s="120">
        <v>0</v>
      </c>
      <c r="BC57" s="120">
        <v>0</v>
      </c>
      <c r="BD57" s="120">
        <v>0</v>
      </c>
      <c r="BE57" s="120">
        <v>0</v>
      </c>
      <c r="BF57" s="120">
        <v>0</v>
      </c>
      <c r="BG57" s="120">
        <v>0</v>
      </c>
      <c r="BH57" s="120">
        <v>0</v>
      </c>
      <c r="BI57" s="120">
        <v>0</v>
      </c>
      <c r="BJ57" s="120">
        <v>0</v>
      </c>
      <c r="BK57" s="120">
        <v>0</v>
      </c>
      <c r="BL57" s="120">
        <v>0</v>
      </c>
      <c r="BM57" s="120">
        <v>0</v>
      </c>
      <c r="BN57" s="120">
        <v>0</v>
      </c>
      <c r="BO57" s="120">
        <v>0</v>
      </c>
      <c r="BP57" s="120">
        <v>0</v>
      </c>
      <c r="BQ57" s="120">
        <v>0</v>
      </c>
      <c r="BR57" s="120">
        <v>0</v>
      </c>
      <c r="BS57" s="120">
        <v>0</v>
      </c>
      <c r="BT57" s="120">
        <v>0</v>
      </c>
      <c r="BU57" s="120">
        <v>0</v>
      </c>
      <c r="BV57" s="120">
        <v>0</v>
      </c>
      <c r="BW57" s="120">
        <v>145544.46</v>
      </c>
      <c r="BX57" s="120">
        <v>0</v>
      </c>
      <c r="BY57" s="120">
        <v>126903.89</v>
      </c>
      <c r="BZ57" s="120">
        <v>0</v>
      </c>
      <c r="CA57" s="120">
        <v>0</v>
      </c>
      <c r="CB57" s="120">
        <v>0</v>
      </c>
      <c r="CC57" s="120">
        <v>0</v>
      </c>
      <c r="CD57" s="120">
        <v>0</v>
      </c>
      <c r="CE57" s="120">
        <v>0</v>
      </c>
      <c r="CF57" s="120">
        <v>0</v>
      </c>
      <c r="CG57" s="120">
        <v>0</v>
      </c>
      <c r="CH57" s="120">
        <v>0</v>
      </c>
      <c r="CI57" s="120">
        <v>0</v>
      </c>
      <c r="CJ57" s="120">
        <v>0</v>
      </c>
      <c r="CK57" s="120">
        <v>213115.94</v>
      </c>
      <c r="CL57" s="120">
        <v>0</v>
      </c>
      <c r="CM57" s="120">
        <v>0</v>
      </c>
      <c r="CN57" s="120">
        <v>0</v>
      </c>
      <c r="CO57" s="120">
        <v>0</v>
      </c>
      <c r="CP57" s="120">
        <v>0</v>
      </c>
      <c r="CQ57" s="120">
        <v>0</v>
      </c>
      <c r="CR57" s="120">
        <v>0</v>
      </c>
      <c r="CS57" s="120">
        <v>0</v>
      </c>
      <c r="CT57" s="120">
        <v>0</v>
      </c>
      <c r="CU57" s="120">
        <v>0</v>
      </c>
      <c r="CV57" s="120">
        <v>0</v>
      </c>
      <c r="CW57" s="120">
        <v>0</v>
      </c>
      <c r="CX57" s="120">
        <v>0</v>
      </c>
      <c r="CY57" s="120">
        <v>0</v>
      </c>
      <c r="CZ57" s="120">
        <v>206487.91</v>
      </c>
      <c r="DA57" s="120">
        <v>0</v>
      </c>
      <c r="DB57" s="120">
        <v>0</v>
      </c>
      <c r="DC57" s="120">
        <v>0</v>
      </c>
      <c r="DD57" s="120">
        <v>0</v>
      </c>
      <c r="DE57" s="120">
        <v>0</v>
      </c>
      <c r="DF57" s="120">
        <v>93286.26</v>
      </c>
      <c r="DG57" s="120">
        <v>0</v>
      </c>
      <c r="DH57" s="120">
        <v>46455.62</v>
      </c>
      <c r="DI57" s="120">
        <v>0</v>
      </c>
      <c r="DJ57" s="120">
        <v>0</v>
      </c>
      <c r="DK57" s="120">
        <v>0</v>
      </c>
      <c r="DL57" s="120">
        <v>0</v>
      </c>
      <c r="DM57" s="120">
        <v>61919.519999999997</v>
      </c>
      <c r="DN57" s="120">
        <v>0</v>
      </c>
      <c r="DO57" s="120">
        <v>0</v>
      </c>
      <c r="DP57" s="120">
        <v>0</v>
      </c>
      <c r="DQ57" s="120">
        <v>0</v>
      </c>
      <c r="DR57" s="120">
        <v>0</v>
      </c>
      <c r="DS57" s="120">
        <v>0</v>
      </c>
      <c r="DT57" s="120">
        <v>0</v>
      </c>
      <c r="DU57" s="120">
        <v>0</v>
      </c>
      <c r="DV57" s="120">
        <v>0</v>
      </c>
      <c r="DW57" s="120">
        <v>0</v>
      </c>
      <c r="DX57" s="120">
        <v>0</v>
      </c>
      <c r="DY57" s="120">
        <v>0</v>
      </c>
      <c r="DZ57" s="120">
        <v>0</v>
      </c>
      <c r="EA57" s="120">
        <v>261434.41000000003</v>
      </c>
      <c r="EB57" s="120">
        <v>0</v>
      </c>
      <c r="EC57" s="120">
        <v>0</v>
      </c>
      <c r="ED57" s="120">
        <v>0</v>
      </c>
      <c r="EE57" s="120">
        <v>0</v>
      </c>
      <c r="EF57" s="120">
        <v>0</v>
      </c>
      <c r="EG57" s="120">
        <v>0</v>
      </c>
      <c r="EH57" s="120">
        <v>0</v>
      </c>
      <c r="EI57" s="120">
        <v>0</v>
      </c>
      <c r="EJ57" s="120">
        <v>159101.96000000002</v>
      </c>
      <c r="EK57" s="120">
        <v>0</v>
      </c>
      <c r="EL57" s="120">
        <v>0</v>
      </c>
      <c r="EM57" s="120">
        <v>0</v>
      </c>
      <c r="EN57" s="120">
        <v>0</v>
      </c>
      <c r="EO57" s="120">
        <v>0</v>
      </c>
      <c r="EP57" s="120">
        <v>0</v>
      </c>
      <c r="EQ57" s="120">
        <v>0</v>
      </c>
      <c r="ER57" s="120">
        <v>0</v>
      </c>
      <c r="ES57" s="120">
        <v>0</v>
      </c>
      <c r="ET57" s="120">
        <v>0</v>
      </c>
      <c r="EU57" s="120">
        <v>0</v>
      </c>
      <c r="EV57" s="120">
        <v>0</v>
      </c>
      <c r="EW57" s="120">
        <v>0</v>
      </c>
      <c r="EX57" s="120">
        <v>0</v>
      </c>
      <c r="EY57" s="120">
        <v>0</v>
      </c>
      <c r="EZ57" s="120">
        <v>0</v>
      </c>
      <c r="FA57" s="120">
        <v>0</v>
      </c>
      <c r="FB57" s="120">
        <v>0</v>
      </c>
      <c r="FC57" s="120">
        <v>0</v>
      </c>
      <c r="FD57" s="120">
        <v>0</v>
      </c>
      <c r="FE57" s="120">
        <v>0</v>
      </c>
      <c r="FF57" s="120">
        <v>0</v>
      </c>
      <c r="FG57" s="120">
        <v>0</v>
      </c>
      <c r="FH57" s="120">
        <v>0</v>
      </c>
      <c r="FI57" s="120">
        <v>0</v>
      </c>
      <c r="FJ57" s="120">
        <v>0</v>
      </c>
      <c r="FK57" s="120">
        <v>0</v>
      </c>
      <c r="FL57" s="120">
        <v>0</v>
      </c>
      <c r="FM57" s="120">
        <v>0</v>
      </c>
      <c r="FN57" s="120">
        <v>0</v>
      </c>
      <c r="FO57" s="120">
        <v>0</v>
      </c>
      <c r="FP57" s="120">
        <v>0</v>
      </c>
      <c r="FQ57" s="120">
        <v>0</v>
      </c>
      <c r="FR57" s="120">
        <v>0</v>
      </c>
      <c r="FS57" s="120">
        <v>0</v>
      </c>
      <c r="FT57" s="120">
        <v>0</v>
      </c>
      <c r="FU57" s="120">
        <v>0</v>
      </c>
      <c r="FV57" s="120">
        <v>0</v>
      </c>
      <c r="FW57" s="120">
        <v>0</v>
      </c>
      <c r="FX57" s="120">
        <v>0</v>
      </c>
      <c r="FY57" s="2"/>
      <c r="FZ57" s="2">
        <f t="shared" ref="FZ57:FZ58" si="17">SUM(C57:FY57)</f>
        <v>1314249.97</v>
      </c>
      <c r="GA57" s="2"/>
      <c r="GB57" s="2"/>
      <c r="GC57" s="2"/>
      <c r="GD57" s="2"/>
      <c r="GE57" s="2"/>
      <c r="GF57" s="2"/>
      <c r="GG57" s="2"/>
      <c r="GH57" s="2"/>
      <c r="GI57" s="120"/>
      <c r="GJ57" s="120"/>
      <c r="GK57" s="120"/>
      <c r="GL57" s="120"/>
      <c r="GM57" s="120"/>
    </row>
    <row r="58" spans="1:256" x14ac:dyDescent="0.35">
      <c r="A58" s="119" t="s">
        <v>764</v>
      </c>
      <c r="B58" s="120" t="s">
        <v>687</v>
      </c>
      <c r="C58" s="2">
        <f t="shared" ref="C58:BN58" si="18">SUM(C52:C57)</f>
        <v>3975359.6368625555</v>
      </c>
      <c r="D58" s="2">
        <f t="shared" si="18"/>
        <v>20560272.927547358</v>
      </c>
      <c r="E58" s="2">
        <f t="shared" si="18"/>
        <v>3957336.3845604667</v>
      </c>
      <c r="F58" s="2">
        <f t="shared" si="18"/>
        <v>11725720.408169016</v>
      </c>
      <c r="G58" s="2">
        <f t="shared" si="18"/>
        <v>749134.75238927116</v>
      </c>
      <c r="H58" s="2">
        <f t="shared" si="18"/>
        <v>875460.61353472143</v>
      </c>
      <c r="I58" s="2">
        <f t="shared" si="18"/>
        <v>4950900.101165615</v>
      </c>
      <c r="J58" s="2">
        <f t="shared" si="18"/>
        <v>1174607.3430782808</v>
      </c>
      <c r="K58" s="2">
        <f t="shared" si="18"/>
        <v>148174.02762891745</v>
      </c>
      <c r="L58" s="2">
        <f t="shared" si="18"/>
        <v>1809566.9849713142</v>
      </c>
      <c r="M58" s="2">
        <f t="shared" si="18"/>
        <v>720101.2592620654</v>
      </c>
      <c r="N58" s="2">
        <f t="shared" si="18"/>
        <v>33573698.057299666</v>
      </c>
      <c r="O58" s="2">
        <f t="shared" si="18"/>
        <v>7951652.0108887823</v>
      </c>
      <c r="P58" s="2">
        <f t="shared" si="18"/>
        <v>238195.42090387226</v>
      </c>
      <c r="Q58" s="2">
        <f t="shared" si="18"/>
        <v>24475693.320616804</v>
      </c>
      <c r="R58" s="2">
        <f t="shared" si="18"/>
        <v>2088234.5235152012</v>
      </c>
      <c r="S58" s="2">
        <f t="shared" si="18"/>
        <v>840187.19638839783</v>
      </c>
      <c r="T58" s="2">
        <f t="shared" si="18"/>
        <v>108965.2725716104</v>
      </c>
      <c r="U58" s="2">
        <f t="shared" si="18"/>
        <v>37193.431668595564</v>
      </c>
      <c r="V58" s="2">
        <f t="shared" si="18"/>
        <v>167495.00150570075</v>
      </c>
      <c r="W58" s="2">
        <f t="shared" si="18"/>
        <v>33789.81845509413</v>
      </c>
      <c r="X58" s="2">
        <f t="shared" si="18"/>
        <v>26750.286612030377</v>
      </c>
      <c r="Y58" s="2">
        <f t="shared" si="18"/>
        <v>420565.66285922786</v>
      </c>
      <c r="Z58" s="2">
        <f t="shared" si="18"/>
        <v>145527.75335373165</v>
      </c>
      <c r="AA58" s="2">
        <f t="shared" si="18"/>
        <v>17895248.291801848</v>
      </c>
      <c r="AB58" s="2">
        <f t="shared" si="18"/>
        <v>17593969.441777565</v>
      </c>
      <c r="AC58" s="2">
        <f t="shared" si="18"/>
        <v>549855.02079579222</v>
      </c>
      <c r="AD58" s="2">
        <f t="shared" si="18"/>
        <v>566683.47791309236</v>
      </c>
      <c r="AE58" s="2">
        <f t="shared" si="18"/>
        <v>81308.454960299423</v>
      </c>
      <c r="AF58" s="2">
        <f t="shared" si="18"/>
        <v>123406.36554046549</v>
      </c>
      <c r="AG58" s="2">
        <f t="shared" si="18"/>
        <v>434649.92047845712</v>
      </c>
      <c r="AH58" s="2">
        <f t="shared" si="18"/>
        <v>514721.37188820203</v>
      </c>
      <c r="AI58" s="2">
        <f t="shared" si="18"/>
        <v>123369.26925853235</v>
      </c>
      <c r="AJ58" s="2">
        <f t="shared" si="18"/>
        <v>93298.180480559633</v>
      </c>
      <c r="AK58" s="2">
        <f t="shared" si="18"/>
        <v>108855.95357231262</v>
      </c>
      <c r="AL58" s="2">
        <f t="shared" si="18"/>
        <v>100022.79577645517</v>
      </c>
      <c r="AM58" s="2">
        <f t="shared" si="18"/>
        <v>251077.82193562208</v>
      </c>
      <c r="AN58" s="2">
        <f t="shared" si="18"/>
        <v>173117.44740056197</v>
      </c>
      <c r="AO58" s="2">
        <f t="shared" si="18"/>
        <v>2738424.7613501702</v>
      </c>
      <c r="AP58" s="2">
        <f t="shared" si="18"/>
        <v>49269592.772665814</v>
      </c>
      <c r="AQ58" s="2">
        <f t="shared" si="18"/>
        <v>204769.52257544457</v>
      </c>
      <c r="AR58" s="2">
        <f t="shared" si="18"/>
        <v>32081581.68313745</v>
      </c>
      <c r="AS58" s="2">
        <f t="shared" si="18"/>
        <v>3523721.4669548324</v>
      </c>
      <c r="AT58" s="2">
        <f t="shared" si="18"/>
        <v>1303247.3953737842</v>
      </c>
      <c r="AU58" s="2">
        <f t="shared" si="18"/>
        <v>216355.0149062376</v>
      </c>
      <c r="AV58" s="2">
        <f t="shared" si="18"/>
        <v>254468.35091938285</v>
      </c>
      <c r="AW58" s="2">
        <f t="shared" si="18"/>
        <v>155306.61526432243</v>
      </c>
      <c r="AX58" s="2">
        <f t="shared" si="18"/>
        <v>81260.452573746647</v>
      </c>
      <c r="AY58" s="2">
        <f t="shared" si="18"/>
        <v>304725.76989508385</v>
      </c>
      <c r="AZ58" s="2">
        <f t="shared" si="18"/>
        <v>6306805.3758183587</v>
      </c>
      <c r="BA58" s="2">
        <f t="shared" si="18"/>
        <v>5489607.5711656148</v>
      </c>
      <c r="BB58" s="2">
        <f t="shared" si="18"/>
        <v>6155948.8893297724</v>
      </c>
      <c r="BC58" s="2">
        <f t="shared" si="18"/>
        <v>10935575.765983488</v>
      </c>
      <c r="BD58" s="2">
        <f t="shared" si="18"/>
        <v>1547641.3968382713</v>
      </c>
      <c r="BE58" s="2">
        <f t="shared" si="18"/>
        <v>696507.8364247221</v>
      </c>
      <c r="BF58" s="2">
        <f t="shared" si="18"/>
        <v>9915498.5603788272</v>
      </c>
      <c r="BG58" s="2">
        <f t="shared" si="18"/>
        <v>596242.4494212087</v>
      </c>
      <c r="BH58" s="2">
        <f t="shared" si="18"/>
        <v>328311.70143720863</v>
      </c>
      <c r="BI58" s="2">
        <f t="shared" si="18"/>
        <v>241110.96726936224</v>
      </c>
      <c r="BJ58" s="2">
        <f t="shared" si="18"/>
        <v>2846222.1441412461</v>
      </c>
      <c r="BK58" s="2">
        <f t="shared" si="18"/>
        <v>11067242.313914524</v>
      </c>
      <c r="BL58" s="2">
        <f t="shared" si="18"/>
        <v>82561.460373204944</v>
      </c>
      <c r="BM58" s="2">
        <f t="shared" si="18"/>
        <v>396650.24049345305</v>
      </c>
      <c r="BN58" s="2">
        <f t="shared" si="18"/>
        <v>1938189.9087948226</v>
      </c>
      <c r="BO58" s="2">
        <f t="shared" ref="BO58:DZ58" si="19">SUM(BO52:BO57)</f>
        <v>982847.09158799471</v>
      </c>
      <c r="BP58" s="2">
        <f t="shared" si="19"/>
        <v>117815.55602096832</v>
      </c>
      <c r="BQ58" s="2">
        <f t="shared" si="19"/>
        <v>2891628.4715609546</v>
      </c>
      <c r="BR58" s="2">
        <f t="shared" si="19"/>
        <v>2287490.4209619872</v>
      </c>
      <c r="BS58" s="2">
        <f t="shared" si="19"/>
        <v>562639.48752807383</v>
      </c>
      <c r="BT58" s="2">
        <f t="shared" si="19"/>
        <v>216225.53547308687</v>
      </c>
      <c r="BU58" s="2">
        <f t="shared" si="19"/>
        <v>232339.53380005827</v>
      </c>
      <c r="BV58" s="2">
        <f t="shared" si="19"/>
        <v>683641.06110556971</v>
      </c>
      <c r="BW58" s="2">
        <f t="shared" si="19"/>
        <v>846721.21781425888</v>
      </c>
      <c r="BX58" s="2">
        <f t="shared" si="19"/>
        <v>58107.016577187038</v>
      </c>
      <c r="BY58" s="2">
        <f t="shared" si="19"/>
        <v>428323.47825513745</v>
      </c>
      <c r="BZ58" s="2">
        <f t="shared" si="19"/>
        <v>149598.21046641792</v>
      </c>
      <c r="CA58" s="2">
        <f t="shared" si="19"/>
        <v>57816.581214433165</v>
      </c>
      <c r="CB58" s="2">
        <f t="shared" si="19"/>
        <v>39322975.835512385</v>
      </c>
      <c r="CC58" s="2">
        <f t="shared" si="19"/>
        <v>129384.2568167835</v>
      </c>
      <c r="CD58" s="2">
        <f t="shared" si="19"/>
        <v>27599.405618017885</v>
      </c>
      <c r="CE58" s="2">
        <f t="shared" si="19"/>
        <v>151475.69035242582</v>
      </c>
      <c r="CF58" s="2">
        <f t="shared" si="19"/>
        <v>72740.328148000757</v>
      </c>
      <c r="CG58" s="2">
        <f t="shared" si="19"/>
        <v>122773.86791181409</v>
      </c>
      <c r="CH58" s="2">
        <f t="shared" si="19"/>
        <v>81934.396361887222</v>
      </c>
      <c r="CI58" s="2">
        <f t="shared" si="19"/>
        <v>498560.82741916185</v>
      </c>
      <c r="CJ58" s="2">
        <f t="shared" si="19"/>
        <v>621085.91641571827</v>
      </c>
      <c r="CK58" s="2">
        <f t="shared" si="19"/>
        <v>3235219.7712578927</v>
      </c>
      <c r="CL58" s="2">
        <f t="shared" si="19"/>
        <v>887033.79710856453</v>
      </c>
      <c r="CM58" s="2">
        <f t="shared" si="19"/>
        <v>528492.52589113661</v>
      </c>
      <c r="CN58" s="2">
        <f t="shared" si="19"/>
        <v>15541079.608868385</v>
      </c>
      <c r="CO58" s="2">
        <f t="shared" si="19"/>
        <v>7951642.5939582326</v>
      </c>
      <c r="CP58" s="2">
        <f t="shared" si="19"/>
        <v>467722.82009106758</v>
      </c>
      <c r="CQ58" s="2">
        <f t="shared" si="19"/>
        <v>613383.0888482664</v>
      </c>
      <c r="CR58" s="2">
        <f t="shared" si="19"/>
        <v>175619.76823391014</v>
      </c>
      <c r="CS58" s="2">
        <f t="shared" si="19"/>
        <v>172824.97477906602</v>
      </c>
      <c r="CT58" s="2">
        <f t="shared" si="19"/>
        <v>102289.6096285465</v>
      </c>
      <c r="CU58" s="2">
        <f t="shared" si="19"/>
        <v>96441.5474873106</v>
      </c>
      <c r="CV58" s="2">
        <f t="shared" si="19"/>
        <v>46466.156612030383</v>
      </c>
      <c r="CW58" s="2">
        <f t="shared" si="19"/>
        <v>185389.55671093561</v>
      </c>
      <c r="CX58" s="2">
        <f t="shared" si="19"/>
        <v>378680.81769251748</v>
      </c>
      <c r="CY58" s="2">
        <f t="shared" si="19"/>
        <v>40319.767191755403</v>
      </c>
      <c r="CZ58" s="2">
        <f t="shared" si="19"/>
        <v>1445360.3518001593</v>
      </c>
      <c r="DA58" s="2">
        <f t="shared" si="19"/>
        <v>118761.57728543418</v>
      </c>
      <c r="DB58" s="2">
        <f t="shared" si="19"/>
        <v>230980.96268869838</v>
      </c>
      <c r="DC58" s="2">
        <f t="shared" si="19"/>
        <v>184644.23070619485</v>
      </c>
      <c r="DD58" s="2">
        <f t="shared" si="19"/>
        <v>107823.8875335956</v>
      </c>
      <c r="DE58" s="2">
        <f t="shared" si="19"/>
        <v>170910.24276903531</v>
      </c>
      <c r="DF58" s="2">
        <f t="shared" si="19"/>
        <v>13856826.092310289</v>
      </c>
      <c r="DG58" s="2">
        <f t="shared" si="19"/>
        <v>46615.189704227072</v>
      </c>
      <c r="DH58" s="2">
        <f t="shared" si="19"/>
        <v>1180004.4695122996</v>
      </c>
      <c r="DI58" s="2">
        <f t="shared" si="19"/>
        <v>1803958.9666310013</v>
      </c>
      <c r="DJ58" s="2">
        <f t="shared" si="19"/>
        <v>384848.61456185119</v>
      </c>
      <c r="DK58" s="2">
        <f t="shared" si="19"/>
        <v>277162.55962692905</v>
      </c>
      <c r="DL58" s="2">
        <f t="shared" si="19"/>
        <v>3301078.4921195148</v>
      </c>
      <c r="DM58" s="2">
        <f t="shared" si="19"/>
        <v>258586.006587004</v>
      </c>
      <c r="DN58" s="2">
        <f t="shared" si="19"/>
        <v>788062.09909076511</v>
      </c>
      <c r="DO58" s="2">
        <f t="shared" si="19"/>
        <v>1688269.4853138258</v>
      </c>
      <c r="DP58" s="2">
        <f t="shared" si="19"/>
        <v>166594.73793269598</v>
      </c>
      <c r="DQ58" s="2">
        <f t="shared" si="19"/>
        <v>358354.62037811964</v>
      </c>
      <c r="DR58" s="2">
        <f t="shared" si="19"/>
        <v>767204.8997198554</v>
      </c>
      <c r="DS58" s="2">
        <f t="shared" si="19"/>
        <v>345603.91752007912</v>
      </c>
      <c r="DT58" s="2">
        <f t="shared" si="19"/>
        <v>63361.576432750931</v>
      </c>
      <c r="DU58" s="2">
        <f t="shared" si="19"/>
        <v>149205.17810480119</v>
      </c>
      <c r="DV58" s="2">
        <f t="shared" si="19"/>
        <v>98441.847109261129</v>
      </c>
      <c r="DW58" s="2">
        <f t="shared" si="19"/>
        <v>123873.17229779011</v>
      </c>
      <c r="DX58" s="2">
        <f t="shared" si="19"/>
        <v>93206.578928209172</v>
      </c>
      <c r="DY58" s="2">
        <f t="shared" si="19"/>
        <v>196534.16107701175</v>
      </c>
      <c r="DZ58" s="2">
        <f t="shared" si="19"/>
        <v>625321.34965118638</v>
      </c>
      <c r="EA58" s="2">
        <f t="shared" ref="EA58:FX58" si="20">SUM(EA52:EA57)</f>
        <v>532449.43882370694</v>
      </c>
      <c r="EB58" s="2">
        <f t="shared" si="20"/>
        <v>414187.58427971142</v>
      </c>
      <c r="EC58" s="2">
        <f t="shared" si="20"/>
        <v>207798.65111541696</v>
      </c>
      <c r="ED58" s="2">
        <f t="shared" si="20"/>
        <v>925536.09880404407</v>
      </c>
      <c r="EE58" s="2">
        <f t="shared" si="20"/>
        <v>94435.066005391389</v>
      </c>
      <c r="EF58" s="2">
        <f t="shared" si="20"/>
        <v>766840.28550778679</v>
      </c>
      <c r="EG58" s="2">
        <f t="shared" si="20"/>
        <v>132080.91287295337</v>
      </c>
      <c r="EH58" s="2">
        <f t="shared" si="20"/>
        <v>111448.8269026858</v>
      </c>
      <c r="EI58" s="2">
        <f t="shared" si="20"/>
        <v>8409210.7053326871</v>
      </c>
      <c r="EJ58" s="2">
        <f t="shared" si="20"/>
        <v>6070945.2586546866</v>
      </c>
      <c r="EK58" s="2">
        <f t="shared" si="20"/>
        <v>331709.13961849996</v>
      </c>
      <c r="EL58" s="2">
        <f t="shared" si="20"/>
        <v>359004.14726938715</v>
      </c>
      <c r="EM58" s="2">
        <f t="shared" si="20"/>
        <v>133629.31033063785</v>
      </c>
      <c r="EN58" s="2">
        <f t="shared" si="20"/>
        <v>599040.85408002674</v>
      </c>
      <c r="EO58" s="2">
        <f t="shared" si="20"/>
        <v>110515.75472165953</v>
      </c>
      <c r="EP58" s="2">
        <f t="shared" si="20"/>
        <v>198467.1499845293</v>
      </c>
      <c r="EQ58" s="2">
        <f t="shared" si="20"/>
        <v>1482699.5302336456</v>
      </c>
      <c r="ER58" s="2">
        <f t="shared" si="20"/>
        <v>178186.99681049981</v>
      </c>
      <c r="ES58" s="2">
        <f t="shared" si="20"/>
        <v>86407.437255903089</v>
      </c>
      <c r="ET58" s="2">
        <f t="shared" si="20"/>
        <v>99167.860137511045</v>
      </c>
      <c r="EU58" s="2">
        <f t="shared" si="20"/>
        <v>322912.49758654094</v>
      </c>
      <c r="EV58" s="2">
        <f t="shared" si="20"/>
        <v>43628.739060467371</v>
      </c>
      <c r="EW58" s="2">
        <f t="shared" si="20"/>
        <v>369514.55207151332</v>
      </c>
      <c r="EX58" s="2">
        <f t="shared" si="20"/>
        <v>81318.092788917696</v>
      </c>
      <c r="EY58" s="2">
        <f t="shared" si="20"/>
        <v>429529.24359690119</v>
      </c>
      <c r="EZ58" s="2">
        <f t="shared" si="20"/>
        <v>87699.390095574476</v>
      </c>
      <c r="FA58" s="2">
        <f t="shared" si="20"/>
        <v>1826713.564192686</v>
      </c>
      <c r="FB58" s="2">
        <f t="shared" si="20"/>
        <v>261415.66140057801</v>
      </c>
      <c r="FC58" s="2">
        <f t="shared" si="20"/>
        <v>1118743.3030608119</v>
      </c>
      <c r="FD58" s="2">
        <f t="shared" si="20"/>
        <v>347007.27838893526</v>
      </c>
      <c r="FE58" s="2">
        <f t="shared" si="20"/>
        <v>73495.369355636954</v>
      </c>
      <c r="FF58" s="2">
        <f t="shared" si="20"/>
        <v>194612.29182576112</v>
      </c>
      <c r="FG58" s="2">
        <f t="shared" si="20"/>
        <v>84433.012111264994</v>
      </c>
      <c r="FH58" s="2">
        <f t="shared" si="20"/>
        <v>86807.970763982477</v>
      </c>
      <c r="FI58" s="2">
        <f t="shared" si="20"/>
        <v>1197393.3302733083</v>
      </c>
      <c r="FJ58" s="2">
        <f t="shared" si="20"/>
        <v>801762.05190615822</v>
      </c>
      <c r="FK58" s="2">
        <f t="shared" si="20"/>
        <v>1253001.4648258083</v>
      </c>
      <c r="FL58" s="2">
        <f t="shared" si="20"/>
        <v>3501094.1756532299</v>
      </c>
      <c r="FM58" s="2">
        <f t="shared" si="20"/>
        <v>1963488.5233917458</v>
      </c>
      <c r="FN58" s="2">
        <f t="shared" si="20"/>
        <v>11231428.410913067</v>
      </c>
      <c r="FO58" s="2">
        <f t="shared" si="20"/>
        <v>607592.63138315966</v>
      </c>
      <c r="FP58" s="2">
        <f t="shared" si="20"/>
        <v>1267504.9977336868</v>
      </c>
      <c r="FQ58" s="2">
        <f t="shared" si="20"/>
        <v>603021.10860051261</v>
      </c>
      <c r="FR58" s="2">
        <f t="shared" si="20"/>
        <v>88488.239989595269</v>
      </c>
      <c r="FS58" s="2">
        <f t="shared" si="20"/>
        <v>82384.211328193938</v>
      </c>
      <c r="FT58" s="2">
        <f t="shared" si="20"/>
        <v>69243.539168030751</v>
      </c>
      <c r="FU58" s="2">
        <f t="shared" si="20"/>
        <v>591729.33694608184</v>
      </c>
      <c r="FV58" s="2">
        <f t="shared" si="20"/>
        <v>438814.89076443302</v>
      </c>
      <c r="FW58" s="2">
        <f t="shared" si="20"/>
        <v>104794.87353843845</v>
      </c>
      <c r="FX58" s="2">
        <f t="shared" si="20"/>
        <v>35710.539170131822</v>
      </c>
      <c r="FY58" s="2"/>
      <c r="FZ58" s="2">
        <f t="shared" si="17"/>
        <v>468248706.55608988</v>
      </c>
      <c r="GA58" s="49"/>
      <c r="GB58" s="2"/>
      <c r="GC58" s="2"/>
      <c r="GD58" s="2"/>
      <c r="GE58" s="2"/>
      <c r="GF58" s="2"/>
      <c r="GG58" s="2"/>
      <c r="GH58" s="2"/>
      <c r="GI58" s="120"/>
      <c r="GJ58" s="120"/>
      <c r="GK58" s="120"/>
      <c r="GL58" s="120"/>
      <c r="GM58" s="120"/>
    </row>
    <row r="60" spans="1:256" x14ac:dyDescent="0.35">
      <c r="A60" s="176">
        <v>0.08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20"/>
      <c r="AL60" s="120"/>
      <c r="AM60" s="120"/>
      <c r="AN60" s="120"/>
      <c r="AO60" s="120"/>
      <c r="AP60" s="120"/>
      <c r="AQ60" s="120"/>
      <c r="AR60" s="120"/>
      <c r="AS60" s="120"/>
      <c r="AT60" s="120"/>
      <c r="AU60" s="120"/>
      <c r="AV60" s="120"/>
      <c r="AW60" s="120"/>
      <c r="AX60" s="120"/>
      <c r="AY60" s="120"/>
      <c r="AZ60" s="120"/>
      <c r="BA60" s="120"/>
      <c r="BB60" s="120"/>
      <c r="BC60" s="120"/>
      <c r="BD60" s="120"/>
      <c r="BE60" s="120"/>
      <c r="BF60" s="120"/>
      <c r="BG60" s="120"/>
      <c r="BH60" s="120"/>
      <c r="BI60" s="120"/>
      <c r="BJ60" s="120"/>
      <c r="BK60" s="120"/>
      <c r="BL60" s="120"/>
      <c r="BM60" s="120"/>
      <c r="BN60" s="120"/>
      <c r="BO60" s="120"/>
      <c r="BP60" s="120"/>
      <c r="BQ60" s="120"/>
      <c r="BR60" s="120"/>
      <c r="BS60" s="120"/>
      <c r="BT60" s="120"/>
      <c r="BU60" s="120"/>
      <c r="BV60" s="120"/>
      <c r="BW60" s="120"/>
      <c r="BX60" s="120"/>
      <c r="BY60" s="120"/>
      <c r="BZ60" s="120"/>
      <c r="CA60" s="120"/>
      <c r="CB60" s="120"/>
      <c r="CC60" s="120"/>
      <c r="CD60" s="120"/>
      <c r="CE60" s="120"/>
      <c r="CF60" s="120"/>
      <c r="CG60" s="120"/>
      <c r="CH60" s="120"/>
      <c r="CI60" s="120"/>
      <c r="CJ60" s="120"/>
      <c r="CK60" s="120"/>
      <c r="CL60" s="120"/>
      <c r="CM60" s="120"/>
      <c r="CN60" s="120"/>
      <c r="CO60" s="120"/>
      <c r="CP60" s="120"/>
      <c r="CQ60" s="120"/>
      <c r="CR60" s="120"/>
      <c r="CS60" s="120"/>
      <c r="CT60" s="120"/>
      <c r="CU60" s="120"/>
      <c r="CV60" s="120"/>
      <c r="CW60" s="120"/>
      <c r="CX60" s="120"/>
      <c r="CY60" s="120"/>
      <c r="CZ60" s="120"/>
      <c r="DA60" s="120"/>
      <c r="DB60" s="120"/>
      <c r="DC60" s="120"/>
      <c r="DD60" s="120"/>
      <c r="DE60" s="120"/>
      <c r="DF60" s="120"/>
      <c r="DG60" s="120"/>
      <c r="DH60" s="120"/>
      <c r="DI60" s="120"/>
      <c r="DJ60" s="120"/>
      <c r="DK60" s="120"/>
      <c r="DL60" s="120"/>
      <c r="DM60" s="120"/>
      <c r="DN60" s="120"/>
      <c r="DO60" s="120"/>
      <c r="DP60" s="120"/>
      <c r="DQ60" s="120"/>
      <c r="DR60" s="120"/>
      <c r="DS60" s="120"/>
      <c r="DT60" s="120"/>
      <c r="DU60" s="120"/>
      <c r="DV60" s="120"/>
      <c r="DW60" s="120"/>
      <c r="DX60" s="120"/>
      <c r="DY60" s="120"/>
      <c r="DZ60" s="120"/>
      <c r="EA60" s="120"/>
      <c r="EB60" s="120"/>
      <c r="EC60" s="120"/>
      <c r="ED60" s="120"/>
      <c r="EE60" s="120"/>
      <c r="EF60" s="120"/>
      <c r="EG60" s="120"/>
      <c r="EH60" s="120"/>
      <c r="EI60" s="120"/>
      <c r="EJ60" s="120"/>
      <c r="EK60" s="120"/>
      <c r="EL60" s="120"/>
      <c r="EM60" s="120"/>
      <c r="EN60" s="120"/>
      <c r="EO60" s="120"/>
      <c r="EP60" s="120"/>
      <c r="EQ60" s="120"/>
      <c r="ER60" s="120"/>
      <c r="ES60" s="120"/>
      <c r="ET60" s="120"/>
      <c r="EU60" s="120"/>
      <c r="EV60" s="120"/>
      <c r="EW60" s="120"/>
      <c r="EX60" s="120"/>
      <c r="EY60" s="120"/>
      <c r="EZ60" s="120"/>
      <c r="FA60" s="120"/>
      <c r="FB60" s="120"/>
      <c r="FC60" s="120"/>
      <c r="FD60" s="120"/>
      <c r="FE60" s="120"/>
      <c r="FF60" s="120"/>
      <c r="FG60" s="120"/>
      <c r="FH60" s="120"/>
      <c r="FI60" s="120"/>
      <c r="FJ60" s="120"/>
      <c r="FK60" s="120"/>
      <c r="FL60" s="120"/>
      <c r="FM60" s="120"/>
      <c r="FN60" s="120"/>
      <c r="FO60" s="120"/>
      <c r="FP60" s="120"/>
      <c r="FQ60" s="120"/>
      <c r="FR60" s="120"/>
      <c r="FS60" s="120"/>
      <c r="FT60" s="120"/>
      <c r="FU60" s="120"/>
      <c r="FV60" s="120"/>
      <c r="FW60" s="120"/>
      <c r="FX60" s="120"/>
      <c r="FY60" s="2"/>
      <c r="FZ60" s="2"/>
      <c r="GA60" s="12"/>
      <c r="GB60" s="2"/>
      <c r="GC60" s="2"/>
      <c r="GD60" s="2"/>
      <c r="GE60" s="2"/>
      <c r="GF60" s="2"/>
      <c r="GG60" s="2"/>
      <c r="GH60" s="2"/>
      <c r="GI60" s="120"/>
      <c r="GJ60" s="120"/>
      <c r="GK60" s="120"/>
      <c r="GL60" s="120"/>
      <c r="GM60" s="120"/>
    </row>
    <row r="61" spans="1:256" x14ac:dyDescent="0.35">
      <c r="A61" s="120"/>
      <c r="B61" s="154" t="s">
        <v>473</v>
      </c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0"/>
      <c r="S61" s="120"/>
      <c r="T61" s="120"/>
      <c r="U61" s="120"/>
      <c r="V61" s="120"/>
      <c r="W61" s="120"/>
      <c r="X61" s="120"/>
      <c r="Y61" s="120"/>
      <c r="Z61" s="120"/>
      <c r="AA61" s="120"/>
      <c r="AB61" s="120"/>
      <c r="AC61" s="120"/>
      <c r="AD61" s="120"/>
      <c r="AE61" s="120"/>
      <c r="AF61" s="120"/>
      <c r="AG61" s="120"/>
      <c r="AH61" s="120"/>
      <c r="AI61" s="120"/>
      <c r="AJ61" s="120"/>
      <c r="AK61" s="120"/>
      <c r="AL61" s="120"/>
      <c r="AM61" s="120"/>
      <c r="AN61" s="120"/>
      <c r="AO61" s="120"/>
      <c r="AP61" s="120"/>
      <c r="AQ61" s="120"/>
      <c r="AR61" s="120"/>
      <c r="AS61" s="120"/>
      <c r="AT61" s="120"/>
      <c r="AU61" s="120"/>
      <c r="AV61" s="120"/>
      <c r="AW61" s="120"/>
      <c r="AX61" s="120"/>
      <c r="AY61" s="120"/>
      <c r="AZ61" s="120"/>
      <c r="BA61" s="120"/>
      <c r="BB61" s="120"/>
      <c r="BC61" s="120"/>
      <c r="BD61" s="120"/>
      <c r="BE61" s="120"/>
      <c r="BF61" s="120"/>
      <c r="BG61" s="120"/>
      <c r="BH61" s="120"/>
      <c r="BI61" s="120"/>
      <c r="BJ61" s="120"/>
      <c r="BK61" s="120"/>
      <c r="BL61" s="120"/>
      <c r="BM61" s="120"/>
      <c r="BN61" s="120"/>
      <c r="BO61" s="120"/>
      <c r="BP61" s="120"/>
      <c r="BQ61" s="120"/>
      <c r="BR61" s="120"/>
      <c r="BS61" s="120"/>
      <c r="BT61" s="120"/>
      <c r="BU61" s="120"/>
      <c r="BV61" s="120"/>
      <c r="BW61" s="120"/>
      <c r="BX61" s="120"/>
      <c r="BY61" s="120"/>
      <c r="BZ61" s="120"/>
      <c r="CA61" s="120"/>
      <c r="CB61" s="120"/>
      <c r="CC61" s="120"/>
      <c r="CD61" s="120"/>
      <c r="CE61" s="120"/>
      <c r="CF61" s="120"/>
      <c r="CG61" s="120"/>
      <c r="CH61" s="120"/>
      <c r="CI61" s="120"/>
      <c r="CJ61" s="120"/>
      <c r="CK61" s="120"/>
      <c r="CL61" s="120"/>
      <c r="CM61" s="120"/>
      <c r="CN61" s="120"/>
      <c r="CO61" s="120"/>
      <c r="CP61" s="120"/>
      <c r="CQ61" s="120"/>
      <c r="CR61" s="120"/>
      <c r="CS61" s="120"/>
      <c r="CT61" s="120"/>
      <c r="CU61" s="120"/>
      <c r="CV61" s="120"/>
      <c r="CW61" s="120"/>
      <c r="CX61" s="120"/>
      <c r="CY61" s="120"/>
      <c r="CZ61" s="120"/>
      <c r="DA61" s="120"/>
      <c r="DB61" s="120"/>
      <c r="DC61" s="120"/>
      <c r="DD61" s="120"/>
      <c r="DE61" s="120"/>
      <c r="DF61" s="120"/>
      <c r="DG61" s="120"/>
      <c r="DH61" s="120"/>
      <c r="DI61" s="120"/>
      <c r="DJ61" s="120"/>
      <c r="DK61" s="120"/>
      <c r="DL61" s="120"/>
      <c r="DM61" s="120"/>
      <c r="DN61" s="120"/>
      <c r="DO61" s="120"/>
      <c r="DP61" s="120"/>
      <c r="DQ61" s="120"/>
      <c r="DR61" s="120"/>
      <c r="DS61" s="120"/>
      <c r="DT61" s="120"/>
      <c r="DU61" s="120"/>
      <c r="DV61" s="120"/>
      <c r="DW61" s="120"/>
      <c r="DX61" s="120"/>
      <c r="DY61" s="120"/>
      <c r="DZ61" s="120"/>
      <c r="EA61" s="120"/>
      <c r="EB61" s="120"/>
      <c r="EC61" s="120"/>
      <c r="ED61" s="120"/>
      <c r="EE61" s="120"/>
      <c r="EF61" s="120"/>
      <c r="EG61" s="120"/>
      <c r="EH61" s="120"/>
      <c r="EI61" s="120"/>
      <c r="EJ61" s="120"/>
      <c r="EK61" s="120"/>
      <c r="EL61" s="120"/>
      <c r="EM61" s="120"/>
      <c r="EN61" s="120"/>
      <c r="EO61" s="120"/>
      <c r="EP61" s="120"/>
      <c r="EQ61" s="120"/>
      <c r="ER61" s="120"/>
      <c r="ES61" s="120"/>
      <c r="ET61" s="120"/>
      <c r="EU61" s="120"/>
      <c r="EV61" s="120"/>
      <c r="EW61" s="120"/>
      <c r="EX61" s="120"/>
      <c r="EY61" s="120"/>
      <c r="EZ61" s="120"/>
      <c r="FA61" s="120"/>
      <c r="FB61" s="120"/>
      <c r="FC61" s="120"/>
      <c r="FD61" s="120"/>
      <c r="FE61" s="120"/>
      <c r="FF61" s="120"/>
      <c r="FG61" s="120"/>
      <c r="FH61" s="120"/>
      <c r="FI61" s="120"/>
      <c r="FJ61" s="120"/>
      <c r="FK61" s="120"/>
      <c r="FL61" s="120"/>
      <c r="FM61" s="120"/>
      <c r="FN61" s="120"/>
      <c r="FO61" s="120"/>
      <c r="FP61" s="120"/>
      <c r="FQ61" s="120"/>
      <c r="FR61" s="120"/>
      <c r="FS61" s="120"/>
      <c r="FT61" s="120"/>
      <c r="FU61" s="120"/>
      <c r="FV61" s="120"/>
      <c r="FW61" s="120"/>
      <c r="FX61" s="120"/>
      <c r="FY61" s="2"/>
      <c r="FZ61" s="2"/>
      <c r="GA61" s="12"/>
      <c r="GB61" s="2"/>
      <c r="GC61" s="2"/>
      <c r="GD61" s="2"/>
      <c r="GE61" s="2"/>
      <c r="GF61" s="2"/>
      <c r="GG61" s="2"/>
      <c r="GH61" s="2"/>
      <c r="GI61" s="120"/>
      <c r="GJ61" s="120"/>
      <c r="GK61" s="120"/>
      <c r="GL61" s="120"/>
      <c r="GM61" s="120"/>
    </row>
    <row r="62" spans="1:256" x14ac:dyDescent="0.35">
      <c r="A62" s="119" t="s">
        <v>474</v>
      </c>
      <c r="B62" s="120" t="s">
        <v>701</v>
      </c>
      <c r="C62" s="12">
        <f t="shared" ref="C62:AH62" si="21">C16</f>
        <v>6449</v>
      </c>
      <c r="D62" s="12">
        <f t="shared" si="21"/>
        <v>31711</v>
      </c>
      <c r="E62" s="12">
        <f t="shared" si="21"/>
        <v>4466</v>
      </c>
      <c r="F62" s="12">
        <f t="shared" si="21"/>
        <v>21448.5</v>
      </c>
      <c r="G62" s="12">
        <f t="shared" si="21"/>
        <v>1531.5</v>
      </c>
      <c r="H62" s="12">
        <f t="shared" si="21"/>
        <v>1123</v>
      </c>
      <c r="I62" s="12">
        <f t="shared" si="21"/>
        <v>6326</v>
      </c>
      <c r="J62" s="12">
        <f t="shared" si="21"/>
        <v>1986</v>
      </c>
      <c r="K62" s="12">
        <f t="shared" si="21"/>
        <v>273.5</v>
      </c>
      <c r="L62" s="12">
        <f t="shared" si="21"/>
        <v>2060</v>
      </c>
      <c r="M62" s="12">
        <f t="shared" si="21"/>
        <v>881</v>
      </c>
      <c r="N62" s="12">
        <f t="shared" si="21"/>
        <v>48499</v>
      </c>
      <c r="O62" s="12">
        <f t="shared" si="21"/>
        <v>12660.5</v>
      </c>
      <c r="P62" s="12">
        <f t="shared" si="21"/>
        <v>358</v>
      </c>
      <c r="Q62" s="12">
        <f t="shared" si="21"/>
        <v>36860.5</v>
      </c>
      <c r="R62" s="12">
        <f t="shared" si="21"/>
        <v>520</v>
      </c>
      <c r="S62" s="12">
        <f t="shared" si="21"/>
        <v>1483</v>
      </c>
      <c r="T62" s="12">
        <f t="shared" si="21"/>
        <v>164</v>
      </c>
      <c r="U62" s="12">
        <f t="shared" si="21"/>
        <v>49</v>
      </c>
      <c r="V62" s="12">
        <f t="shared" si="21"/>
        <v>249</v>
      </c>
      <c r="W62" s="12">
        <f t="shared" si="21"/>
        <v>208.5</v>
      </c>
      <c r="X62" s="12">
        <f t="shared" si="21"/>
        <v>30</v>
      </c>
      <c r="Y62" s="12">
        <f t="shared" si="21"/>
        <v>412</v>
      </c>
      <c r="Z62" s="12">
        <f t="shared" si="21"/>
        <v>219</v>
      </c>
      <c r="AA62" s="12">
        <f t="shared" si="21"/>
        <v>30214.5</v>
      </c>
      <c r="AB62" s="12">
        <f t="shared" si="21"/>
        <v>26565.5</v>
      </c>
      <c r="AC62" s="12">
        <f t="shared" si="21"/>
        <v>910</v>
      </c>
      <c r="AD62" s="12">
        <f t="shared" si="21"/>
        <v>1260.5</v>
      </c>
      <c r="AE62" s="12">
        <f t="shared" si="21"/>
        <v>92</v>
      </c>
      <c r="AF62" s="12">
        <f t="shared" si="21"/>
        <v>179</v>
      </c>
      <c r="AG62" s="12">
        <f t="shared" si="21"/>
        <v>572.5</v>
      </c>
      <c r="AH62" s="12">
        <f t="shared" si="21"/>
        <v>925</v>
      </c>
      <c r="AI62" s="12">
        <f t="shared" ref="AI62:BN62" si="22">AI16</f>
        <v>414</v>
      </c>
      <c r="AJ62" s="12">
        <f t="shared" si="22"/>
        <v>170</v>
      </c>
      <c r="AK62" s="12">
        <f t="shared" si="22"/>
        <v>153</v>
      </c>
      <c r="AL62" s="12">
        <f t="shared" si="22"/>
        <v>284</v>
      </c>
      <c r="AM62" s="12">
        <f t="shared" si="22"/>
        <v>335</v>
      </c>
      <c r="AN62" s="12">
        <f t="shared" si="22"/>
        <v>287</v>
      </c>
      <c r="AO62" s="12">
        <f t="shared" si="22"/>
        <v>3973.5</v>
      </c>
      <c r="AP62" s="12">
        <f t="shared" si="22"/>
        <v>80794.5</v>
      </c>
      <c r="AQ62" s="12">
        <f t="shared" si="22"/>
        <v>228</v>
      </c>
      <c r="AR62" s="12">
        <f t="shared" si="22"/>
        <v>57342.5</v>
      </c>
      <c r="AS62" s="12">
        <f t="shared" si="22"/>
        <v>6047</v>
      </c>
      <c r="AT62" s="12">
        <f t="shared" si="22"/>
        <v>2428</v>
      </c>
      <c r="AU62" s="12">
        <f t="shared" si="22"/>
        <v>315.5</v>
      </c>
      <c r="AV62" s="12">
        <f t="shared" si="22"/>
        <v>299</v>
      </c>
      <c r="AW62" s="12">
        <f t="shared" si="22"/>
        <v>255.5</v>
      </c>
      <c r="AX62" s="12">
        <f t="shared" si="22"/>
        <v>60</v>
      </c>
      <c r="AY62" s="12">
        <f t="shared" si="22"/>
        <v>427</v>
      </c>
      <c r="AZ62" s="12">
        <f t="shared" si="22"/>
        <v>11743</v>
      </c>
      <c r="BA62" s="12">
        <f t="shared" si="22"/>
        <v>8758</v>
      </c>
      <c r="BB62" s="12">
        <f t="shared" si="22"/>
        <v>7048.5</v>
      </c>
      <c r="BC62" s="12">
        <f t="shared" si="22"/>
        <v>21034.5</v>
      </c>
      <c r="BD62" s="12">
        <f t="shared" si="22"/>
        <v>3648</v>
      </c>
      <c r="BE62" s="12">
        <f t="shared" si="22"/>
        <v>1183.5</v>
      </c>
      <c r="BF62" s="12">
        <f t="shared" si="22"/>
        <v>24551.5</v>
      </c>
      <c r="BG62" s="12">
        <f t="shared" si="22"/>
        <v>883</v>
      </c>
      <c r="BH62" s="12">
        <f t="shared" si="22"/>
        <v>543.5</v>
      </c>
      <c r="BI62" s="12">
        <f t="shared" si="22"/>
        <v>246.5</v>
      </c>
      <c r="BJ62" s="12">
        <f t="shared" si="22"/>
        <v>6275.5</v>
      </c>
      <c r="BK62" s="12">
        <f t="shared" si="22"/>
        <v>20853</v>
      </c>
      <c r="BL62" s="12">
        <f t="shared" si="22"/>
        <v>58</v>
      </c>
      <c r="BM62" s="12">
        <f t="shared" si="22"/>
        <v>420</v>
      </c>
      <c r="BN62" s="12">
        <f t="shared" si="22"/>
        <v>2977.5</v>
      </c>
      <c r="BO62" s="12">
        <f t="shared" ref="BO62:CT62" si="23">BO16</f>
        <v>1224.5</v>
      </c>
      <c r="BP62" s="12">
        <f t="shared" si="23"/>
        <v>149</v>
      </c>
      <c r="BQ62" s="12">
        <f t="shared" si="23"/>
        <v>5735.5</v>
      </c>
      <c r="BR62" s="12">
        <f t="shared" si="23"/>
        <v>4492.5</v>
      </c>
      <c r="BS62" s="12">
        <f t="shared" si="23"/>
        <v>1100.5</v>
      </c>
      <c r="BT62" s="12">
        <f t="shared" si="23"/>
        <v>367</v>
      </c>
      <c r="BU62" s="12">
        <f t="shared" si="23"/>
        <v>422.5</v>
      </c>
      <c r="BV62" s="12">
        <f t="shared" si="23"/>
        <v>1228</v>
      </c>
      <c r="BW62" s="12">
        <f t="shared" si="23"/>
        <v>1984</v>
      </c>
      <c r="BX62" s="12">
        <f t="shared" si="23"/>
        <v>69</v>
      </c>
      <c r="BY62" s="12">
        <f t="shared" si="23"/>
        <v>437</v>
      </c>
      <c r="BZ62" s="12">
        <f t="shared" si="23"/>
        <v>198</v>
      </c>
      <c r="CA62" s="12">
        <f t="shared" si="23"/>
        <v>139.5</v>
      </c>
      <c r="CB62" s="12">
        <f t="shared" si="23"/>
        <v>69115.5</v>
      </c>
      <c r="CC62" s="12">
        <f t="shared" si="23"/>
        <v>190</v>
      </c>
      <c r="CD62" s="12">
        <f t="shared" si="23"/>
        <v>200.5</v>
      </c>
      <c r="CE62" s="12">
        <f t="shared" si="23"/>
        <v>148</v>
      </c>
      <c r="CF62" s="12">
        <f t="shared" si="23"/>
        <v>108</v>
      </c>
      <c r="CG62" s="12">
        <f t="shared" si="23"/>
        <v>193</v>
      </c>
      <c r="CH62" s="12">
        <f t="shared" si="23"/>
        <v>95.5</v>
      </c>
      <c r="CI62" s="12">
        <f t="shared" si="23"/>
        <v>697</v>
      </c>
      <c r="CJ62" s="12">
        <f t="shared" si="23"/>
        <v>819</v>
      </c>
      <c r="CK62" s="12">
        <f t="shared" si="23"/>
        <v>4228.5</v>
      </c>
      <c r="CL62" s="12">
        <f t="shared" si="23"/>
        <v>1203</v>
      </c>
      <c r="CM62" s="12">
        <f t="shared" si="23"/>
        <v>715.5</v>
      </c>
      <c r="CN62" s="12">
        <f t="shared" si="23"/>
        <v>28463.5</v>
      </c>
      <c r="CO62" s="12">
        <f t="shared" si="23"/>
        <v>14033.5</v>
      </c>
      <c r="CP62" s="12">
        <f t="shared" si="23"/>
        <v>907.5</v>
      </c>
      <c r="CQ62" s="12">
        <f t="shared" si="23"/>
        <v>729</v>
      </c>
      <c r="CR62" s="12">
        <f t="shared" si="23"/>
        <v>231</v>
      </c>
      <c r="CS62" s="12">
        <f t="shared" si="23"/>
        <v>266</v>
      </c>
      <c r="CT62" s="12">
        <f t="shared" si="23"/>
        <v>106</v>
      </c>
      <c r="CU62" s="12">
        <f t="shared" ref="CU62:DZ62" si="24">CU16</f>
        <v>74</v>
      </c>
      <c r="CV62" s="12">
        <f t="shared" si="24"/>
        <v>25</v>
      </c>
      <c r="CW62" s="12">
        <f t="shared" si="24"/>
        <v>208</v>
      </c>
      <c r="CX62" s="12">
        <f t="shared" si="24"/>
        <v>458.5</v>
      </c>
      <c r="CY62" s="12">
        <f t="shared" si="24"/>
        <v>34.5</v>
      </c>
      <c r="CZ62" s="12">
        <f t="shared" si="24"/>
        <v>1720</v>
      </c>
      <c r="DA62" s="12">
        <f t="shared" si="24"/>
        <v>191</v>
      </c>
      <c r="DB62" s="12">
        <f t="shared" si="24"/>
        <v>316</v>
      </c>
      <c r="DC62" s="12">
        <f t="shared" si="24"/>
        <v>188</v>
      </c>
      <c r="DD62" s="12">
        <f t="shared" si="24"/>
        <v>158.5</v>
      </c>
      <c r="DE62" s="12">
        <f t="shared" si="24"/>
        <v>310.5</v>
      </c>
      <c r="DF62" s="12">
        <f t="shared" si="24"/>
        <v>18066.5</v>
      </c>
      <c r="DG62" s="12">
        <f t="shared" si="24"/>
        <v>114</v>
      </c>
      <c r="DH62" s="12">
        <f t="shared" si="24"/>
        <v>1758</v>
      </c>
      <c r="DI62" s="12">
        <f t="shared" si="24"/>
        <v>2334</v>
      </c>
      <c r="DJ62" s="12">
        <f t="shared" si="24"/>
        <v>648</v>
      </c>
      <c r="DK62" s="12">
        <f t="shared" si="24"/>
        <v>515</v>
      </c>
      <c r="DL62" s="12">
        <f t="shared" si="24"/>
        <v>5706.5</v>
      </c>
      <c r="DM62" s="12">
        <f t="shared" si="24"/>
        <v>224.5</v>
      </c>
      <c r="DN62" s="12">
        <f t="shared" si="24"/>
        <v>1358</v>
      </c>
      <c r="DO62" s="12">
        <f t="shared" si="24"/>
        <v>3262</v>
      </c>
      <c r="DP62" s="12">
        <f t="shared" si="24"/>
        <v>191</v>
      </c>
      <c r="DQ62" s="12">
        <f t="shared" si="24"/>
        <v>852</v>
      </c>
      <c r="DR62" s="12">
        <f t="shared" si="24"/>
        <v>1292</v>
      </c>
      <c r="DS62" s="12">
        <f t="shared" si="24"/>
        <v>574</v>
      </c>
      <c r="DT62" s="12">
        <f t="shared" si="24"/>
        <v>171</v>
      </c>
      <c r="DU62" s="12">
        <f t="shared" si="24"/>
        <v>360</v>
      </c>
      <c r="DV62" s="12">
        <f t="shared" si="24"/>
        <v>216</v>
      </c>
      <c r="DW62" s="12">
        <f t="shared" si="24"/>
        <v>296</v>
      </c>
      <c r="DX62" s="12">
        <f t="shared" si="24"/>
        <v>147</v>
      </c>
      <c r="DY62" s="12">
        <f t="shared" si="24"/>
        <v>287.5</v>
      </c>
      <c r="DZ62" s="12">
        <f t="shared" si="24"/>
        <v>693</v>
      </c>
      <c r="EA62" s="12">
        <f t="shared" ref="EA62:FF62" si="25">EA16</f>
        <v>518</v>
      </c>
      <c r="EB62" s="12">
        <f t="shared" si="25"/>
        <v>494</v>
      </c>
      <c r="EC62" s="12">
        <f t="shared" si="25"/>
        <v>271.5</v>
      </c>
      <c r="ED62" s="12">
        <f t="shared" si="25"/>
        <v>1514</v>
      </c>
      <c r="EE62" s="12">
        <f t="shared" si="25"/>
        <v>184</v>
      </c>
      <c r="EF62" s="12">
        <f t="shared" si="25"/>
        <v>1334</v>
      </c>
      <c r="EG62" s="12">
        <f t="shared" si="25"/>
        <v>237</v>
      </c>
      <c r="EH62" s="12">
        <f t="shared" si="25"/>
        <v>236.5</v>
      </c>
      <c r="EI62" s="12">
        <f t="shared" si="25"/>
        <v>13398</v>
      </c>
      <c r="EJ62" s="12">
        <f t="shared" si="25"/>
        <v>9983.5</v>
      </c>
      <c r="EK62" s="12">
        <f t="shared" si="25"/>
        <v>672</v>
      </c>
      <c r="EL62" s="12">
        <f t="shared" si="25"/>
        <v>484.5</v>
      </c>
      <c r="EM62" s="12">
        <f t="shared" si="25"/>
        <v>357</v>
      </c>
      <c r="EN62" s="12">
        <f t="shared" si="25"/>
        <v>878</v>
      </c>
      <c r="EO62" s="12">
        <f t="shared" si="25"/>
        <v>283</v>
      </c>
      <c r="EP62" s="12">
        <f t="shared" si="25"/>
        <v>420</v>
      </c>
      <c r="EQ62" s="12">
        <f t="shared" si="25"/>
        <v>2433</v>
      </c>
      <c r="ER62" s="12">
        <f t="shared" si="25"/>
        <v>321</v>
      </c>
      <c r="ES62" s="12">
        <f t="shared" si="25"/>
        <v>182.5</v>
      </c>
      <c r="ET62" s="12">
        <f t="shared" si="25"/>
        <v>184</v>
      </c>
      <c r="EU62" s="12">
        <f t="shared" si="25"/>
        <v>557</v>
      </c>
      <c r="EV62" s="12">
        <f t="shared" si="25"/>
        <v>73.5</v>
      </c>
      <c r="EW62" s="12">
        <f t="shared" si="25"/>
        <v>716.5</v>
      </c>
      <c r="EX62" s="12">
        <f t="shared" si="25"/>
        <v>168</v>
      </c>
      <c r="EY62" s="12">
        <f t="shared" si="25"/>
        <v>205</v>
      </c>
      <c r="EZ62" s="12">
        <f t="shared" si="25"/>
        <v>119</v>
      </c>
      <c r="FA62" s="12">
        <f t="shared" si="25"/>
        <v>3381.5</v>
      </c>
      <c r="FB62" s="12">
        <f t="shared" si="25"/>
        <v>288</v>
      </c>
      <c r="FC62" s="12">
        <f t="shared" si="25"/>
        <v>1660</v>
      </c>
      <c r="FD62" s="12">
        <f t="shared" si="25"/>
        <v>408</v>
      </c>
      <c r="FE62" s="12">
        <f t="shared" si="25"/>
        <v>78</v>
      </c>
      <c r="FF62" s="12">
        <f t="shared" si="25"/>
        <v>201</v>
      </c>
      <c r="FG62" s="12">
        <f t="shared" ref="FG62:FX62" si="26">FG16</f>
        <v>123</v>
      </c>
      <c r="FH62" s="12">
        <f t="shared" si="26"/>
        <v>72</v>
      </c>
      <c r="FI62" s="12">
        <f t="shared" si="26"/>
        <v>1654</v>
      </c>
      <c r="FJ62" s="12">
        <f t="shared" si="26"/>
        <v>2049</v>
      </c>
      <c r="FK62" s="12">
        <f t="shared" si="26"/>
        <v>2593</v>
      </c>
      <c r="FL62" s="12">
        <f t="shared" si="26"/>
        <v>8371</v>
      </c>
      <c r="FM62" s="12">
        <f t="shared" si="26"/>
        <v>3938</v>
      </c>
      <c r="FN62" s="12">
        <f t="shared" si="26"/>
        <v>21983</v>
      </c>
      <c r="FO62" s="12">
        <f t="shared" si="26"/>
        <v>1066</v>
      </c>
      <c r="FP62" s="12">
        <f t="shared" si="26"/>
        <v>2247</v>
      </c>
      <c r="FQ62" s="12">
        <f t="shared" si="26"/>
        <v>997</v>
      </c>
      <c r="FR62" s="12">
        <f t="shared" si="26"/>
        <v>167</v>
      </c>
      <c r="FS62" s="12">
        <f t="shared" si="26"/>
        <v>157</v>
      </c>
      <c r="FT62" s="12">
        <f t="shared" si="26"/>
        <v>60</v>
      </c>
      <c r="FU62" s="12">
        <f t="shared" si="26"/>
        <v>781.5</v>
      </c>
      <c r="FV62" s="12">
        <f t="shared" si="26"/>
        <v>800</v>
      </c>
      <c r="FW62" s="12">
        <f t="shared" si="26"/>
        <v>138</v>
      </c>
      <c r="FX62" s="12">
        <f t="shared" si="26"/>
        <v>55</v>
      </c>
      <c r="FY62" s="2"/>
      <c r="FZ62" s="12">
        <f t="shared" ref="FZ62:FZ66" si="27">SUM(C62:FX62)</f>
        <v>776964</v>
      </c>
      <c r="GA62" s="14"/>
      <c r="GB62" s="2"/>
      <c r="GC62" s="2"/>
      <c r="GD62" s="2"/>
      <c r="GE62" s="2"/>
      <c r="GF62" s="2"/>
      <c r="GG62" s="2"/>
      <c r="GH62" s="2"/>
      <c r="GI62" s="120"/>
      <c r="GJ62" s="120"/>
      <c r="GK62" s="120"/>
      <c r="GL62" s="120"/>
      <c r="GM62" s="120"/>
    </row>
    <row r="63" spans="1:256" x14ac:dyDescent="0.35">
      <c r="A63" s="119" t="s">
        <v>475</v>
      </c>
      <c r="B63" s="120" t="s">
        <v>702</v>
      </c>
      <c r="C63" s="12">
        <f t="shared" ref="C63:AH63" si="28">C24</f>
        <v>0</v>
      </c>
      <c r="D63" s="12">
        <f t="shared" si="28"/>
        <v>0</v>
      </c>
      <c r="E63" s="12">
        <f t="shared" si="28"/>
        <v>0</v>
      </c>
      <c r="F63" s="12">
        <f t="shared" si="28"/>
        <v>0</v>
      </c>
      <c r="G63" s="12">
        <f t="shared" si="28"/>
        <v>0</v>
      </c>
      <c r="H63" s="12">
        <f t="shared" si="28"/>
        <v>0</v>
      </c>
      <c r="I63" s="12">
        <f t="shared" si="28"/>
        <v>0</v>
      </c>
      <c r="J63" s="12">
        <f t="shared" si="28"/>
        <v>0</v>
      </c>
      <c r="K63" s="12">
        <f t="shared" si="28"/>
        <v>0</v>
      </c>
      <c r="L63" s="12">
        <f t="shared" si="28"/>
        <v>0</v>
      </c>
      <c r="M63" s="12">
        <f t="shared" si="28"/>
        <v>0</v>
      </c>
      <c r="N63" s="12">
        <f t="shared" si="28"/>
        <v>0</v>
      </c>
      <c r="O63" s="12">
        <f t="shared" si="28"/>
        <v>0</v>
      </c>
      <c r="P63" s="12">
        <f t="shared" si="28"/>
        <v>0</v>
      </c>
      <c r="Q63" s="12">
        <f t="shared" si="28"/>
        <v>0</v>
      </c>
      <c r="R63" s="12">
        <f t="shared" si="28"/>
        <v>0</v>
      </c>
      <c r="S63" s="12">
        <f t="shared" si="28"/>
        <v>0</v>
      </c>
      <c r="T63" s="12">
        <f t="shared" si="28"/>
        <v>0</v>
      </c>
      <c r="U63" s="12">
        <f t="shared" si="28"/>
        <v>0</v>
      </c>
      <c r="V63" s="12">
        <f t="shared" si="28"/>
        <v>0</v>
      </c>
      <c r="W63" s="12">
        <f t="shared" si="28"/>
        <v>0</v>
      </c>
      <c r="X63" s="12">
        <f t="shared" si="28"/>
        <v>0</v>
      </c>
      <c r="Y63" s="12">
        <f t="shared" si="28"/>
        <v>0</v>
      </c>
      <c r="Z63" s="12">
        <f t="shared" si="28"/>
        <v>0</v>
      </c>
      <c r="AA63" s="12">
        <f t="shared" si="28"/>
        <v>0</v>
      </c>
      <c r="AB63" s="12">
        <f t="shared" si="28"/>
        <v>0</v>
      </c>
      <c r="AC63" s="12">
        <f t="shared" si="28"/>
        <v>0</v>
      </c>
      <c r="AD63" s="12">
        <f t="shared" si="28"/>
        <v>0</v>
      </c>
      <c r="AE63" s="12">
        <f t="shared" si="28"/>
        <v>0</v>
      </c>
      <c r="AF63" s="12">
        <f t="shared" si="28"/>
        <v>0</v>
      </c>
      <c r="AG63" s="12">
        <f t="shared" si="28"/>
        <v>0</v>
      </c>
      <c r="AH63" s="12">
        <f t="shared" si="28"/>
        <v>0</v>
      </c>
      <c r="AI63" s="12">
        <f t="shared" ref="AI63:BN63" si="29">AI24</f>
        <v>0</v>
      </c>
      <c r="AJ63" s="12">
        <f t="shared" si="29"/>
        <v>0</v>
      </c>
      <c r="AK63" s="12">
        <f t="shared" si="29"/>
        <v>0</v>
      </c>
      <c r="AL63" s="12">
        <f t="shared" si="29"/>
        <v>0</v>
      </c>
      <c r="AM63" s="12">
        <f t="shared" si="29"/>
        <v>0</v>
      </c>
      <c r="AN63" s="12">
        <f t="shared" si="29"/>
        <v>0</v>
      </c>
      <c r="AO63" s="12">
        <f t="shared" si="29"/>
        <v>0</v>
      </c>
      <c r="AP63" s="12">
        <f t="shared" si="29"/>
        <v>0</v>
      </c>
      <c r="AQ63" s="12">
        <f t="shared" si="29"/>
        <v>0</v>
      </c>
      <c r="AR63" s="12">
        <f t="shared" si="29"/>
        <v>0</v>
      </c>
      <c r="AS63" s="12">
        <f t="shared" si="29"/>
        <v>0</v>
      </c>
      <c r="AT63" s="12">
        <f t="shared" si="29"/>
        <v>0</v>
      </c>
      <c r="AU63" s="12">
        <f t="shared" si="29"/>
        <v>0</v>
      </c>
      <c r="AV63" s="12">
        <f t="shared" si="29"/>
        <v>0</v>
      </c>
      <c r="AW63" s="12">
        <f t="shared" si="29"/>
        <v>0</v>
      </c>
      <c r="AX63" s="12">
        <f t="shared" si="29"/>
        <v>0</v>
      </c>
      <c r="AY63" s="12">
        <f t="shared" si="29"/>
        <v>0</v>
      </c>
      <c r="AZ63" s="12">
        <f t="shared" si="29"/>
        <v>0</v>
      </c>
      <c r="BA63" s="12">
        <f t="shared" si="29"/>
        <v>0</v>
      </c>
      <c r="BB63" s="12">
        <f t="shared" si="29"/>
        <v>0</v>
      </c>
      <c r="BC63" s="12">
        <f t="shared" si="29"/>
        <v>0</v>
      </c>
      <c r="BD63" s="12">
        <f t="shared" si="29"/>
        <v>0</v>
      </c>
      <c r="BE63" s="12">
        <f t="shared" si="29"/>
        <v>0</v>
      </c>
      <c r="BF63" s="12">
        <f t="shared" si="29"/>
        <v>0</v>
      </c>
      <c r="BG63" s="12">
        <f t="shared" si="29"/>
        <v>0</v>
      </c>
      <c r="BH63" s="12">
        <f t="shared" si="29"/>
        <v>0</v>
      </c>
      <c r="BI63" s="12">
        <f t="shared" si="29"/>
        <v>0</v>
      </c>
      <c r="BJ63" s="12">
        <f t="shared" si="29"/>
        <v>0</v>
      </c>
      <c r="BK63" s="12">
        <f t="shared" si="29"/>
        <v>0</v>
      </c>
      <c r="BL63" s="12">
        <f t="shared" si="29"/>
        <v>0</v>
      </c>
      <c r="BM63" s="12">
        <f t="shared" si="29"/>
        <v>0</v>
      </c>
      <c r="BN63" s="12">
        <f t="shared" si="29"/>
        <v>0</v>
      </c>
      <c r="BO63" s="12">
        <f t="shared" ref="BO63:CT63" si="30">BO24</f>
        <v>0</v>
      </c>
      <c r="BP63" s="12">
        <f t="shared" si="30"/>
        <v>0</v>
      </c>
      <c r="BQ63" s="12">
        <f t="shared" si="30"/>
        <v>0</v>
      </c>
      <c r="BR63" s="12">
        <f t="shared" si="30"/>
        <v>0</v>
      </c>
      <c r="BS63" s="12">
        <f t="shared" si="30"/>
        <v>0</v>
      </c>
      <c r="BT63" s="12">
        <f t="shared" si="30"/>
        <v>0</v>
      </c>
      <c r="BU63" s="12">
        <f t="shared" si="30"/>
        <v>0</v>
      </c>
      <c r="BV63" s="12">
        <f t="shared" si="30"/>
        <v>0</v>
      </c>
      <c r="BW63" s="12">
        <f t="shared" si="30"/>
        <v>0</v>
      </c>
      <c r="BX63" s="12">
        <f t="shared" si="30"/>
        <v>0</v>
      </c>
      <c r="BY63" s="12">
        <f t="shared" si="30"/>
        <v>0</v>
      </c>
      <c r="BZ63" s="12">
        <f t="shared" si="30"/>
        <v>0</v>
      </c>
      <c r="CA63" s="12">
        <f t="shared" si="30"/>
        <v>0</v>
      </c>
      <c r="CB63" s="12">
        <f t="shared" si="30"/>
        <v>0</v>
      </c>
      <c r="CC63" s="12">
        <f t="shared" si="30"/>
        <v>0</v>
      </c>
      <c r="CD63" s="12">
        <f t="shared" si="30"/>
        <v>0</v>
      </c>
      <c r="CE63" s="12">
        <f t="shared" si="30"/>
        <v>0</v>
      </c>
      <c r="CF63" s="12">
        <f t="shared" si="30"/>
        <v>0</v>
      </c>
      <c r="CG63" s="12">
        <f t="shared" si="30"/>
        <v>0</v>
      </c>
      <c r="CH63" s="12">
        <f t="shared" si="30"/>
        <v>0</v>
      </c>
      <c r="CI63" s="12">
        <f t="shared" si="30"/>
        <v>0</v>
      </c>
      <c r="CJ63" s="12">
        <f t="shared" si="30"/>
        <v>0</v>
      </c>
      <c r="CK63" s="12">
        <f t="shared" si="30"/>
        <v>0</v>
      </c>
      <c r="CL63" s="12">
        <f t="shared" si="30"/>
        <v>0</v>
      </c>
      <c r="CM63" s="12">
        <f t="shared" si="30"/>
        <v>0</v>
      </c>
      <c r="CN63" s="12">
        <f t="shared" si="30"/>
        <v>0</v>
      </c>
      <c r="CO63" s="12">
        <f t="shared" si="30"/>
        <v>0</v>
      </c>
      <c r="CP63" s="12">
        <f t="shared" si="30"/>
        <v>0</v>
      </c>
      <c r="CQ63" s="12">
        <f t="shared" si="30"/>
        <v>0</v>
      </c>
      <c r="CR63" s="12">
        <f t="shared" si="30"/>
        <v>0</v>
      </c>
      <c r="CS63" s="12">
        <f t="shared" si="30"/>
        <v>0</v>
      </c>
      <c r="CT63" s="12">
        <f t="shared" si="30"/>
        <v>0</v>
      </c>
      <c r="CU63" s="12">
        <f t="shared" ref="CU63:DZ63" si="31">CU24</f>
        <v>0</v>
      </c>
      <c r="CV63" s="12">
        <f t="shared" si="31"/>
        <v>0</v>
      </c>
      <c r="CW63" s="12">
        <f t="shared" si="31"/>
        <v>0</v>
      </c>
      <c r="CX63" s="12">
        <f t="shared" si="31"/>
        <v>0</v>
      </c>
      <c r="CY63" s="12">
        <f t="shared" si="31"/>
        <v>0</v>
      </c>
      <c r="CZ63" s="12">
        <f t="shared" si="31"/>
        <v>0</v>
      </c>
      <c r="DA63" s="12">
        <f t="shared" si="31"/>
        <v>0</v>
      </c>
      <c r="DB63" s="12">
        <f t="shared" si="31"/>
        <v>0</v>
      </c>
      <c r="DC63" s="12">
        <f t="shared" si="31"/>
        <v>0</v>
      </c>
      <c r="DD63" s="12">
        <f t="shared" si="31"/>
        <v>0</v>
      </c>
      <c r="DE63" s="12">
        <f t="shared" si="31"/>
        <v>0</v>
      </c>
      <c r="DF63" s="12">
        <f t="shared" si="31"/>
        <v>0</v>
      </c>
      <c r="DG63" s="12">
        <f t="shared" si="31"/>
        <v>0</v>
      </c>
      <c r="DH63" s="12">
        <f t="shared" si="31"/>
        <v>0</v>
      </c>
      <c r="DI63" s="12">
        <f t="shared" si="31"/>
        <v>0</v>
      </c>
      <c r="DJ63" s="12">
        <f t="shared" si="31"/>
        <v>0</v>
      </c>
      <c r="DK63" s="12">
        <f t="shared" si="31"/>
        <v>0</v>
      </c>
      <c r="DL63" s="12">
        <f t="shared" si="31"/>
        <v>0</v>
      </c>
      <c r="DM63" s="12">
        <f t="shared" si="31"/>
        <v>0</v>
      </c>
      <c r="DN63" s="12">
        <f t="shared" si="31"/>
        <v>0</v>
      </c>
      <c r="DO63" s="12">
        <f t="shared" si="31"/>
        <v>0</v>
      </c>
      <c r="DP63" s="12">
        <f t="shared" si="31"/>
        <v>0</v>
      </c>
      <c r="DQ63" s="12">
        <f t="shared" si="31"/>
        <v>0</v>
      </c>
      <c r="DR63" s="12">
        <f t="shared" si="31"/>
        <v>0</v>
      </c>
      <c r="DS63" s="12">
        <f t="shared" si="31"/>
        <v>0</v>
      </c>
      <c r="DT63" s="12">
        <f t="shared" si="31"/>
        <v>0</v>
      </c>
      <c r="DU63" s="12">
        <f t="shared" si="31"/>
        <v>0</v>
      </c>
      <c r="DV63" s="12">
        <f t="shared" si="31"/>
        <v>0</v>
      </c>
      <c r="DW63" s="12">
        <f t="shared" si="31"/>
        <v>0</v>
      </c>
      <c r="DX63" s="12">
        <f t="shared" si="31"/>
        <v>0</v>
      </c>
      <c r="DY63" s="12">
        <f t="shared" si="31"/>
        <v>0</v>
      </c>
      <c r="DZ63" s="12">
        <f t="shared" si="31"/>
        <v>0</v>
      </c>
      <c r="EA63" s="12">
        <f t="shared" ref="EA63:FF63" si="32">EA24</f>
        <v>0</v>
      </c>
      <c r="EB63" s="12">
        <f t="shared" si="32"/>
        <v>0</v>
      </c>
      <c r="EC63" s="12">
        <f t="shared" si="32"/>
        <v>0</v>
      </c>
      <c r="ED63" s="12">
        <f t="shared" si="32"/>
        <v>0</v>
      </c>
      <c r="EE63" s="12">
        <f t="shared" si="32"/>
        <v>0</v>
      </c>
      <c r="EF63" s="12">
        <f t="shared" si="32"/>
        <v>0</v>
      </c>
      <c r="EG63" s="12">
        <f t="shared" si="32"/>
        <v>0</v>
      </c>
      <c r="EH63" s="12">
        <f t="shared" si="32"/>
        <v>0</v>
      </c>
      <c r="EI63" s="12">
        <f t="shared" si="32"/>
        <v>0</v>
      </c>
      <c r="EJ63" s="12">
        <f t="shared" si="32"/>
        <v>0</v>
      </c>
      <c r="EK63" s="12">
        <f t="shared" si="32"/>
        <v>0</v>
      </c>
      <c r="EL63" s="12">
        <f t="shared" si="32"/>
        <v>0</v>
      </c>
      <c r="EM63" s="12">
        <f t="shared" si="32"/>
        <v>0</v>
      </c>
      <c r="EN63" s="12">
        <f t="shared" si="32"/>
        <v>0</v>
      </c>
      <c r="EO63" s="12">
        <f t="shared" si="32"/>
        <v>0</v>
      </c>
      <c r="EP63" s="12">
        <f t="shared" si="32"/>
        <v>0</v>
      </c>
      <c r="EQ63" s="12">
        <f t="shared" si="32"/>
        <v>0</v>
      </c>
      <c r="ER63" s="12">
        <f t="shared" si="32"/>
        <v>0</v>
      </c>
      <c r="ES63" s="12">
        <f t="shared" si="32"/>
        <v>0</v>
      </c>
      <c r="ET63" s="12">
        <f t="shared" si="32"/>
        <v>0</v>
      </c>
      <c r="EU63" s="12">
        <f t="shared" si="32"/>
        <v>0</v>
      </c>
      <c r="EV63" s="12">
        <f t="shared" si="32"/>
        <v>0</v>
      </c>
      <c r="EW63" s="12">
        <f t="shared" si="32"/>
        <v>0</v>
      </c>
      <c r="EX63" s="12">
        <f t="shared" si="32"/>
        <v>0</v>
      </c>
      <c r="EY63" s="12">
        <f t="shared" si="32"/>
        <v>0</v>
      </c>
      <c r="EZ63" s="12">
        <f t="shared" si="32"/>
        <v>0</v>
      </c>
      <c r="FA63" s="12">
        <f t="shared" si="32"/>
        <v>0</v>
      </c>
      <c r="FB63" s="12">
        <f t="shared" si="32"/>
        <v>0</v>
      </c>
      <c r="FC63" s="12">
        <f t="shared" si="32"/>
        <v>0</v>
      </c>
      <c r="FD63" s="12">
        <f t="shared" si="32"/>
        <v>0</v>
      </c>
      <c r="FE63" s="12">
        <f t="shared" si="32"/>
        <v>0</v>
      </c>
      <c r="FF63" s="12">
        <f t="shared" si="32"/>
        <v>0</v>
      </c>
      <c r="FG63" s="12">
        <f t="shared" ref="FG63:FX63" si="33">FG24</f>
        <v>0</v>
      </c>
      <c r="FH63" s="12">
        <f t="shared" si="33"/>
        <v>0</v>
      </c>
      <c r="FI63" s="12">
        <f t="shared" si="33"/>
        <v>0</v>
      </c>
      <c r="FJ63" s="12">
        <f t="shared" si="33"/>
        <v>0</v>
      </c>
      <c r="FK63" s="12">
        <f t="shared" si="33"/>
        <v>0</v>
      </c>
      <c r="FL63" s="12">
        <f t="shared" si="33"/>
        <v>0</v>
      </c>
      <c r="FM63" s="12">
        <f t="shared" si="33"/>
        <v>0</v>
      </c>
      <c r="FN63" s="12">
        <f t="shared" si="33"/>
        <v>0</v>
      </c>
      <c r="FO63" s="12">
        <f t="shared" si="33"/>
        <v>0</v>
      </c>
      <c r="FP63" s="12">
        <f t="shared" si="33"/>
        <v>0</v>
      </c>
      <c r="FQ63" s="12">
        <f t="shared" si="33"/>
        <v>0</v>
      </c>
      <c r="FR63" s="12">
        <f t="shared" si="33"/>
        <v>0</v>
      </c>
      <c r="FS63" s="12">
        <f t="shared" si="33"/>
        <v>0</v>
      </c>
      <c r="FT63" s="12">
        <f t="shared" si="33"/>
        <v>0</v>
      </c>
      <c r="FU63" s="12">
        <f t="shared" si="33"/>
        <v>0</v>
      </c>
      <c r="FV63" s="12">
        <f t="shared" si="33"/>
        <v>0</v>
      </c>
      <c r="FW63" s="12">
        <f t="shared" si="33"/>
        <v>0</v>
      </c>
      <c r="FX63" s="12">
        <f t="shared" si="33"/>
        <v>0</v>
      </c>
      <c r="FY63" s="2"/>
      <c r="FZ63" s="12">
        <f t="shared" si="27"/>
        <v>0</v>
      </c>
      <c r="GA63" s="14"/>
      <c r="GB63" s="2"/>
      <c r="GC63" s="2"/>
      <c r="GD63" s="2"/>
      <c r="GE63" s="2"/>
      <c r="GF63" s="2"/>
      <c r="GG63" s="2"/>
      <c r="GH63" s="2"/>
      <c r="GI63" s="120"/>
      <c r="GJ63" s="120"/>
      <c r="GK63" s="120"/>
      <c r="GL63" s="120"/>
      <c r="GM63" s="120"/>
    </row>
    <row r="64" spans="1:256" x14ac:dyDescent="0.35">
      <c r="A64" s="119" t="s">
        <v>476</v>
      </c>
      <c r="B64" s="120" t="s">
        <v>703</v>
      </c>
      <c r="C64" s="12">
        <f t="shared" ref="C64:AH64" si="34">C25</f>
        <v>0</v>
      </c>
      <c r="D64" s="12">
        <f t="shared" si="34"/>
        <v>0</v>
      </c>
      <c r="E64" s="12">
        <f t="shared" si="34"/>
        <v>0</v>
      </c>
      <c r="F64" s="12">
        <f t="shared" si="34"/>
        <v>0</v>
      </c>
      <c r="G64" s="12">
        <f t="shared" si="34"/>
        <v>0</v>
      </c>
      <c r="H64" s="12">
        <f t="shared" si="34"/>
        <v>0</v>
      </c>
      <c r="I64" s="12">
        <f t="shared" si="34"/>
        <v>0</v>
      </c>
      <c r="J64" s="12">
        <f t="shared" si="34"/>
        <v>0</v>
      </c>
      <c r="K64" s="12">
        <f t="shared" si="34"/>
        <v>0</v>
      </c>
      <c r="L64" s="12">
        <f t="shared" si="34"/>
        <v>0</v>
      </c>
      <c r="M64" s="12">
        <f t="shared" si="34"/>
        <v>0</v>
      </c>
      <c r="N64" s="12">
        <f t="shared" si="34"/>
        <v>0</v>
      </c>
      <c r="O64" s="12">
        <f t="shared" si="34"/>
        <v>0</v>
      </c>
      <c r="P64" s="12">
        <f t="shared" si="34"/>
        <v>0</v>
      </c>
      <c r="Q64" s="12">
        <f t="shared" si="34"/>
        <v>0</v>
      </c>
      <c r="R64" s="12">
        <f t="shared" si="34"/>
        <v>0</v>
      </c>
      <c r="S64" s="12">
        <f t="shared" si="34"/>
        <v>0</v>
      </c>
      <c r="T64" s="12">
        <f t="shared" si="34"/>
        <v>0</v>
      </c>
      <c r="U64" s="12">
        <f t="shared" si="34"/>
        <v>0</v>
      </c>
      <c r="V64" s="12">
        <f t="shared" si="34"/>
        <v>0</v>
      </c>
      <c r="W64" s="12">
        <f t="shared" si="34"/>
        <v>0</v>
      </c>
      <c r="X64" s="12">
        <f t="shared" si="34"/>
        <v>0</v>
      </c>
      <c r="Y64" s="12">
        <f t="shared" si="34"/>
        <v>0</v>
      </c>
      <c r="Z64" s="12">
        <f t="shared" si="34"/>
        <v>0</v>
      </c>
      <c r="AA64" s="12">
        <f t="shared" si="34"/>
        <v>0</v>
      </c>
      <c r="AB64" s="12">
        <f t="shared" si="34"/>
        <v>0</v>
      </c>
      <c r="AC64" s="12">
        <f t="shared" si="34"/>
        <v>0</v>
      </c>
      <c r="AD64" s="12">
        <f t="shared" si="34"/>
        <v>0</v>
      </c>
      <c r="AE64" s="12">
        <f t="shared" si="34"/>
        <v>0</v>
      </c>
      <c r="AF64" s="12">
        <f t="shared" si="34"/>
        <v>0</v>
      </c>
      <c r="AG64" s="12">
        <f t="shared" si="34"/>
        <v>0</v>
      </c>
      <c r="AH64" s="12">
        <f t="shared" si="34"/>
        <v>0</v>
      </c>
      <c r="AI64" s="12">
        <f t="shared" ref="AI64:BN64" si="35">AI25</f>
        <v>0</v>
      </c>
      <c r="AJ64" s="12">
        <f t="shared" si="35"/>
        <v>0</v>
      </c>
      <c r="AK64" s="12">
        <f t="shared" si="35"/>
        <v>0</v>
      </c>
      <c r="AL64" s="12">
        <f t="shared" si="35"/>
        <v>0</v>
      </c>
      <c r="AM64" s="12">
        <f t="shared" si="35"/>
        <v>0</v>
      </c>
      <c r="AN64" s="12">
        <f t="shared" si="35"/>
        <v>0</v>
      </c>
      <c r="AO64" s="12">
        <f t="shared" si="35"/>
        <v>0</v>
      </c>
      <c r="AP64" s="12">
        <f t="shared" si="35"/>
        <v>0</v>
      </c>
      <c r="AQ64" s="12">
        <f t="shared" si="35"/>
        <v>0</v>
      </c>
      <c r="AR64" s="12">
        <f t="shared" si="35"/>
        <v>0</v>
      </c>
      <c r="AS64" s="12">
        <f t="shared" si="35"/>
        <v>0</v>
      </c>
      <c r="AT64" s="12">
        <f t="shared" si="35"/>
        <v>0</v>
      </c>
      <c r="AU64" s="12">
        <f t="shared" si="35"/>
        <v>0</v>
      </c>
      <c r="AV64" s="12">
        <f t="shared" si="35"/>
        <v>0</v>
      </c>
      <c r="AW64" s="12">
        <f t="shared" si="35"/>
        <v>0</v>
      </c>
      <c r="AX64" s="12">
        <f t="shared" si="35"/>
        <v>0</v>
      </c>
      <c r="AY64" s="12">
        <f t="shared" si="35"/>
        <v>0</v>
      </c>
      <c r="AZ64" s="12">
        <f t="shared" si="35"/>
        <v>0</v>
      </c>
      <c r="BA64" s="12">
        <f t="shared" si="35"/>
        <v>0</v>
      </c>
      <c r="BB64" s="12">
        <f t="shared" si="35"/>
        <v>0</v>
      </c>
      <c r="BC64" s="12">
        <f t="shared" si="35"/>
        <v>0</v>
      </c>
      <c r="BD64" s="12">
        <f t="shared" si="35"/>
        <v>0</v>
      </c>
      <c r="BE64" s="12">
        <f t="shared" si="35"/>
        <v>0</v>
      </c>
      <c r="BF64" s="12">
        <f t="shared" si="35"/>
        <v>0</v>
      </c>
      <c r="BG64" s="12">
        <f t="shared" si="35"/>
        <v>0</v>
      </c>
      <c r="BH64" s="12">
        <f t="shared" si="35"/>
        <v>0</v>
      </c>
      <c r="BI64" s="12">
        <f t="shared" si="35"/>
        <v>0</v>
      </c>
      <c r="BJ64" s="12">
        <f t="shared" si="35"/>
        <v>0</v>
      </c>
      <c r="BK64" s="12">
        <f t="shared" si="35"/>
        <v>0</v>
      </c>
      <c r="BL64" s="12">
        <f t="shared" si="35"/>
        <v>0</v>
      </c>
      <c r="BM64" s="12">
        <f t="shared" si="35"/>
        <v>0</v>
      </c>
      <c r="BN64" s="12">
        <f t="shared" si="35"/>
        <v>0</v>
      </c>
      <c r="BO64" s="12">
        <f t="shared" ref="BO64:CT64" si="36">BO25</f>
        <v>0</v>
      </c>
      <c r="BP64" s="12">
        <f t="shared" si="36"/>
        <v>0</v>
      </c>
      <c r="BQ64" s="12">
        <f t="shared" si="36"/>
        <v>0</v>
      </c>
      <c r="BR64" s="12">
        <f t="shared" si="36"/>
        <v>0</v>
      </c>
      <c r="BS64" s="12">
        <f t="shared" si="36"/>
        <v>0</v>
      </c>
      <c r="BT64" s="12">
        <f t="shared" si="36"/>
        <v>0</v>
      </c>
      <c r="BU64" s="12">
        <f t="shared" si="36"/>
        <v>0</v>
      </c>
      <c r="BV64" s="12">
        <f t="shared" si="36"/>
        <v>0</v>
      </c>
      <c r="BW64" s="12">
        <f t="shared" si="36"/>
        <v>0</v>
      </c>
      <c r="BX64" s="12">
        <f t="shared" si="36"/>
        <v>0</v>
      </c>
      <c r="BY64" s="12">
        <f t="shared" si="36"/>
        <v>0</v>
      </c>
      <c r="BZ64" s="12">
        <f t="shared" si="36"/>
        <v>0</v>
      </c>
      <c r="CA64" s="12">
        <f t="shared" si="36"/>
        <v>0</v>
      </c>
      <c r="CB64" s="12">
        <f t="shared" si="36"/>
        <v>0</v>
      </c>
      <c r="CC64" s="12">
        <f t="shared" si="36"/>
        <v>0</v>
      </c>
      <c r="CD64" s="12">
        <f t="shared" si="36"/>
        <v>0</v>
      </c>
      <c r="CE64" s="12">
        <f t="shared" si="36"/>
        <v>0</v>
      </c>
      <c r="CF64" s="12">
        <f t="shared" si="36"/>
        <v>0</v>
      </c>
      <c r="CG64" s="12">
        <f t="shared" si="36"/>
        <v>0</v>
      </c>
      <c r="CH64" s="12">
        <f t="shared" si="36"/>
        <v>0</v>
      </c>
      <c r="CI64" s="12">
        <f t="shared" si="36"/>
        <v>0</v>
      </c>
      <c r="CJ64" s="12">
        <f t="shared" si="36"/>
        <v>0</v>
      </c>
      <c r="CK64" s="12">
        <f t="shared" si="36"/>
        <v>0</v>
      </c>
      <c r="CL64" s="12">
        <f t="shared" si="36"/>
        <v>0</v>
      </c>
      <c r="CM64" s="12">
        <f t="shared" si="36"/>
        <v>0</v>
      </c>
      <c r="CN64" s="12">
        <f t="shared" si="36"/>
        <v>0</v>
      </c>
      <c r="CO64" s="12">
        <f t="shared" si="36"/>
        <v>0</v>
      </c>
      <c r="CP64" s="12">
        <f t="shared" si="36"/>
        <v>0</v>
      </c>
      <c r="CQ64" s="12">
        <f t="shared" si="36"/>
        <v>0</v>
      </c>
      <c r="CR64" s="12">
        <f t="shared" si="36"/>
        <v>0</v>
      </c>
      <c r="CS64" s="12">
        <f t="shared" si="36"/>
        <v>0</v>
      </c>
      <c r="CT64" s="12">
        <f t="shared" si="36"/>
        <v>0</v>
      </c>
      <c r="CU64" s="12">
        <f t="shared" ref="CU64:DZ64" si="37">CU25</f>
        <v>0</v>
      </c>
      <c r="CV64" s="12">
        <f t="shared" si="37"/>
        <v>0</v>
      </c>
      <c r="CW64" s="12">
        <f t="shared" si="37"/>
        <v>0</v>
      </c>
      <c r="CX64" s="12">
        <f t="shared" si="37"/>
        <v>0</v>
      </c>
      <c r="CY64" s="12">
        <f t="shared" si="37"/>
        <v>0</v>
      </c>
      <c r="CZ64" s="12">
        <f t="shared" si="37"/>
        <v>0</v>
      </c>
      <c r="DA64" s="12">
        <f t="shared" si="37"/>
        <v>0</v>
      </c>
      <c r="DB64" s="12">
        <f t="shared" si="37"/>
        <v>0</v>
      </c>
      <c r="DC64" s="12">
        <f t="shared" si="37"/>
        <v>0</v>
      </c>
      <c r="DD64" s="12">
        <f t="shared" si="37"/>
        <v>0</v>
      </c>
      <c r="DE64" s="12">
        <f t="shared" si="37"/>
        <v>0</v>
      </c>
      <c r="DF64" s="12">
        <f t="shared" si="37"/>
        <v>0</v>
      </c>
      <c r="DG64" s="12">
        <f t="shared" si="37"/>
        <v>0</v>
      </c>
      <c r="DH64" s="12">
        <f t="shared" si="37"/>
        <v>0</v>
      </c>
      <c r="DI64" s="12">
        <f t="shared" si="37"/>
        <v>0</v>
      </c>
      <c r="DJ64" s="12">
        <f t="shared" si="37"/>
        <v>0</v>
      </c>
      <c r="DK64" s="12">
        <f t="shared" si="37"/>
        <v>0</v>
      </c>
      <c r="DL64" s="12">
        <f t="shared" si="37"/>
        <v>0</v>
      </c>
      <c r="DM64" s="12">
        <f t="shared" si="37"/>
        <v>0</v>
      </c>
      <c r="DN64" s="12">
        <f t="shared" si="37"/>
        <v>0</v>
      </c>
      <c r="DO64" s="12">
        <f t="shared" si="37"/>
        <v>0</v>
      </c>
      <c r="DP64" s="12">
        <f t="shared" si="37"/>
        <v>0</v>
      </c>
      <c r="DQ64" s="12">
        <f t="shared" si="37"/>
        <v>0</v>
      </c>
      <c r="DR64" s="12">
        <f t="shared" si="37"/>
        <v>0</v>
      </c>
      <c r="DS64" s="12">
        <f t="shared" si="37"/>
        <v>0</v>
      </c>
      <c r="DT64" s="12">
        <f t="shared" si="37"/>
        <v>0</v>
      </c>
      <c r="DU64" s="12">
        <f t="shared" si="37"/>
        <v>0</v>
      </c>
      <c r="DV64" s="12">
        <f t="shared" si="37"/>
        <v>0</v>
      </c>
      <c r="DW64" s="12">
        <f t="shared" si="37"/>
        <v>0</v>
      </c>
      <c r="DX64" s="12">
        <f t="shared" si="37"/>
        <v>0</v>
      </c>
      <c r="DY64" s="12">
        <f t="shared" si="37"/>
        <v>0</v>
      </c>
      <c r="DZ64" s="12">
        <f t="shared" si="37"/>
        <v>0</v>
      </c>
      <c r="EA64" s="12">
        <f t="shared" ref="EA64:FF64" si="38">EA25</f>
        <v>0</v>
      </c>
      <c r="EB64" s="12">
        <f t="shared" si="38"/>
        <v>0</v>
      </c>
      <c r="EC64" s="12">
        <f t="shared" si="38"/>
        <v>0</v>
      </c>
      <c r="ED64" s="12">
        <f t="shared" si="38"/>
        <v>0</v>
      </c>
      <c r="EE64" s="12">
        <f t="shared" si="38"/>
        <v>0</v>
      </c>
      <c r="EF64" s="12">
        <f t="shared" si="38"/>
        <v>0</v>
      </c>
      <c r="EG64" s="12">
        <f t="shared" si="38"/>
        <v>0</v>
      </c>
      <c r="EH64" s="12">
        <f t="shared" si="38"/>
        <v>0</v>
      </c>
      <c r="EI64" s="12">
        <f t="shared" si="38"/>
        <v>0</v>
      </c>
      <c r="EJ64" s="12">
        <f t="shared" si="38"/>
        <v>0</v>
      </c>
      <c r="EK64" s="12">
        <f t="shared" si="38"/>
        <v>0</v>
      </c>
      <c r="EL64" s="12">
        <f t="shared" si="38"/>
        <v>0</v>
      </c>
      <c r="EM64" s="12">
        <f t="shared" si="38"/>
        <v>0</v>
      </c>
      <c r="EN64" s="12">
        <f t="shared" si="38"/>
        <v>0</v>
      </c>
      <c r="EO64" s="12">
        <f t="shared" si="38"/>
        <v>0</v>
      </c>
      <c r="EP64" s="12">
        <f t="shared" si="38"/>
        <v>0</v>
      </c>
      <c r="EQ64" s="12">
        <f t="shared" si="38"/>
        <v>0</v>
      </c>
      <c r="ER64" s="12">
        <f t="shared" si="38"/>
        <v>0</v>
      </c>
      <c r="ES64" s="12">
        <f t="shared" si="38"/>
        <v>0</v>
      </c>
      <c r="ET64" s="12">
        <f t="shared" si="38"/>
        <v>0</v>
      </c>
      <c r="EU64" s="12">
        <f t="shared" si="38"/>
        <v>0</v>
      </c>
      <c r="EV64" s="12">
        <f t="shared" si="38"/>
        <v>0</v>
      </c>
      <c r="EW64" s="12">
        <f t="shared" si="38"/>
        <v>0</v>
      </c>
      <c r="EX64" s="12">
        <f t="shared" si="38"/>
        <v>0</v>
      </c>
      <c r="EY64" s="12">
        <f t="shared" si="38"/>
        <v>0</v>
      </c>
      <c r="EZ64" s="12">
        <f t="shared" si="38"/>
        <v>0</v>
      </c>
      <c r="FA64" s="12">
        <f t="shared" si="38"/>
        <v>0</v>
      </c>
      <c r="FB64" s="12">
        <f t="shared" si="38"/>
        <v>0</v>
      </c>
      <c r="FC64" s="12">
        <f t="shared" si="38"/>
        <v>0</v>
      </c>
      <c r="FD64" s="12">
        <f t="shared" si="38"/>
        <v>0</v>
      </c>
      <c r="FE64" s="12">
        <f t="shared" si="38"/>
        <v>0</v>
      </c>
      <c r="FF64" s="12">
        <f t="shared" si="38"/>
        <v>0</v>
      </c>
      <c r="FG64" s="12">
        <f t="shared" ref="FG64:FX64" si="39">FG25</f>
        <v>0</v>
      </c>
      <c r="FH64" s="12">
        <f t="shared" si="39"/>
        <v>0</v>
      </c>
      <c r="FI64" s="12">
        <f t="shared" si="39"/>
        <v>0</v>
      </c>
      <c r="FJ64" s="12">
        <f t="shared" si="39"/>
        <v>0</v>
      </c>
      <c r="FK64" s="12">
        <f t="shared" si="39"/>
        <v>0</v>
      </c>
      <c r="FL64" s="12">
        <f t="shared" si="39"/>
        <v>0</v>
      </c>
      <c r="FM64" s="12">
        <f t="shared" si="39"/>
        <v>0</v>
      </c>
      <c r="FN64" s="12">
        <f t="shared" si="39"/>
        <v>0</v>
      </c>
      <c r="FO64" s="12">
        <f t="shared" si="39"/>
        <v>0</v>
      </c>
      <c r="FP64" s="12">
        <f t="shared" si="39"/>
        <v>0</v>
      </c>
      <c r="FQ64" s="12">
        <f t="shared" si="39"/>
        <v>0</v>
      </c>
      <c r="FR64" s="12">
        <f t="shared" si="39"/>
        <v>0</v>
      </c>
      <c r="FS64" s="12">
        <f t="shared" si="39"/>
        <v>0</v>
      </c>
      <c r="FT64" s="12">
        <f t="shared" si="39"/>
        <v>0</v>
      </c>
      <c r="FU64" s="12">
        <f t="shared" si="39"/>
        <v>0</v>
      </c>
      <c r="FV64" s="12">
        <f t="shared" si="39"/>
        <v>0</v>
      </c>
      <c r="FW64" s="12">
        <f t="shared" si="39"/>
        <v>0</v>
      </c>
      <c r="FX64" s="12">
        <f t="shared" si="39"/>
        <v>0</v>
      </c>
      <c r="FY64" s="12"/>
      <c r="FZ64" s="12">
        <f t="shared" si="27"/>
        <v>0</v>
      </c>
      <c r="GA64" s="14"/>
      <c r="GB64" s="2"/>
      <c r="GC64" s="2"/>
      <c r="GD64" s="2"/>
      <c r="GE64" s="2"/>
      <c r="GF64" s="2"/>
      <c r="GG64" s="2"/>
      <c r="GH64" s="2"/>
      <c r="GI64" s="120"/>
      <c r="GJ64" s="120"/>
      <c r="GK64" s="120"/>
      <c r="GL64" s="120"/>
      <c r="GM64" s="120"/>
    </row>
    <row r="65" spans="1:197" x14ac:dyDescent="0.35">
      <c r="A65" s="119" t="s">
        <v>477</v>
      </c>
      <c r="B65" s="120" t="s">
        <v>704</v>
      </c>
      <c r="C65" s="12">
        <f t="shared" ref="C65:AH65" si="40">C26</f>
        <v>0</v>
      </c>
      <c r="D65" s="12">
        <f t="shared" si="40"/>
        <v>0</v>
      </c>
      <c r="E65" s="12">
        <f t="shared" si="40"/>
        <v>0</v>
      </c>
      <c r="F65" s="12">
        <f t="shared" si="40"/>
        <v>0</v>
      </c>
      <c r="G65" s="12">
        <f t="shared" si="40"/>
        <v>0</v>
      </c>
      <c r="H65" s="12">
        <f t="shared" si="40"/>
        <v>0</v>
      </c>
      <c r="I65" s="12">
        <f t="shared" si="40"/>
        <v>0</v>
      </c>
      <c r="J65" s="12">
        <f t="shared" si="40"/>
        <v>0</v>
      </c>
      <c r="K65" s="12">
        <f t="shared" si="40"/>
        <v>0</v>
      </c>
      <c r="L65" s="12">
        <f t="shared" si="40"/>
        <v>0</v>
      </c>
      <c r="M65" s="12">
        <f t="shared" si="40"/>
        <v>0</v>
      </c>
      <c r="N65" s="12">
        <f t="shared" si="40"/>
        <v>0</v>
      </c>
      <c r="O65" s="12">
        <f t="shared" si="40"/>
        <v>0</v>
      </c>
      <c r="P65" s="12">
        <f t="shared" si="40"/>
        <v>0</v>
      </c>
      <c r="Q65" s="12">
        <f t="shared" si="40"/>
        <v>0</v>
      </c>
      <c r="R65" s="12">
        <f t="shared" si="40"/>
        <v>0</v>
      </c>
      <c r="S65" s="12">
        <f t="shared" si="40"/>
        <v>0</v>
      </c>
      <c r="T65" s="12">
        <f t="shared" si="40"/>
        <v>0</v>
      </c>
      <c r="U65" s="12">
        <f t="shared" si="40"/>
        <v>0</v>
      </c>
      <c r="V65" s="12">
        <f t="shared" si="40"/>
        <v>0</v>
      </c>
      <c r="W65" s="12">
        <f t="shared" si="40"/>
        <v>0</v>
      </c>
      <c r="X65" s="12">
        <f t="shared" si="40"/>
        <v>0</v>
      </c>
      <c r="Y65" s="12">
        <f t="shared" si="40"/>
        <v>0</v>
      </c>
      <c r="Z65" s="12">
        <f t="shared" si="40"/>
        <v>0</v>
      </c>
      <c r="AA65" s="12">
        <f t="shared" si="40"/>
        <v>0</v>
      </c>
      <c r="AB65" s="12">
        <f t="shared" si="40"/>
        <v>0</v>
      </c>
      <c r="AC65" s="12">
        <f t="shared" si="40"/>
        <v>0</v>
      </c>
      <c r="AD65" s="12">
        <f t="shared" si="40"/>
        <v>0</v>
      </c>
      <c r="AE65" s="12">
        <f t="shared" si="40"/>
        <v>0</v>
      </c>
      <c r="AF65" s="12">
        <f t="shared" si="40"/>
        <v>0</v>
      </c>
      <c r="AG65" s="12">
        <f t="shared" si="40"/>
        <v>0</v>
      </c>
      <c r="AH65" s="12">
        <f t="shared" si="40"/>
        <v>0</v>
      </c>
      <c r="AI65" s="12">
        <f t="shared" ref="AI65:BN65" si="41">AI26</f>
        <v>0</v>
      </c>
      <c r="AJ65" s="12">
        <f t="shared" si="41"/>
        <v>0</v>
      </c>
      <c r="AK65" s="12">
        <f t="shared" si="41"/>
        <v>0</v>
      </c>
      <c r="AL65" s="12">
        <f t="shared" si="41"/>
        <v>0</v>
      </c>
      <c r="AM65" s="12">
        <f t="shared" si="41"/>
        <v>0</v>
      </c>
      <c r="AN65" s="12">
        <f t="shared" si="41"/>
        <v>0</v>
      </c>
      <c r="AO65" s="12">
        <f t="shared" si="41"/>
        <v>0</v>
      </c>
      <c r="AP65" s="12">
        <f t="shared" si="41"/>
        <v>0</v>
      </c>
      <c r="AQ65" s="12">
        <f t="shared" si="41"/>
        <v>0</v>
      </c>
      <c r="AR65" s="12">
        <f t="shared" si="41"/>
        <v>0</v>
      </c>
      <c r="AS65" s="12">
        <f t="shared" si="41"/>
        <v>0</v>
      </c>
      <c r="AT65" s="12">
        <f t="shared" si="41"/>
        <v>0</v>
      </c>
      <c r="AU65" s="12">
        <f t="shared" si="41"/>
        <v>0</v>
      </c>
      <c r="AV65" s="12">
        <f t="shared" si="41"/>
        <v>0</v>
      </c>
      <c r="AW65" s="12">
        <f t="shared" si="41"/>
        <v>0</v>
      </c>
      <c r="AX65" s="12">
        <f t="shared" si="41"/>
        <v>0</v>
      </c>
      <c r="AY65" s="12">
        <f t="shared" si="41"/>
        <v>0</v>
      </c>
      <c r="AZ65" s="12">
        <f t="shared" si="41"/>
        <v>0</v>
      </c>
      <c r="BA65" s="12">
        <f t="shared" si="41"/>
        <v>0</v>
      </c>
      <c r="BB65" s="12">
        <f t="shared" si="41"/>
        <v>0</v>
      </c>
      <c r="BC65" s="12">
        <f t="shared" si="41"/>
        <v>0</v>
      </c>
      <c r="BD65" s="12">
        <f t="shared" si="41"/>
        <v>0</v>
      </c>
      <c r="BE65" s="12">
        <f t="shared" si="41"/>
        <v>0</v>
      </c>
      <c r="BF65" s="12">
        <f t="shared" si="41"/>
        <v>0</v>
      </c>
      <c r="BG65" s="12">
        <f t="shared" si="41"/>
        <v>0</v>
      </c>
      <c r="BH65" s="12">
        <f t="shared" si="41"/>
        <v>0</v>
      </c>
      <c r="BI65" s="12">
        <f t="shared" si="41"/>
        <v>0</v>
      </c>
      <c r="BJ65" s="12">
        <f t="shared" si="41"/>
        <v>0</v>
      </c>
      <c r="BK65" s="12">
        <f t="shared" si="41"/>
        <v>0</v>
      </c>
      <c r="BL65" s="12">
        <f t="shared" si="41"/>
        <v>0</v>
      </c>
      <c r="BM65" s="12">
        <f t="shared" si="41"/>
        <v>0</v>
      </c>
      <c r="BN65" s="12">
        <f t="shared" si="41"/>
        <v>0</v>
      </c>
      <c r="BO65" s="12">
        <f t="shared" ref="BO65:CT65" si="42">BO26</f>
        <v>0</v>
      </c>
      <c r="BP65" s="12">
        <f t="shared" si="42"/>
        <v>0</v>
      </c>
      <c r="BQ65" s="12">
        <f t="shared" si="42"/>
        <v>0</v>
      </c>
      <c r="BR65" s="12">
        <f t="shared" si="42"/>
        <v>0</v>
      </c>
      <c r="BS65" s="12">
        <f t="shared" si="42"/>
        <v>0</v>
      </c>
      <c r="BT65" s="12">
        <f t="shared" si="42"/>
        <v>0</v>
      </c>
      <c r="BU65" s="12">
        <f t="shared" si="42"/>
        <v>0</v>
      </c>
      <c r="BV65" s="12">
        <f t="shared" si="42"/>
        <v>0</v>
      </c>
      <c r="BW65" s="12">
        <f t="shared" si="42"/>
        <v>0</v>
      </c>
      <c r="BX65" s="12">
        <f t="shared" si="42"/>
        <v>0</v>
      </c>
      <c r="BY65" s="12">
        <f t="shared" si="42"/>
        <v>0</v>
      </c>
      <c r="BZ65" s="12">
        <f t="shared" si="42"/>
        <v>0</v>
      </c>
      <c r="CA65" s="12">
        <f t="shared" si="42"/>
        <v>0</v>
      </c>
      <c r="CB65" s="12">
        <f t="shared" si="42"/>
        <v>0</v>
      </c>
      <c r="CC65" s="12">
        <f t="shared" si="42"/>
        <v>0</v>
      </c>
      <c r="CD65" s="12">
        <f t="shared" si="42"/>
        <v>0</v>
      </c>
      <c r="CE65" s="12">
        <f t="shared" si="42"/>
        <v>0</v>
      </c>
      <c r="CF65" s="12">
        <f t="shared" si="42"/>
        <v>0</v>
      </c>
      <c r="CG65" s="12">
        <f t="shared" si="42"/>
        <v>0</v>
      </c>
      <c r="CH65" s="12">
        <f t="shared" si="42"/>
        <v>0</v>
      </c>
      <c r="CI65" s="12">
        <f t="shared" si="42"/>
        <v>0</v>
      </c>
      <c r="CJ65" s="12">
        <f t="shared" si="42"/>
        <v>0</v>
      </c>
      <c r="CK65" s="12">
        <f t="shared" si="42"/>
        <v>0</v>
      </c>
      <c r="CL65" s="12">
        <f t="shared" si="42"/>
        <v>0</v>
      </c>
      <c r="CM65" s="12">
        <f t="shared" si="42"/>
        <v>0</v>
      </c>
      <c r="CN65" s="12">
        <f t="shared" si="42"/>
        <v>0</v>
      </c>
      <c r="CO65" s="12">
        <f t="shared" si="42"/>
        <v>0</v>
      </c>
      <c r="CP65" s="12">
        <f t="shared" si="42"/>
        <v>0</v>
      </c>
      <c r="CQ65" s="12">
        <f t="shared" si="42"/>
        <v>0</v>
      </c>
      <c r="CR65" s="12">
        <f t="shared" si="42"/>
        <v>0</v>
      </c>
      <c r="CS65" s="12">
        <f t="shared" si="42"/>
        <v>0</v>
      </c>
      <c r="CT65" s="12">
        <f t="shared" si="42"/>
        <v>0</v>
      </c>
      <c r="CU65" s="12">
        <f t="shared" ref="CU65:DZ65" si="43">CU26</f>
        <v>0</v>
      </c>
      <c r="CV65" s="12">
        <f t="shared" si="43"/>
        <v>0</v>
      </c>
      <c r="CW65" s="12">
        <f t="shared" si="43"/>
        <v>0</v>
      </c>
      <c r="CX65" s="12">
        <f t="shared" si="43"/>
        <v>0</v>
      </c>
      <c r="CY65" s="12">
        <f t="shared" si="43"/>
        <v>0</v>
      </c>
      <c r="CZ65" s="12">
        <f t="shared" si="43"/>
        <v>0</v>
      </c>
      <c r="DA65" s="12">
        <f t="shared" si="43"/>
        <v>0</v>
      </c>
      <c r="DB65" s="12">
        <f t="shared" si="43"/>
        <v>0</v>
      </c>
      <c r="DC65" s="12">
        <f t="shared" si="43"/>
        <v>0</v>
      </c>
      <c r="DD65" s="12">
        <f t="shared" si="43"/>
        <v>0</v>
      </c>
      <c r="DE65" s="12">
        <f t="shared" si="43"/>
        <v>0</v>
      </c>
      <c r="DF65" s="12">
        <f t="shared" si="43"/>
        <v>0</v>
      </c>
      <c r="DG65" s="12">
        <f t="shared" si="43"/>
        <v>0</v>
      </c>
      <c r="DH65" s="12">
        <f t="shared" si="43"/>
        <v>0</v>
      </c>
      <c r="DI65" s="12">
        <f t="shared" si="43"/>
        <v>0</v>
      </c>
      <c r="DJ65" s="12">
        <f t="shared" si="43"/>
        <v>0</v>
      </c>
      <c r="DK65" s="12">
        <f t="shared" si="43"/>
        <v>0</v>
      </c>
      <c r="DL65" s="12">
        <f t="shared" si="43"/>
        <v>0</v>
      </c>
      <c r="DM65" s="12">
        <f t="shared" si="43"/>
        <v>0</v>
      </c>
      <c r="DN65" s="12">
        <f t="shared" si="43"/>
        <v>0</v>
      </c>
      <c r="DO65" s="12">
        <f t="shared" si="43"/>
        <v>0</v>
      </c>
      <c r="DP65" s="12">
        <f t="shared" si="43"/>
        <v>0</v>
      </c>
      <c r="DQ65" s="12">
        <f t="shared" si="43"/>
        <v>0</v>
      </c>
      <c r="DR65" s="12">
        <f t="shared" si="43"/>
        <v>0</v>
      </c>
      <c r="DS65" s="12">
        <f t="shared" si="43"/>
        <v>0</v>
      </c>
      <c r="DT65" s="12">
        <f t="shared" si="43"/>
        <v>0</v>
      </c>
      <c r="DU65" s="12">
        <f t="shared" si="43"/>
        <v>0</v>
      </c>
      <c r="DV65" s="12">
        <f t="shared" si="43"/>
        <v>0</v>
      </c>
      <c r="DW65" s="12">
        <f t="shared" si="43"/>
        <v>0</v>
      </c>
      <c r="DX65" s="12">
        <f t="shared" si="43"/>
        <v>0</v>
      </c>
      <c r="DY65" s="12">
        <f t="shared" si="43"/>
        <v>0</v>
      </c>
      <c r="DZ65" s="12">
        <f t="shared" si="43"/>
        <v>0</v>
      </c>
      <c r="EA65" s="12">
        <f t="shared" ref="EA65:FF65" si="44">EA26</f>
        <v>0</v>
      </c>
      <c r="EB65" s="12">
        <f t="shared" si="44"/>
        <v>0</v>
      </c>
      <c r="EC65" s="12">
        <f t="shared" si="44"/>
        <v>0</v>
      </c>
      <c r="ED65" s="12">
        <f t="shared" si="44"/>
        <v>0</v>
      </c>
      <c r="EE65" s="12">
        <f t="shared" si="44"/>
        <v>0</v>
      </c>
      <c r="EF65" s="12">
        <f t="shared" si="44"/>
        <v>0</v>
      </c>
      <c r="EG65" s="12">
        <f t="shared" si="44"/>
        <v>0</v>
      </c>
      <c r="EH65" s="12">
        <f t="shared" si="44"/>
        <v>0</v>
      </c>
      <c r="EI65" s="12">
        <f t="shared" si="44"/>
        <v>0</v>
      </c>
      <c r="EJ65" s="12">
        <f t="shared" si="44"/>
        <v>0</v>
      </c>
      <c r="EK65" s="12">
        <f t="shared" si="44"/>
        <v>0</v>
      </c>
      <c r="EL65" s="12">
        <f t="shared" si="44"/>
        <v>0</v>
      </c>
      <c r="EM65" s="12">
        <f t="shared" si="44"/>
        <v>0</v>
      </c>
      <c r="EN65" s="12">
        <f t="shared" si="44"/>
        <v>0</v>
      </c>
      <c r="EO65" s="12">
        <f t="shared" si="44"/>
        <v>0</v>
      </c>
      <c r="EP65" s="12">
        <f t="shared" si="44"/>
        <v>0</v>
      </c>
      <c r="EQ65" s="12">
        <f t="shared" si="44"/>
        <v>0</v>
      </c>
      <c r="ER65" s="12">
        <f t="shared" si="44"/>
        <v>0</v>
      </c>
      <c r="ES65" s="12">
        <f t="shared" si="44"/>
        <v>0</v>
      </c>
      <c r="ET65" s="12">
        <f t="shared" si="44"/>
        <v>0</v>
      </c>
      <c r="EU65" s="12">
        <f t="shared" si="44"/>
        <v>0</v>
      </c>
      <c r="EV65" s="12">
        <f t="shared" si="44"/>
        <v>0</v>
      </c>
      <c r="EW65" s="12">
        <f t="shared" si="44"/>
        <v>0</v>
      </c>
      <c r="EX65" s="12">
        <f t="shared" si="44"/>
        <v>0</v>
      </c>
      <c r="EY65" s="12">
        <f t="shared" si="44"/>
        <v>0</v>
      </c>
      <c r="EZ65" s="12">
        <f t="shared" si="44"/>
        <v>0</v>
      </c>
      <c r="FA65" s="12">
        <f t="shared" si="44"/>
        <v>0</v>
      </c>
      <c r="FB65" s="12">
        <f t="shared" si="44"/>
        <v>0</v>
      </c>
      <c r="FC65" s="12">
        <f t="shared" si="44"/>
        <v>0</v>
      </c>
      <c r="FD65" s="12">
        <f t="shared" si="44"/>
        <v>0</v>
      </c>
      <c r="FE65" s="12">
        <f t="shared" si="44"/>
        <v>0</v>
      </c>
      <c r="FF65" s="12">
        <f t="shared" si="44"/>
        <v>0</v>
      </c>
      <c r="FG65" s="12">
        <f t="shared" ref="FG65:FX65" si="45">FG26</f>
        <v>0</v>
      </c>
      <c r="FH65" s="12">
        <f t="shared" si="45"/>
        <v>0</v>
      </c>
      <c r="FI65" s="12">
        <f t="shared" si="45"/>
        <v>0</v>
      </c>
      <c r="FJ65" s="12">
        <f t="shared" si="45"/>
        <v>0</v>
      </c>
      <c r="FK65" s="12">
        <f t="shared" si="45"/>
        <v>0</v>
      </c>
      <c r="FL65" s="12">
        <f t="shared" si="45"/>
        <v>0</v>
      </c>
      <c r="FM65" s="12">
        <f t="shared" si="45"/>
        <v>0</v>
      </c>
      <c r="FN65" s="12">
        <f t="shared" si="45"/>
        <v>0</v>
      </c>
      <c r="FO65" s="12">
        <f t="shared" si="45"/>
        <v>0</v>
      </c>
      <c r="FP65" s="12">
        <f t="shared" si="45"/>
        <v>0</v>
      </c>
      <c r="FQ65" s="12">
        <f t="shared" si="45"/>
        <v>0</v>
      </c>
      <c r="FR65" s="12">
        <f t="shared" si="45"/>
        <v>0</v>
      </c>
      <c r="FS65" s="12">
        <f t="shared" si="45"/>
        <v>0</v>
      </c>
      <c r="FT65" s="12">
        <f t="shared" si="45"/>
        <v>0</v>
      </c>
      <c r="FU65" s="12">
        <f t="shared" si="45"/>
        <v>0</v>
      </c>
      <c r="FV65" s="12">
        <f t="shared" si="45"/>
        <v>0</v>
      </c>
      <c r="FW65" s="12">
        <f t="shared" si="45"/>
        <v>0</v>
      </c>
      <c r="FX65" s="12">
        <f t="shared" si="45"/>
        <v>0</v>
      </c>
      <c r="FY65" s="12"/>
      <c r="FZ65" s="12">
        <f t="shared" si="27"/>
        <v>0</v>
      </c>
      <c r="GA65" s="14"/>
      <c r="GB65" s="12"/>
      <c r="GC65" s="12"/>
      <c r="GD65" s="12"/>
      <c r="GE65" s="12"/>
      <c r="GF65" s="12"/>
      <c r="GG65" s="2"/>
      <c r="GH65" s="2"/>
      <c r="GI65" s="120"/>
      <c r="GJ65" s="120"/>
      <c r="GK65" s="120"/>
      <c r="GL65" s="120"/>
      <c r="GM65" s="120"/>
    </row>
    <row r="66" spans="1:197" x14ac:dyDescent="0.35">
      <c r="A66" s="119" t="s">
        <v>478</v>
      </c>
      <c r="B66" s="120" t="s">
        <v>705</v>
      </c>
      <c r="C66" s="12">
        <f t="shared" ref="C66:BN66" si="46">ROUND(MAX(C62,ROUND(AVERAGE(C62:C63),1),ROUND(AVERAGE(C62:C64),1),ROUND(AVERAGE(C62:C65),1)),1)</f>
        <v>6449</v>
      </c>
      <c r="D66" s="12">
        <f t="shared" si="46"/>
        <v>31711</v>
      </c>
      <c r="E66" s="12">
        <f t="shared" si="46"/>
        <v>4466</v>
      </c>
      <c r="F66" s="12">
        <f t="shared" si="46"/>
        <v>21448.5</v>
      </c>
      <c r="G66" s="12">
        <f t="shared" si="46"/>
        <v>1531.5</v>
      </c>
      <c r="H66" s="12">
        <f t="shared" si="46"/>
        <v>1123</v>
      </c>
      <c r="I66" s="12">
        <f t="shared" si="46"/>
        <v>6326</v>
      </c>
      <c r="J66" s="12">
        <f t="shared" si="46"/>
        <v>1986</v>
      </c>
      <c r="K66" s="12">
        <f t="shared" si="46"/>
        <v>273.5</v>
      </c>
      <c r="L66" s="12">
        <f t="shared" si="46"/>
        <v>2060</v>
      </c>
      <c r="M66" s="12">
        <f t="shared" si="46"/>
        <v>881</v>
      </c>
      <c r="N66" s="12">
        <f t="shared" si="46"/>
        <v>48499</v>
      </c>
      <c r="O66" s="12">
        <f t="shared" si="46"/>
        <v>12660.5</v>
      </c>
      <c r="P66" s="12">
        <f t="shared" si="46"/>
        <v>358</v>
      </c>
      <c r="Q66" s="12">
        <f t="shared" si="46"/>
        <v>36860.5</v>
      </c>
      <c r="R66" s="12">
        <f t="shared" si="46"/>
        <v>520</v>
      </c>
      <c r="S66" s="12">
        <f t="shared" si="46"/>
        <v>1483</v>
      </c>
      <c r="T66" s="12">
        <f t="shared" si="46"/>
        <v>164</v>
      </c>
      <c r="U66" s="12">
        <f t="shared" si="46"/>
        <v>49</v>
      </c>
      <c r="V66" s="12">
        <f t="shared" si="46"/>
        <v>249</v>
      </c>
      <c r="W66" s="12">
        <f t="shared" si="46"/>
        <v>208.5</v>
      </c>
      <c r="X66" s="12">
        <f t="shared" si="46"/>
        <v>30</v>
      </c>
      <c r="Y66" s="12">
        <f t="shared" si="46"/>
        <v>412</v>
      </c>
      <c r="Z66" s="12">
        <f t="shared" si="46"/>
        <v>219</v>
      </c>
      <c r="AA66" s="12">
        <f t="shared" si="46"/>
        <v>30214.5</v>
      </c>
      <c r="AB66" s="12">
        <f t="shared" si="46"/>
        <v>26565.5</v>
      </c>
      <c r="AC66" s="12">
        <f t="shared" si="46"/>
        <v>910</v>
      </c>
      <c r="AD66" s="12">
        <f t="shared" si="46"/>
        <v>1260.5</v>
      </c>
      <c r="AE66" s="12">
        <f t="shared" si="46"/>
        <v>92</v>
      </c>
      <c r="AF66" s="12">
        <f t="shared" si="46"/>
        <v>179</v>
      </c>
      <c r="AG66" s="12">
        <f t="shared" si="46"/>
        <v>572.5</v>
      </c>
      <c r="AH66" s="12">
        <f t="shared" si="46"/>
        <v>925</v>
      </c>
      <c r="AI66" s="12">
        <f t="shared" si="46"/>
        <v>414</v>
      </c>
      <c r="AJ66" s="12">
        <f t="shared" si="46"/>
        <v>170</v>
      </c>
      <c r="AK66" s="12">
        <f t="shared" si="46"/>
        <v>153</v>
      </c>
      <c r="AL66" s="12">
        <f t="shared" si="46"/>
        <v>284</v>
      </c>
      <c r="AM66" s="12">
        <f t="shared" si="46"/>
        <v>335</v>
      </c>
      <c r="AN66" s="12">
        <f t="shared" si="46"/>
        <v>287</v>
      </c>
      <c r="AO66" s="12">
        <f t="shared" si="46"/>
        <v>3973.5</v>
      </c>
      <c r="AP66" s="12">
        <f t="shared" si="46"/>
        <v>80794.5</v>
      </c>
      <c r="AQ66" s="12">
        <f t="shared" si="46"/>
        <v>228</v>
      </c>
      <c r="AR66" s="12">
        <f t="shared" si="46"/>
        <v>57342.5</v>
      </c>
      <c r="AS66" s="12">
        <f t="shared" si="46"/>
        <v>6047</v>
      </c>
      <c r="AT66" s="12">
        <f t="shared" si="46"/>
        <v>2428</v>
      </c>
      <c r="AU66" s="12">
        <f t="shared" si="46"/>
        <v>315.5</v>
      </c>
      <c r="AV66" s="12">
        <f t="shared" si="46"/>
        <v>299</v>
      </c>
      <c r="AW66" s="12">
        <f t="shared" si="46"/>
        <v>255.5</v>
      </c>
      <c r="AX66" s="12">
        <f t="shared" si="46"/>
        <v>60</v>
      </c>
      <c r="AY66" s="12">
        <f t="shared" si="46"/>
        <v>427</v>
      </c>
      <c r="AZ66" s="12">
        <f t="shared" si="46"/>
        <v>11743</v>
      </c>
      <c r="BA66" s="12">
        <f t="shared" si="46"/>
        <v>8758</v>
      </c>
      <c r="BB66" s="12">
        <f t="shared" si="46"/>
        <v>7048.5</v>
      </c>
      <c r="BC66" s="12">
        <f t="shared" si="46"/>
        <v>21034.5</v>
      </c>
      <c r="BD66" s="12">
        <f t="shared" si="46"/>
        <v>3648</v>
      </c>
      <c r="BE66" s="12">
        <f t="shared" si="46"/>
        <v>1183.5</v>
      </c>
      <c r="BF66" s="12">
        <f t="shared" si="46"/>
        <v>24551.5</v>
      </c>
      <c r="BG66" s="12">
        <f t="shared" si="46"/>
        <v>883</v>
      </c>
      <c r="BH66" s="12">
        <f t="shared" si="46"/>
        <v>543.5</v>
      </c>
      <c r="BI66" s="12">
        <f t="shared" si="46"/>
        <v>246.5</v>
      </c>
      <c r="BJ66" s="12">
        <f t="shared" si="46"/>
        <v>6275.5</v>
      </c>
      <c r="BK66" s="12">
        <f t="shared" si="46"/>
        <v>20853</v>
      </c>
      <c r="BL66" s="12">
        <f t="shared" si="46"/>
        <v>58</v>
      </c>
      <c r="BM66" s="12">
        <f t="shared" si="46"/>
        <v>420</v>
      </c>
      <c r="BN66" s="12">
        <f t="shared" si="46"/>
        <v>2977.5</v>
      </c>
      <c r="BO66" s="12">
        <f t="shared" ref="BO66:DZ66" si="47">ROUND(MAX(BO62,ROUND(AVERAGE(BO62:BO63),1),ROUND(AVERAGE(BO62:BO64),1),ROUND(AVERAGE(BO62:BO65),1)),1)</f>
        <v>1224.5</v>
      </c>
      <c r="BP66" s="12">
        <f t="shared" si="47"/>
        <v>149</v>
      </c>
      <c r="BQ66" s="12">
        <f t="shared" si="47"/>
        <v>5735.5</v>
      </c>
      <c r="BR66" s="12">
        <f t="shared" si="47"/>
        <v>4492.5</v>
      </c>
      <c r="BS66" s="12">
        <f t="shared" si="47"/>
        <v>1100.5</v>
      </c>
      <c r="BT66" s="12">
        <f t="shared" si="47"/>
        <v>367</v>
      </c>
      <c r="BU66" s="12">
        <f t="shared" si="47"/>
        <v>422.5</v>
      </c>
      <c r="BV66" s="12">
        <f t="shared" si="47"/>
        <v>1228</v>
      </c>
      <c r="BW66" s="12">
        <f t="shared" si="47"/>
        <v>1984</v>
      </c>
      <c r="BX66" s="12">
        <f t="shared" si="47"/>
        <v>69</v>
      </c>
      <c r="BY66" s="12">
        <f t="shared" si="47"/>
        <v>437</v>
      </c>
      <c r="BZ66" s="12">
        <f t="shared" si="47"/>
        <v>198</v>
      </c>
      <c r="CA66" s="12">
        <f t="shared" si="47"/>
        <v>139.5</v>
      </c>
      <c r="CB66" s="12">
        <f t="shared" si="47"/>
        <v>69115.5</v>
      </c>
      <c r="CC66" s="12">
        <f t="shared" si="47"/>
        <v>190</v>
      </c>
      <c r="CD66" s="12">
        <f t="shared" si="47"/>
        <v>200.5</v>
      </c>
      <c r="CE66" s="12">
        <f t="shared" si="47"/>
        <v>148</v>
      </c>
      <c r="CF66" s="12">
        <f t="shared" si="47"/>
        <v>108</v>
      </c>
      <c r="CG66" s="12">
        <f t="shared" si="47"/>
        <v>193</v>
      </c>
      <c r="CH66" s="12">
        <f t="shared" si="47"/>
        <v>95.5</v>
      </c>
      <c r="CI66" s="12">
        <f t="shared" si="47"/>
        <v>697</v>
      </c>
      <c r="CJ66" s="12">
        <f t="shared" si="47"/>
        <v>819</v>
      </c>
      <c r="CK66" s="12">
        <f t="shared" si="47"/>
        <v>4228.5</v>
      </c>
      <c r="CL66" s="12">
        <f t="shared" si="47"/>
        <v>1203</v>
      </c>
      <c r="CM66" s="12">
        <f t="shared" si="47"/>
        <v>715.5</v>
      </c>
      <c r="CN66" s="12">
        <f t="shared" si="47"/>
        <v>28463.5</v>
      </c>
      <c r="CO66" s="12">
        <f t="shared" si="47"/>
        <v>14033.5</v>
      </c>
      <c r="CP66" s="12">
        <f t="shared" si="47"/>
        <v>907.5</v>
      </c>
      <c r="CQ66" s="12">
        <f t="shared" si="47"/>
        <v>729</v>
      </c>
      <c r="CR66" s="12">
        <f t="shared" si="47"/>
        <v>231</v>
      </c>
      <c r="CS66" s="12">
        <f t="shared" si="47"/>
        <v>266</v>
      </c>
      <c r="CT66" s="12">
        <f t="shared" si="47"/>
        <v>106</v>
      </c>
      <c r="CU66" s="12">
        <f t="shared" si="47"/>
        <v>74</v>
      </c>
      <c r="CV66" s="12">
        <f t="shared" si="47"/>
        <v>25</v>
      </c>
      <c r="CW66" s="12">
        <f t="shared" si="47"/>
        <v>208</v>
      </c>
      <c r="CX66" s="12">
        <f t="shared" si="47"/>
        <v>458.5</v>
      </c>
      <c r="CY66" s="12">
        <f t="shared" si="47"/>
        <v>34.5</v>
      </c>
      <c r="CZ66" s="12">
        <f t="shared" si="47"/>
        <v>1720</v>
      </c>
      <c r="DA66" s="12">
        <f t="shared" si="47"/>
        <v>191</v>
      </c>
      <c r="DB66" s="12">
        <f t="shared" si="47"/>
        <v>316</v>
      </c>
      <c r="DC66" s="12">
        <f t="shared" si="47"/>
        <v>188</v>
      </c>
      <c r="DD66" s="12">
        <f t="shared" si="47"/>
        <v>158.5</v>
      </c>
      <c r="DE66" s="12">
        <f t="shared" si="47"/>
        <v>310.5</v>
      </c>
      <c r="DF66" s="12">
        <f t="shared" si="47"/>
        <v>18066.5</v>
      </c>
      <c r="DG66" s="12">
        <f t="shared" si="47"/>
        <v>114</v>
      </c>
      <c r="DH66" s="12">
        <f t="shared" si="47"/>
        <v>1758</v>
      </c>
      <c r="DI66" s="12">
        <f t="shared" si="47"/>
        <v>2334</v>
      </c>
      <c r="DJ66" s="12">
        <f t="shared" si="47"/>
        <v>648</v>
      </c>
      <c r="DK66" s="12">
        <f t="shared" si="47"/>
        <v>515</v>
      </c>
      <c r="DL66" s="12">
        <f t="shared" si="47"/>
        <v>5706.5</v>
      </c>
      <c r="DM66" s="12">
        <f t="shared" si="47"/>
        <v>224.5</v>
      </c>
      <c r="DN66" s="12">
        <f t="shared" si="47"/>
        <v>1358</v>
      </c>
      <c r="DO66" s="12">
        <f t="shared" si="47"/>
        <v>3262</v>
      </c>
      <c r="DP66" s="12">
        <f t="shared" si="47"/>
        <v>191</v>
      </c>
      <c r="DQ66" s="12">
        <f t="shared" si="47"/>
        <v>852</v>
      </c>
      <c r="DR66" s="12">
        <f t="shared" si="47"/>
        <v>1292</v>
      </c>
      <c r="DS66" s="12">
        <f t="shared" si="47"/>
        <v>574</v>
      </c>
      <c r="DT66" s="12">
        <f t="shared" si="47"/>
        <v>171</v>
      </c>
      <c r="DU66" s="12">
        <f t="shared" si="47"/>
        <v>360</v>
      </c>
      <c r="DV66" s="12">
        <f t="shared" si="47"/>
        <v>216</v>
      </c>
      <c r="DW66" s="12">
        <f t="shared" si="47"/>
        <v>296</v>
      </c>
      <c r="DX66" s="12">
        <f t="shared" si="47"/>
        <v>147</v>
      </c>
      <c r="DY66" s="12">
        <f t="shared" si="47"/>
        <v>287.5</v>
      </c>
      <c r="DZ66" s="12">
        <f t="shared" si="47"/>
        <v>693</v>
      </c>
      <c r="EA66" s="12">
        <f t="shared" ref="EA66:FX66" si="48">ROUND(MAX(EA62,ROUND(AVERAGE(EA62:EA63),1),ROUND(AVERAGE(EA62:EA64),1),ROUND(AVERAGE(EA62:EA65),1)),1)</f>
        <v>518</v>
      </c>
      <c r="EB66" s="12">
        <f t="shared" si="48"/>
        <v>494</v>
      </c>
      <c r="EC66" s="12">
        <f t="shared" si="48"/>
        <v>271.5</v>
      </c>
      <c r="ED66" s="12">
        <f t="shared" si="48"/>
        <v>1514</v>
      </c>
      <c r="EE66" s="12">
        <f t="shared" si="48"/>
        <v>184</v>
      </c>
      <c r="EF66" s="12">
        <f t="shared" si="48"/>
        <v>1334</v>
      </c>
      <c r="EG66" s="12">
        <f t="shared" si="48"/>
        <v>237</v>
      </c>
      <c r="EH66" s="12">
        <f t="shared" si="48"/>
        <v>236.5</v>
      </c>
      <c r="EI66" s="12">
        <f t="shared" si="48"/>
        <v>13398</v>
      </c>
      <c r="EJ66" s="12">
        <f t="shared" si="48"/>
        <v>9983.5</v>
      </c>
      <c r="EK66" s="12">
        <f t="shared" si="48"/>
        <v>672</v>
      </c>
      <c r="EL66" s="12">
        <f t="shared" si="48"/>
        <v>484.5</v>
      </c>
      <c r="EM66" s="12">
        <f t="shared" si="48"/>
        <v>357</v>
      </c>
      <c r="EN66" s="12">
        <f t="shared" si="48"/>
        <v>878</v>
      </c>
      <c r="EO66" s="12">
        <f t="shared" si="48"/>
        <v>283</v>
      </c>
      <c r="EP66" s="12">
        <f t="shared" si="48"/>
        <v>420</v>
      </c>
      <c r="EQ66" s="12">
        <f t="shared" si="48"/>
        <v>2433</v>
      </c>
      <c r="ER66" s="12">
        <f t="shared" si="48"/>
        <v>321</v>
      </c>
      <c r="ES66" s="12">
        <f t="shared" si="48"/>
        <v>182.5</v>
      </c>
      <c r="ET66" s="12">
        <f t="shared" si="48"/>
        <v>184</v>
      </c>
      <c r="EU66" s="12">
        <f t="shared" si="48"/>
        <v>557</v>
      </c>
      <c r="EV66" s="12">
        <f t="shared" si="48"/>
        <v>73.5</v>
      </c>
      <c r="EW66" s="12">
        <f t="shared" si="48"/>
        <v>716.5</v>
      </c>
      <c r="EX66" s="12">
        <f t="shared" si="48"/>
        <v>168</v>
      </c>
      <c r="EY66" s="12">
        <f t="shared" si="48"/>
        <v>205</v>
      </c>
      <c r="EZ66" s="12">
        <f t="shared" si="48"/>
        <v>119</v>
      </c>
      <c r="FA66" s="12">
        <f t="shared" si="48"/>
        <v>3381.5</v>
      </c>
      <c r="FB66" s="12">
        <f t="shared" si="48"/>
        <v>288</v>
      </c>
      <c r="FC66" s="12">
        <f t="shared" si="48"/>
        <v>1660</v>
      </c>
      <c r="FD66" s="12">
        <f t="shared" si="48"/>
        <v>408</v>
      </c>
      <c r="FE66" s="12">
        <f t="shared" si="48"/>
        <v>78</v>
      </c>
      <c r="FF66" s="12">
        <f t="shared" si="48"/>
        <v>201</v>
      </c>
      <c r="FG66" s="12">
        <f t="shared" si="48"/>
        <v>123</v>
      </c>
      <c r="FH66" s="12">
        <f t="shared" si="48"/>
        <v>72</v>
      </c>
      <c r="FI66" s="12">
        <f t="shared" si="48"/>
        <v>1654</v>
      </c>
      <c r="FJ66" s="12">
        <f t="shared" si="48"/>
        <v>2049</v>
      </c>
      <c r="FK66" s="12">
        <f t="shared" si="48"/>
        <v>2593</v>
      </c>
      <c r="FL66" s="12">
        <f t="shared" si="48"/>
        <v>8371</v>
      </c>
      <c r="FM66" s="12">
        <f t="shared" si="48"/>
        <v>3938</v>
      </c>
      <c r="FN66" s="12">
        <f t="shared" si="48"/>
        <v>21983</v>
      </c>
      <c r="FO66" s="12">
        <f t="shared" si="48"/>
        <v>1066</v>
      </c>
      <c r="FP66" s="12">
        <f t="shared" si="48"/>
        <v>2247</v>
      </c>
      <c r="FQ66" s="12">
        <f t="shared" si="48"/>
        <v>997</v>
      </c>
      <c r="FR66" s="12">
        <f t="shared" si="48"/>
        <v>167</v>
      </c>
      <c r="FS66" s="12">
        <f t="shared" si="48"/>
        <v>157</v>
      </c>
      <c r="FT66" s="12">
        <f t="shared" si="48"/>
        <v>60</v>
      </c>
      <c r="FU66" s="12">
        <f t="shared" si="48"/>
        <v>781.5</v>
      </c>
      <c r="FV66" s="12">
        <f t="shared" si="48"/>
        <v>800</v>
      </c>
      <c r="FW66" s="12">
        <f t="shared" si="48"/>
        <v>138</v>
      </c>
      <c r="FX66" s="12">
        <f t="shared" si="48"/>
        <v>55</v>
      </c>
      <c r="FY66" s="12"/>
      <c r="FZ66" s="12">
        <f t="shared" si="27"/>
        <v>776964</v>
      </c>
      <c r="GA66" s="59"/>
      <c r="GB66" s="12">
        <f>FZ66-GA66</f>
        <v>776964</v>
      </c>
      <c r="GC66" s="12"/>
      <c r="GD66" s="12"/>
      <c r="GE66" s="12"/>
      <c r="GF66" s="12"/>
      <c r="GG66" s="2"/>
      <c r="GH66" s="2"/>
      <c r="GI66" s="120"/>
      <c r="GJ66" s="120"/>
      <c r="GK66" s="120"/>
      <c r="GL66" s="120"/>
      <c r="GM66" s="120"/>
      <c r="GN66" s="138"/>
      <c r="GO66" s="138"/>
    </row>
    <row r="67" spans="1:197" x14ac:dyDescent="0.35">
      <c r="A67" s="120"/>
      <c r="B67" s="120" t="s">
        <v>706</v>
      </c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12"/>
      <c r="FZ67" s="14"/>
      <c r="GA67" s="15"/>
      <c r="GB67" s="12"/>
      <c r="GC67" s="12"/>
      <c r="GD67" s="12"/>
      <c r="GE67" s="12"/>
      <c r="GF67" s="12"/>
      <c r="GG67" s="2"/>
      <c r="GH67" s="2"/>
      <c r="GI67" s="120"/>
      <c r="GJ67" s="120"/>
      <c r="GK67" s="120"/>
      <c r="GL67" s="120"/>
      <c r="GM67" s="120"/>
      <c r="GN67" s="138"/>
      <c r="GO67" s="138"/>
    </row>
    <row r="68" spans="1:197" x14ac:dyDescent="0.35">
      <c r="A68" s="119" t="s">
        <v>479</v>
      </c>
      <c r="B68" s="120" t="s">
        <v>1017</v>
      </c>
      <c r="C68" s="36">
        <f t="shared" ref="C68" si="49">ROUND(C10*2*$A$60,2)</f>
        <v>0</v>
      </c>
      <c r="D68" s="36">
        <f t="shared" ref="D68:BO68" si="50">ROUND(D10*2*$A$60,2)</f>
        <v>0</v>
      </c>
      <c r="E68" s="36">
        <f t="shared" si="50"/>
        <v>0.16</v>
      </c>
      <c r="F68" s="36">
        <f t="shared" si="50"/>
        <v>0</v>
      </c>
      <c r="G68" s="36">
        <f t="shared" si="50"/>
        <v>0</v>
      </c>
      <c r="H68" s="36">
        <f t="shared" si="50"/>
        <v>0</v>
      </c>
      <c r="I68" s="36">
        <f t="shared" si="50"/>
        <v>0.08</v>
      </c>
      <c r="J68" s="36">
        <f t="shared" si="50"/>
        <v>0</v>
      </c>
      <c r="K68" s="36">
        <f t="shared" si="50"/>
        <v>0</v>
      </c>
      <c r="L68" s="36">
        <f t="shared" si="50"/>
        <v>0</v>
      </c>
      <c r="M68" s="36">
        <f t="shared" si="50"/>
        <v>0</v>
      </c>
      <c r="N68" s="36">
        <f t="shared" si="50"/>
        <v>3.44</v>
      </c>
      <c r="O68" s="36">
        <f t="shared" si="50"/>
        <v>0</v>
      </c>
      <c r="P68" s="36">
        <f t="shared" si="50"/>
        <v>0</v>
      </c>
      <c r="Q68" s="36">
        <f t="shared" si="50"/>
        <v>4.96</v>
      </c>
      <c r="R68" s="36">
        <f t="shared" si="50"/>
        <v>0</v>
      </c>
      <c r="S68" s="36">
        <f t="shared" si="50"/>
        <v>0.8</v>
      </c>
      <c r="T68" s="36">
        <f t="shared" si="50"/>
        <v>0</v>
      </c>
      <c r="U68" s="36">
        <f t="shared" si="50"/>
        <v>0</v>
      </c>
      <c r="V68" s="36">
        <f t="shared" si="50"/>
        <v>0.08</v>
      </c>
      <c r="W68" s="36">
        <f t="shared" si="50"/>
        <v>0.88</v>
      </c>
      <c r="X68" s="36">
        <f t="shared" si="50"/>
        <v>0</v>
      </c>
      <c r="Y68" s="36">
        <f t="shared" si="50"/>
        <v>0</v>
      </c>
      <c r="Z68" s="36">
        <f t="shared" si="50"/>
        <v>0</v>
      </c>
      <c r="AA68" s="36">
        <f t="shared" si="50"/>
        <v>4.4000000000000004</v>
      </c>
      <c r="AB68" s="36">
        <f t="shared" si="50"/>
        <v>0.16</v>
      </c>
      <c r="AC68" s="36">
        <f t="shared" si="50"/>
        <v>0</v>
      </c>
      <c r="AD68" s="36">
        <f t="shared" si="50"/>
        <v>0.08</v>
      </c>
      <c r="AE68" s="36">
        <f t="shared" si="50"/>
        <v>0</v>
      </c>
      <c r="AF68" s="36">
        <f t="shared" si="50"/>
        <v>0</v>
      </c>
      <c r="AG68" s="36">
        <f t="shared" si="50"/>
        <v>0</v>
      </c>
      <c r="AH68" s="36">
        <f t="shared" si="50"/>
        <v>0</v>
      </c>
      <c r="AI68" s="36">
        <f t="shared" si="50"/>
        <v>0</v>
      </c>
      <c r="AJ68" s="36">
        <f t="shared" si="50"/>
        <v>0</v>
      </c>
      <c r="AK68" s="36">
        <f t="shared" si="50"/>
        <v>0</v>
      </c>
      <c r="AL68" s="36">
        <f t="shared" si="50"/>
        <v>0</v>
      </c>
      <c r="AM68" s="36">
        <f t="shared" si="50"/>
        <v>0</v>
      </c>
      <c r="AN68" s="36">
        <f t="shared" si="50"/>
        <v>0</v>
      </c>
      <c r="AO68" s="36">
        <f t="shared" si="50"/>
        <v>0.56000000000000005</v>
      </c>
      <c r="AP68" s="36">
        <f t="shared" si="50"/>
        <v>0.08</v>
      </c>
      <c r="AQ68" s="36">
        <f t="shared" si="50"/>
        <v>0</v>
      </c>
      <c r="AR68" s="36">
        <f t="shared" si="50"/>
        <v>14.56</v>
      </c>
      <c r="AS68" s="36">
        <f t="shared" si="50"/>
        <v>0</v>
      </c>
      <c r="AT68" s="36">
        <f t="shared" si="50"/>
        <v>2.4</v>
      </c>
      <c r="AU68" s="36">
        <f t="shared" si="50"/>
        <v>0</v>
      </c>
      <c r="AV68" s="36">
        <f t="shared" si="50"/>
        <v>0</v>
      </c>
      <c r="AW68" s="36">
        <f t="shared" si="50"/>
        <v>0</v>
      </c>
      <c r="AX68" s="36">
        <f t="shared" si="50"/>
        <v>0</v>
      </c>
      <c r="AY68" s="36">
        <f t="shared" si="50"/>
        <v>0</v>
      </c>
      <c r="AZ68" s="36">
        <f t="shared" si="50"/>
        <v>2.2400000000000002</v>
      </c>
      <c r="BA68" s="36">
        <f t="shared" si="50"/>
        <v>0</v>
      </c>
      <c r="BB68" s="36">
        <f t="shared" si="50"/>
        <v>0.08</v>
      </c>
      <c r="BC68" s="36">
        <f t="shared" si="50"/>
        <v>5.52</v>
      </c>
      <c r="BD68" s="36">
        <f t="shared" si="50"/>
        <v>0</v>
      </c>
      <c r="BE68" s="36">
        <f t="shared" si="50"/>
        <v>0</v>
      </c>
      <c r="BF68" s="36">
        <f t="shared" si="50"/>
        <v>29.68</v>
      </c>
      <c r="BG68" s="36">
        <f t="shared" si="50"/>
        <v>0</v>
      </c>
      <c r="BH68" s="36">
        <f t="shared" si="50"/>
        <v>0</v>
      </c>
      <c r="BI68" s="36">
        <f t="shared" si="50"/>
        <v>0</v>
      </c>
      <c r="BJ68" s="36">
        <f t="shared" si="50"/>
        <v>3.76</v>
      </c>
      <c r="BK68" s="36">
        <f t="shared" si="50"/>
        <v>36.4</v>
      </c>
      <c r="BL68" s="36">
        <f t="shared" si="50"/>
        <v>0</v>
      </c>
      <c r="BM68" s="36">
        <f t="shared" si="50"/>
        <v>0</v>
      </c>
      <c r="BN68" s="36">
        <f t="shared" si="50"/>
        <v>0.08</v>
      </c>
      <c r="BO68" s="36">
        <f t="shared" si="50"/>
        <v>0</v>
      </c>
      <c r="BP68" s="36">
        <f t="shared" ref="BP68:EA68" si="51">ROUND(BP10*2*$A$60,2)</f>
        <v>0</v>
      </c>
      <c r="BQ68" s="36">
        <f t="shared" si="51"/>
        <v>0</v>
      </c>
      <c r="BR68" s="36">
        <f t="shared" si="51"/>
        <v>0.08</v>
      </c>
      <c r="BS68" s="36">
        <f t="shared" si="51"/>
        <v>0</v>
      </c>
      <c r="BT68" s="36">
        <f t="shared" si="51"/>
        <v>0</v>
      </c>
      <c r="BU68" s="36">
        <f t="shared" si="51"/>
        <v>0</v>
      </c>
      <c r="BV68" s="36">
        <f t="shared" si="51"/>
        <v>0</v>
      </c>
      <c r="BW68" s="36">
        <f t="shared" si="51"/>
        <v>0.16</v>
      </c>
      <c r="BX68" s="36">
        <f t="shared" si="51"/>
        <v>0</v>
      </c>
      <c r="BY68" s="36">
        <f t="shared" si="51"/>
        <v>0</v>
      </c>
      <c r="BZ68" s="36">
        <f t="shared" si="51"/>
        <v>0</v>
      </c>
      <c r="CA68" s="36">
        <f t="shared" si="51"/>
        <v>0</v>
      </c>
      <c r="CB68" s="36">
        <f t="shared" si="51"/>
        <v>11.68</v>
      </c>
      <c r="CC68" s="36">
        <f t="shared" si="51"/>
        <v>0</v>
      </c>
      <c r="CD68" s="36">
        <f t="shared" si="51"/>
        <v>1.84</v>
      </c>
      <c r="CE68" s="36">
        <f t="shared" si="51"/>
        <v>0</v>
      </c>
      <c r="CF68" s="36">
        <f t="shared" si="51"/>
        <v>0</v>
      </c>
      <c r="CG68" s="36">
        <f t="shared" si="51"/>
        <v>0</v>
      </c>
      <c r="CH68" s="36">
        <f t="shared" si="51"/>
        <v>0</v>
      </c>
      <c r="CI68" s="36">
        <f t="shared" si="51"/>
        <v>0</v>
      </c>
      <c r="CJ68" s="36">
        <f t="shared" si="51"/>
        <v>0</v>
      </c>
      <c r="CK68" s="36">
        <f t="shared" si="51"/>
        <v>1.04</v>
      </c>
      <c r="CL68" s="36">
        <f t="shared" si="51"/>
        <v>0.16</v>
      </c>
      <c r="CM68" s="36">
        <f t="shared" si="51"/>
        <v>1.2</v>
      </c>
      <c r="CN68" s="36">
        <f t="shared" si="51"/>
        <v>33.840000000000003</v>
      </c>
      <c r="CO68" s="36">
        <f t="shared" si="51"/>
        <v>4</v>
      </c>
      <c r="CP68" s="36">
        <f t="shared" si="51"/>
        <v>0.24</v>
      </c>
      <c r="CQ68" s="36">
        <f t="shared" si="51"/>
        <v>0</v>
      </c>
      <c r="CR68" s="36">
        <f t="shared" si="51"/>
        <v>0</v>
      </c>
      <c r="CS68" s="36">
        <f t="shared" si="51"/>
        <v>0</v>
      </c>
      <c r="CT68" s="36">
        <f t="shared" si="51"/>
        <v>0</v>
      </c>
      <c r="CU68" s="36">
        <f t="shared" si="51"/>
        <v>0</v>
      </c>
      <c r="CV68" s="36">
        <f t="shared" si="51"/>
        <v>0</v>
      </c>
      <c r="CW68" s="36">
        <f t="shared" si="51"/>
        <v>0</v>
      </c>
      <c r="CX68" s="36">
        <f t="shared" si="51"/>
        <v>0</v>
      </c>
      <c r="CY68" s="36">
        <f t="shared" si="51"/>
        <v>0</v>
      </c>
      <c r="CZ68" s="36">
        <f t="shared" si="51"/>
        <v>0</v>
      </c>
      <c r="DA68" s="36">
        <f t="shared" si="51"/>
        <v>0</v>
      </c>
      <c r="DB68" s="36">
        <f t="shared" si="51"/>
        <v>0</v>
      </c>
      <c r="DC68" s="36">
        <f t="shared" si="51"/>
        <v>0</v>
      </c>
      <c r="DD68" s="36">
        <f t="shared" si="51"/>
        <v>0</v>
      </c>
      <c r="DE68" s="36">
        <f t="shared" si="51"/>
        <v>0</v>
      </c>
      <c r="DF68" s="36">
        <f t="shared" si="51"/>
        <v>1.92</v>
      </c>
      <c r="DG68" s="36">
        <f t="shared" si="51"/>
        <v>0</v>
      </c>
      <c r="DH68" s="36">
        <f t="shared" si="51"/>
        <v>0</v>
      </c>
      <c r="DI68" s="36">
        <f t="shared" si="51"/>
        <v>0.24</v>
      </c>
      <c r="DJ68" s="36">
        <f t="shared" si="51"/>
        <v>0</v>
      </c>
      <c r="DK68" s="36">
        <f t="shared" si="51"/>
        <v>0</v>
      </c>
      <c r="DL68" s="36">
        <f t="shared" si="51"/>
        <v>0.08</v>
      </c>
      <c r="DM68" s="36">
        <f t="shared" si="51"/>
        <v>0.08</v>
      </c>
      <c r="DN68" s="36">
        <f t="shared" si="51"/>
        <v>0</v>
      </c>
      <c r="DO68" s="36">
        <f t="shared" si="51"/>
        <v>0</v>
      </c>
      <c r="DP68" s="36">
        <f t="shared" si="51"/>
        <v>0</v>
      </c>
      <c r="DQ68" s="36">
        <f t="shared" si="51"/>
        <v>0</v>
      </c>
      <c r="DR68" s="36">
        <f t="shared" si="51"/>
        <v>0</v>
      </c>
      <c r="DS68" s="36">
        <f t="shared" si="51"/>
        <v>0</v>
      </c>
      <c r="DT68" s="36">
        <f t="shared" si="51"/>
        <v>0</v>
      </c>
      <c r="DU68" s="36">
        <f t="shared" si="51"/>
        <v>0</v>
      </c>
      <c r="DV68" s="36">
        <f t="shared" si="51"/>
        <v>0</v>
      </c>
      <c r="DW68" s="36">
        <f t="shared" si="51"/>
        <v>0</v>
      </c>
      <c r="DX68" s="36">
        <f t="shared" si="51"/>
        <v>0</v>
      </c>
      <c r="DY68" s="36">
        <f t="shared" si="51"/>
        <v>0</v>
      </c>
      <c r="DZ68" s="36">
        <f t="shared" si="51"/>
        <v>0</v>
      </c>
      <c r="EA68" s="36">
        <f t="shared" si="51"/>
        <v>0</v>
      </c>
      <c r="EB68" s="36">
        <f t="shared" ref="EB68:FX68" si="52">ROUND(EB10*2*$A$60,2)</f>
        <v>0</v>
      </c>
      <c r="EC68" s="36">
        <f t="shared" si="52"/>
        <v>0</v>
      </c>
      <c r="ED68" s="36">
        <f t="shared" si="52"/>
        <v>0</v>
      </c>
      <c r="EE68" s="36">
        <f t="shared" si="52"/>
        <v>0</v>
      </c>
      <c r="EF68" s="36">
        <f t="shared" si="52"/>
        <v>0</v>
      </c>
      <c r="EG68" s="36">
        <f t="shared" si="52"/>
        <v>0</v>
      </c>
      <c r="EH68" s="36">
        <f t="shared" si="52"/>
        <v>0</v>
      </c>
      <c r="EI68" s="36">
        <f t="shared" si="52"/>
        <v>0</v>
      </c>
      <c r="EJ68" s="36">
        <f t="shared" si="52"/>
        <v>0.08</v>
      </c>
      <c r="EK68" s="36">
        <f t="shared" si="52"/>
        <v>0</v>
      </c>
      <c r="EL68" s="36">
        <f t="shared" si="52"/>
        <v>0</v>
      </c>
      <c r="EM68" s="36">
        <f t="shared" si="52"/>
        <v>0</v>
      </c>
      <c r="EN68" s="36">
        <f t="shared" si="52"/>
        <v>0</v>
      </c>
      <c r="EO68" s="36">
        <f t="shared" si="52"/>
        <v>0</v>
      </c>
      <c r="EP68" s="36">
        <f t="shared" si="52"/>
        <v>0</v>
      </c>
      <c r="EQ68" s="36">
        <f t="shared" si="52"/>
        <v>0</v>
      </c>
      <c r="ER68" s="36">
        <f t="shared" si="52"/>
        <v>0</v>
      </c>
      <c r="ES68" s="36">
        <f t="shared" si="52"/>
        <v>0.88</v>
      </c>
      <c r="ET68" s="36">
        <f t="shared" si="52"/>
        <v>0</v>
      </c>
      <c r="EU68" s="36">
        <f t="shared" si="52"/>
        <v>0</v>
      </c>
      <c r="EV68" s="36">
        <f t="shared" si="52"/>
        <v>0</v>
      </c>
      <c r="EW68" s="36">
        <f t="shared" si="52"/>
        <v>0</v>
      </c>
      <c r="EX68" s="36">
        <f t="shared" si="52"/>
        <v>0</v>
      </c>
      <c r="EY68" s="36">
        <f t="shared" si="52"/>
        <v>0</v>
      </c>
      <c r="EZ68" s="36">
        <f t="shared" si="52"/>
        <v>0</v>
      </c>
      <c r="FA68" s="36">
        <f t="shared" si="52"/>
        <v>0</v>
      </c>
      <c r="FB68" s="36">
        <f t="shared" si="52"/>
        <v>0</v>
      </c>
      <c r="FC68" s="36">
        <f t="shared" si="52"/>
        <v>0.72</v>
      </c>
      <c r="FD68" s="36">
        <f t="shared" si="52"/>
        <v>0</v>
      </c>
      <c r="FE68" s="36">
        <f t="shared" si="52"/>
        <v>0</v>
      </c>
      <c r="FF68" s="36">
        <f t="shared" si="52"/>
        <v>0</v>
      </c>
      <c r="FG68" s="36">
        <f t="shared" si="52"/>
        <v>0</v>
      </c>
      <c r="FH68" s="36">
        <f t="shared" si="52"/>
        <v>0</v>
      </c>
      <c r="FI68" s="36">
        <f t="shared" si="52"/>
        <v>0</v>
      </c>
      <c r="FJ68" s="36">
        <f t="shared" si="52"/>
        <v>0</v>
      </c>
      <c r="FK68" s="36">
        <f t="shared" si="52"/>
        <v>0</v>
      </c>
      <c r="FL68" s="36">
        <f t="shared" si="52"/>
        <v>0</v>
      </c>
      <c r="FM68" s="36">
        <f t="shared" si="52"/>
        <v>0</v>
      </c>
      <c r="FN68" s="36">
        <f t="shared" si="52"/>
        <v>1.36</v>
      </c>
      <c r="FO68" s="36">
        <f t="shared" si="52"/>
        <v>0</v>
      </c>
      <c r="FP68" s="36">
        <f t="shared" si="52"/>
        <v>0</v>
      </c>
      <c r="FQ68" s="36">
        <f t="shared" si="52"/>
        <v>0</v>
      </c>
      <c r="FR68" s="36">
        <f t="shared" si="52"/>
        <v>0</v>
      </c>
      <c r="FS68" s="36">
        <f t="shared" si="52"/>
        <v>0</v>
      </c>
      <c r="FT68" s="36">
        <f t="shared" si="52"/>
        <v>0</v>
      </c>
      <c r="FU68" s="36">
        <f t="shared" si="52"/>
        <v>0</v>
      </c>
      <c r="FV68" s="36">
        <f t="shared" si="52"/>
        <v>0</v>
      </c>
      <c r="FW68" s="36">
        <f t="shared" si="52"/>
        <v>0</v>
      </c>
      <c r="FX68" s="36">
        <f t="shared" si="52"/>
        <v>0</v>
      </c>
      <c r="FY68" s="2"/>
      <c r="FZ68" s="2">
        <f>SUM(C68:FX68)</f>
        <v>170.00000000000006</v>
      </c>
      <c r="GA68" s="15"/>
      <c r="GB68" s="14"/>
      <c r="GC68" s="14"/>
      <c r="GD68" s="14"/>
      <c r="GE68" s="14"/>
      <c r="GF68" s="2"/>
      <c r="GG68" s="2"/>
      <c r="GH68" s="12"/>
      <c r="GI68" s="133"/>
      <c r="GJ68" s="133"/>
      <c r="GK68" s="133"/>
      <c r="GL68" s="133"/>
      <c r="GM68" s="133"/>
      <c r="GN68" s="138"/>
      <c r="GO68" s="138"/>
    </row>
    <row r="69" spans="1:197" x14ac:dyDescent="0.35">
      <c r="A69" s="119" t="s">
        <v>480</v>
      </c>
      <c r="B69" s="120" t="s">
        <v>696</v>
      </c>
      <c r="C69" s="15">
        <f t="shared" ref="C69" si="53">C35</f>
        <v>0</v>
      </c>
      <c r="D69" s="15">
        <f t="shared" ref="D69:BO69" si="54">D35</f>
        <v>4560.5</v>
      </c>
      <c r="E69" s="15">
        <f t="shared" si="54"/>
        <v>775</v>
      </c>
      <c r="F69" s="15">
        <f t="shared" si="54"/>
        <v>839</v>
      </c>
      <c r="G69" s="15">
        <f t="shared" si="54"/>
        <v>0</v>
      </c>
      <c r="H69" s="15">
        <f t="shared" si="54"/>
        <v>0</v>
      </c>
      <c r="I69" s="15">
        <f t="shared" si="54"/>
        <v>896</v>
      </c>
      <c r="J69" s="15">
        <f t="shared" si="54"/>
        <v>0</v>
      </c>
      <c r="K69" s="15">
        <f t="shared" si="54"/>
        <v>0</v>
      </c>
      <c r="L69" s="15">
        <f t="shared" si="54"/>
        <v>0</v>
      </c>
      <c r="M69" s="15">
        <f t="shared" si="54"/>
        <v>0</v>
      </c>
      <c r="N69" s="15">
        <f t="shared" si="54"/>
        <v>0</v>
      </c>
      <c r="O69" s="15">
        <f t="shared" si="54"/>
        <v>0</v>
      </c>
      <c r="P69" s="15">
        <f t="shared" si="54"/>
        <v>0</v>
      </c>
      <c r="Q69" s="15">
        <f t="shared" si="54"/>
        <v>1002</v>
      </c>
      <c r="R69" s="15">
        <f t="shared" si="54"/>
        <v>0</v>
      </c>
      <c r="S69" s="15">
        <f t="shared" si="54"/>
        <v>0</v>
      </c>
      <c r="T69" s="15">
        <f t="shared" si="54"/>
        <v>0</v>
      </c>
      <c r="U69" s="15">
        <f t="shared" si="54"/>
        <v>0</v>
      </c>
      <c r="V69" s="15">
        <f t="shared" si="54"/>
        <v>0</v>
      </c>
      <c r="W69" s="15">
        <f t="shared" si="54"/>
        <v>0</v>
      </c>
      <c r="X69" s="15">
        <f t="shared" si="54"/>
        <v>0</v>
      </c>
      <c r="Y69" s="15">
        <f t="shared" si="54"/>
        <v>0</v>
      </c>
      <c r="Z69" s="15">
        <f t="shared" si="54"/>
        <v>0</v>
      </c>
      <c r="AA69" s="15">
        <f t="shared" si="54"/>
        <v>0</v>
      </c>
      <c r="AB69" s="15">
        <f t="shared" si="54"/>
        <v>0</v>
      </c>
      <c r="AC69" s="15">
        <f t="shared" si="54"/>
        <v>0</v>
      </c>
      <c r="AD69" s="15">
        <f t="shared" si="54"/>
        <v>151</v>
      </c>
      <c r="AE69" s="15">
        <f t="shared" si="54"/>
        <v>0</v>
      </c>
      <c r="AF69" s="15">
        <f t="shared" si="54"/>
        <v>0</v>
      </c>
      <c r="AG69" s="15">
        <f t="shared" si="54"/>
        <v>0</v>
      </c>
      <c r="AH69" s="15">
        <f t="shared" si="54"/>
        <v>0</v>
      </c>
      <c r="AI69" s="15">
        <f t="shared" si="54"/>
        <v>0</v>
      </c>
      <c r="AJ69" s="15">
        <f t="shared" si="54"/>
        <v>0</v>
      </c>
      <c r="AK69" s="15">
        <f t="shared" si="54"/>
        <v>0</v>
      </c>
      <c r="AL69" s="15">
        <f t="shared" si="54"/>
        <v>0</v>
      </c>
      <c r="AM69" s="15">
        <f t="shared" si="54"/>
        <v>0</v>
      </c>
      <c r="AN69" s="15">
        <f t="shared" si="54"/>
        <v>0</v>
      </c>
      <c r="AO69" s="15">
        <f t="shared" si="54"/>
        <v>0</v>
      </c>
      <c r="AP69" s="15">
        <f t="shared" si="54"/>
        <v>0</v>
      </c>
      <c r="AQ69" s="15">
        <f t="shared" si="54"/>
        <v>0</v>
      </c>
      <c r="AR69" s="15">
        <f t="shared" si="54"/>
        <v>2204.5</v>
      </c>
      <c r="AS69" s="15">
        <f t="shared" si="54"/>
        <v>299</v>
      </c>
      <c r="AT69" s="15">
        <f t="shared" si="54"/>
        <v>0</v>
      </c>
      <c r="AU69" s="15">
        <f t="shared" si="54"/>
        <v>0</v>
      </c>
      <c r="AV69" s="15">
        <f t="shared" si="54"/>
        <v>0</v>
      </c>
      <c r="AW69" s="15">
        <f t="shared" si="54"/>
        <v>0</v>
      </c>
      <c r="AX69" s="15">
        <f t="shared" si="54"/>
        <v>0</v>
      </c>
      <c r="AY69" s="15">
        <f t="shared" si="54"/>
        <v>0</v>
      </c>
      <c r="AZ69" s="15">
        <f t="shared" si="54"/>
        <v>0</v>
      </c>
      <c r="BA69" s="15">
        <f t="shared" si="54"/>
        <v>0</v>
      </c>
      <c r="BB69" s="15">
        <f t="shared" si="54"/>
        <v>0</v>
      </c>
      <c r="BC69" s="15">
        <f t="shared" si="54"/>
        <v>3797.5</v>
      </c>
      <c r="BD69" s="15">
        <f t="shared" si="54"/>
        <v>0</v>
      </c>
      <c r="BE69" s="15">
        <f t="shared" si="54"/>
        <v>0</v>
      </c>
      <c r="BF69" s="15">
        <f t="shared" si="54"/>
        <v>0</v>
      </c>
      <c r="BG69" s="15">
        <f t="shared" si="54"/>
        <v>0</v>
      </c>
      <c r="BH69" s="15">
        <f t="shared" si="54"/>
        <v>0</v>
      </c>
      <c r="BI69" s="15">
        <f t="shared" si="54"/>
        <v>0</v>
      </c>
      <c r="BJ69" s="15">
        <f t="shared" si="54"/>
        <v>0</v>
      </c>
      <c r="BK69" s="15">
        <f t="shared" si="54"/>
        <v>0</v>
      </c>
      <c r="BL69" s="15">
        <f t="shared" si="54"/>
        <v>0</v>
      </c>
      <c r="BM69" s="15">
        <f t="shared" si="54"/>
        <v>0</v>
      </c>
      <c r="BN69" s="15">
        <f t="shared" si="54"/>
        <v>0</v>
      </c>
      <c r="BO69" s="15">
        <f t="shared" si="54"/>
        <v>0</v>
      </c>
      <c r="BP69" s="15">
        <f t="shared" ref="BP69:EA69" si="55">BP35</f>
        <v>0</v>
      </c>
      <c r="BQ69" s="15">
        <f t="shared" si="55"/>
        <v>213</v>
      </c>
      <c r="BR69" s="15">
        <f t="shared" si="55"/>
        <v>0</v>
      </c>
      <c r="BS69" s="15">
        <f t="shared" si="55"/>
        <v>0</v>
      </c>
      <c r="BT69" s="15">
        <f t="shared" si="55"/>
        <v>0</v>
      </c>
      <c r="BU69" s="15">
        <f t="shared" si="55"/>
        <v>0</v>
      </c>
      <c r="BV69" s="15">
        <f t="shared" si="55"/>
        <v>0</v>
      </c>
      <c r="BW69" s="15">
        <f t="shared" si="55"/>
        <v>0</v>
      </c>
      <c r="BX69" s="15">
        <f t="shared" si="55"/>
        <v>0</v>
      </c>
      <c r="BY69" s="15">
        <f t="shared" si="55"/>
        <v>0</v>
      </c>
      <c r="BZ69" s="15">
        <f t="shared" si="55"/>
        <v>0</v>
      </c>
      <c r="CA69" s="15">
        <f t="shared" si="55"/>
        <v>0</v>
      </c>
      <c r="CB69" s="15">
        <f t="shared" si="55"/>
        <v>819</v>
      </c>
      <c r="CC69" s="15">
        <f t="shared" si="55"/>
        <v>0</v>
      </c>
      <c r="CD69" s="15">
        <f t="shared" si="55"/>
        <v>0</v>
      </c>
      <c r="CE69" s="15">
        <f t="shared" si="55"/>
        <v>0</v>
      </c>
      <c r="CF69" s="15">
        <f t="shared" si="55"/>
        <v>0</v>
      </c>
      <c r="CG69" s="15">
        <f t="shared" si="55"/>
        <v>0</v>
      </c>
      <c r="CH69" s="15">
        <f t="shared" si="55"/>
        <v>0</v>
      </c>
      <c r="CI69" s="15">
        <f t="shared" si="55"/>
        <v>0</v>
      </c>
      <c r="CJ69" s="15">
        <f t="shared" si="55"/>
        <v>0</v>
      </c>
      <c r="CK69" s="15">
        <f t="shared" si="55"/>
        <v>581</v>
      </c>
      <c r="CL69" s="15">
        <f t="shared" si="55"/>
        <v>0</v>
      </c>
      <c r="CM69" s="15">
        <f t="shared" si="55"/>
        <v>0</v>
      </c>
      <c r="CN69" s="15">
        <f t="shared" si="55"/>
        <v>3132</v>
      </c>
      <c r="CO69" s="15">
        <f t="shared" si="55"/>
        <v>0</v>
      </c>
      <c r="CP69" s="15">
        <f t="shared" si="55"/>
        <v>0</v>
      </c>
      <c r="CQ69" s="15">
        <f t="shared" si="55"/>
        <v>0</v>
      </c>
      <c r="CR69" s="15">
        <f t="shared" si="55"/>
        <v>0</v>
      </c>
      <c r="CS69" s="15">
        <f t="shared" si="55"/>
        <v>0</v>
      </c>
      <c r="CT69" s="15">
        <f t="shared" si="55"/>
        <v>0</v>
      </c>
      <c r="CU69" s="15">
        <f t="shared" si="55"/>
        <v>0</v>
      </c>
      <c r="CV69" s="15">
        <f t="shared" si="55"/>
        <v>0</v>
      </c>
      <c r="CW69" s="15">
        <f t="shared" si="55"/>
        <v>0</v>
      </c>
      <c r="CX69" s="15">
        <f t="shared" si="55"/>
        <v>0</v>
      </c>
      <c r="CY69" s="15">
        <f t="shared" si="55"/>
        <v>0</v>
      </c>
      <c r="CZ69" s="15">
        <f t="shared" si="55"/>
        <v>0</v>
      </c>
      <c r="DA69" s="15">
        <f t="shared" si="55"/>
        <v>0</v>
      </c>
      <c r="DB69" s="15">
        <f t="shared" si="55"/>
        <v>0</v>
      </c>
      <c r="DC69" s="15">
        <f t="shared" si="55"/>
        <v>0</v>
      </c>
      <c r="DD69" s="15">
        <f t="shared" si="55"/>
        <v>0</v>
      </c>
      <c r="DE69" s="15">
        <f t="shared" si="55"/>
        <v>0</v>
      </c>
      <c r="DF69" s="15">
        <f t="shared" si="55"/>
        <v>1270</v>
      </c>
      <c r="DG69" s="15">
        <f t="shared" si="55"/>
        <v>0</v>
      </c>
      <c r="DH69" s="15">
        <f t="shared" si="55"/>
        <v>0</v>
      </c>
      <c r="DI69" s="15">
        <f t="shared" si="55"/>
        <v>55</v>
      </c>
      <c r="DJ69" s="15">
        <f t="shared" si="55"/>
        <v>0</v>
      </c>
      <c r="DK69" s="15">
        <f t="shared" si="55"/>
        <v>0</v>
      </c>
      <c r="DL69" s="15">
        <f t="shared" si="55"/>
        <v>0</v>
      </c>
      <c r="DM69" s="15">
        <f t="shared" si="55"/>
        <v>0</v>
      </c>
      <c r="DN69" s="15">
        <f t="shared" si="55"/>
        <v>0</v>
      </c>
      <c r="DO69" s="15">
        <f t="shared" si="55"/>
        <v>0</v>
      </c>
      <c r="DP69" s="15">
        <f t="shared" si="55"/>
        <v>0</v>
      </c>
      <c r="DQ69" s="15">
        <f t="shared" si="55"/>
        <v>0</v>
      </c>
      <c r="DR69" s="15">
        <f t="shared" si="55"/>
        <v>0</v>
      </c>
      <c r="DS69" s="15">
        <f t="shared" si="55"/>
        <v>0</v>
      </c>
      <c r="DT69" s="15">
        <f t="shared" si="55"/>
        <v>0</v>
      </c>
      <c r="DU69" s="15">
        <f t="shared" si="55"/>
        <v>0</v>
      </c>
      <c r="DV69" s="15">
        <f t="shared" si="55"/>
        <v>0</v>
      </c>
      <c r="DW69" s="15">
        <f t="shared" si="55"/>
        <v>0</v>
      </c>
      <c r="DX69" s="15">
        <f t="shared" si="55"/>
        <v>0</v>
      </c>
      <c r="DY69" s="15">
        <f t="shared" si="55"/>
        <v>0</v>
      </c>
      <c r="DZ69" s="15">
        <f t="shared" si="55"/>
        <v>0</v>
      </c>
      <c r="EA69" s="15">
        <f t="shared" si="55"/>
        <v>0</v>
      </c>
      <c r="EB69" s="15">
        <f t="shared" ref="EB69:FX69" si="56">EB35</f>
        <v>0</v>
      </c>
      <c r="EC69" s="15">
        <f t="shared" si="56"/>
        <v>0</v>
      </c>
      <c r="ED69" s="15">
        <f t="shared" si="56"/>
        <v>0</v>
      </c>
      <c r="EE69" s="15">
        <f t="shared" si="56"/>
        <v>0</v>
      </c>
      <c r="EF69" s="15">
        <f t="shared" si="56"/>
        <v>0</v>
      </c>
      <c r="EG69" s="15">
        <f t="shared" si="56"/>
        <v>0</v>
      </c>
      <c r="EH69" s="15">
        <f t="shared" si="56"/>
        <v>0</v>
      </c>
      <c r="EI69" s="15">
        <f t="shared" si="56"/>
        <v>0</v>
      </c>
      <c r="EJ69" s="15">
        <f t="shared" si="56"/>
        <v>0</v>
      </c>
      <c r="EK69" s="15">
        <f t="shared" si="56"/>
        <v>0</v>
      </c>
      <c r="EL69" s="15">
        <f t="shared" si="56"/>
        <v>0</v>
      </c>
      <c r="EM69" s="15">
        <f t="shared" si="56"/>
        <v>0</v>
      </c>
      <c r="EN69" s="15">
        <f t="shared" si="56"/>
        <v>0</v>
      </c>
      <c r="EO69" s="15">
        <f t="shared" si="56"/>
        <v>0</v>
      </c>
      <c r="EP69" s="15">
        <f t="shared" si="56"/>
        <v>0</v>
      </c>
      <c r="EQ69" s="15">
        <f t="shared" si="56"/>
        <v>122</v>
      </c>
      <c r="ER69" s="15">
        <f t="shared" si="56"/>
        <v>0</v>
      </c>
      <c r="ES69" s="15">
        <f t="shared" si="56"/>
        <v>0</v>
      </c>
      <c r="ET69" s="15">
        <f t="shared" si="56"/>
        <v>0</v>
      </c>
      <c r="EU69" s="15">
        <f t="shared" si="56"/>
        <v>0</v>
      </c>
      <c r="EV69" s="15">
        <f t="shared" si="56"/>
        <v>0</v>
      </c>
      <c r="EW69" s="15">
        <f t="shared" si="56"/>
        <v>0</v>
      </c>
      <c r="EX69" s="15">
        <f t="shared" si="56"/>
        <v>0</v>
      </c>
      <c r="EY69" s="15">
        <f t="shared" si="56"/>
        <v>0</v>
      </c>
      <c r="EZ69" s="15">
        <f t="shared" si="56"/>
        <v>0</v>
      </c>
      <c r="FA69" s="15">
        <f t="shared" si="56"/>
        <v>0</v>
      </c>
      <c r="FB69" s="15">
        <f t="shared" si="56"/>
        <v>0</v>
      </c>
      <c r="FC69" s="15">
        <f t="shared" si="56"/>
        <v>0</v>
      </c>
      <c r="FD69" s="15">
        <f t="shared" si="56"/>
        <v>0</v>
      </c>
      <c r="FE69" s="15">
        <f t="shared" si="56"/>
        <v>0</v>
      </c>
      <c r="FF69" s="15">
        <f t="shared" si="56"/>
        <v>0</v>
      </c>
      <c r="FG69" s="15">
        <f t="shared" si="56"/>
        <v>0</v>
      </c>
      <c r="FH69" s="15">
        <f t="shared" si="56"/>
        <v>0</v>
      </c>
      <c r="FI69" s="15">
        <f t="shared" si="56"/>
        <v>0</v>
      </c>
      <c r="FJ69" s="15">
        <f t="shared" si="56"/>
        <v>0</v>
      </c>
      <c r="FK69" s="15">
        <f t="shared" si="56"/>
        <v>0</v>
      </c>
      <c r="FL69" s="15">
        <f t="shared" si="56"/>
        <v>0</v>
      </c>
      <c r="FM69" s="15">
        <f t="shared" si="56"/>
        <v>0</v>
      </c>
      <c r="FN69" s="15">
        <f t="shared" si="56"/>
        <v>0</v>
      </c>
      <c r="FO69" s="15">
        <f t="shared" si="56"/>
        <v>0</v>
      </c>
      <c r="FP69" s="15">
        <f t="shared" si="56"/>
        <v>0</v>
      </c>
      <c r="FQ69" s="15">
        <f t="shared" si="56"/>
        <v>0</v>
      </c>
      <c r="FR69" s="15">
        <f t="shared" si="56"/>
        <v>0</v>
      </c>
      <c r="FS69" s="15">
        <f t="shared" si="56"/>
        <v>0</v>
      </c>
      <c r="FT69" s="15">
        <f t="shared" si="56"/>
        <v>0</v>
      </c>
      <c r="FU69" s="15">
        <f t="shared" si="56"/>
        <v>0</v>
      </c>
      <c r="FV69" s="15">
        <f t="shared" si="56"/>
        <v>0</v>
      </c>
      <c r="FW69" s="15">
        <f t="shared" si="56"/>
        <v>0</v>
      </c>
      <c r="FX69" s="15">
        <f t="shared" si="56"/>
        <v>0</v>
      </c>
      <c r="FY69" s="15"/>
      <c r="FZ69" s="15">
        <f>SUM(C69:FY69)</f>
        <v>20716.5</v>
      </c>
      <c r="GA69" s="14"/>
      <c r="GB69" s="14"/>
      <c r="GC69" s="14"/>
      <c r="GD69" s="14"/>
      <c r="GE69" s="14"/>
      <c r="GF69" s="14"/>
      <c r="GG69" s="2"/>
      <c r="GH69" s="12"/>
      <c r="GI69" s="133"/>
      <c r="GJ69" s="133"/>
      <c r="GK69" s="133"/>
      <c r="GL69" s="133"/>
      <c r="GM69" s="133"/>
      <c r="GN69" s="138"/>
      <c r="GO69" s="138"/>
    </row>
    <row r="70" spans="1:197" x14ac:dyDescent="0.35">
      <c r="A70" s="119" t="s">
        <v>481</v>
      </c>
      <c r="B70" s="120" t="s">
        <v>1018</v>
      </c>
      <c r="C70" s="15">
        <f t="shared" ref="C70" si="57">ROUND(C32*2*$A$60,2)</f>
        <v>0</v>
      </c>
      <c r="D70" s="15">
        <f t="shared" ref="D70:BO70" si="58">ROUND(D32*2*$A$60,2)</f>
        <v>0</v>
      </c>
      <c r="E70" s="15">
        <f t="shared" si="58"/>
        <v>0</v>
      </c>
      <c r="F70" s="15">
        <f t="shared" si="58"/>
        <v>0</v>
      </c>
      <c r="G70" s="15">
        <f t="shared" si="58"/>
        <v>0</v>
      </c>
      <c r="H70" s="15">
        <f t="shared" si="58"/>
        <v>0</v>
      </c>
      <c r="I70" s="15">
        <f t="shared" si="58"/>
        <v>0</v>
      </c>
      <c r="J70" s="15">
        <f t="shared" si="58"/>
        <v>0</v>
      </c>
      <c r="K70" s="15">
        <f t="shared" si="58"/>
        <v>0</v>
      </c>
      <c r="L70" s="15">
        <f t="shared" si="58"/>
        <v>0</v>
      </c>
      <c r="M70" s="15">
        <f t="shared" si="58"/>
        <v>0</v>
      </c>
      <c r="N70" s="15">
        <f t="shared" si="58"/>
        <v>0</v>
      </c>
      <c r="O70" s="15">
        <f t="shared" si="58"/>
        <v>0</v>
      </c>
      <c r="P70" s="15">
        <f t="shared" si="58"/>
        <v>0</v>
      </c>
      <c r="Q70" s="15">
        <f t="shared" si="58"/>
        <v>0</v>
      </c>
      <c r="R70" s="15">
        <f t="shared" si="58"/>
        <v>0</v>
      </c>
      <c r="S70" s="15">
        <f t="shared" si="58"/>
        <v>0</v>
      </c>
      <c r="T70" s="15">
        <f t="shared" si="58"/>
        <v>0</v>
      </c>
      <c r="U70" s="15">
        <f t="shared" si="58"/>
        <v>0</v>
      </c>
      <c r="V70" s="15">
        <f t="shared" si="58"/>
        <v>0</v>
      </c>
      <c r="W70" s="15">
        <f t="shared" si="58"/>
        <v>0</v>
      </c>
      <c r="X70" s="15">
        <f t="shared" si="58"/>
        <v>0</v>
      </c>
      <c r="Y70" s="15">
        <f t="shared" si="58"/>
        <v>0</v>
      </c>
      <c r="Z70" s="15">
        <f t="shared" si="58"/>
        <v>0</v>
      </c>
      <c r="AA70" s="15">
        <f t="shared" si="58"/>
        <v>0</v>
      </c>
      <c r="AB70" s="15">
        <f t="shared" si="58"/>
        <v>0</v>
      </c>
      <c r="AC70" s="15">
        <f t="shared" si="58"/>
        <v>0</v>
      </c>
      <c r="AD70" s="15">
        <f t="shared" si="58"/>
        <v>0</v>
      </c>
      <c r="AE70" s="15">
        <f t="shared" si="58"/>
        <v>0</v>
      </c>
      <c r="AF70" s="15">
        <f t="shared" si="58"/>
        <v>0</v>
      </c>
      <c r="AG70" s="15">
        <f t="shared" si="58"/>
        <v>0</v>
      </c>
      <c r="AH70" s="15">
        <f t="shared" si="58"/>
        <v>0</v>
      </c>
      <c r="AI70" s="15">
        <f t="shared" si="58"/>
        <v>0</v>
      </c>
      <c r="AJ70" s="15">
        <f t="shared" si="58"/>
        <v>0</v>
      </c>
      <c r="AK70" s="15">
        <f t="shared" si="58"/>
        <v>0</v>
      </c>
      <c r="AL70" s="15">
        <f t="shared" si="58"/>
        <v>0</v>
      </c>
      <c r="AM70" s="15">
        <f t="shared" si="58"/>
        <v>0</v>
      </c>
      <c r="AN70" s="15">
        <f t="shared" si="58"/>
        <v>0</v>
      </c>
      <c r="AO70" s="15">
        <f t="shared" si="58"/>
        <v>0</v>
      </c>
      <c r="AP70" s="15">
        <f t="shared" si="58"/>
        <v>0</v>
      </c>
      <c r="AQ70" s="15">
        <f t="shared" si="58"/>
        <v>0</v>
      </c>
      <c r="AR70" s="15">
        <f t="shared" si="58"/>
        <v>0</v>
      </c>
      <c r="AS70" s="15">
        <f t="shared" si="58"/>
        <v>0</v>
      </c>
      <c r="AT70" s="15">
        <f t="shared" si="58"/>
        <v>0</v>
      </c>
      <c r="AU70" s="15">
        <f t="shared" si="58"/>
        <v>0</v>
      </c>
      <c r="AV70" s="15">
        <f t="shared" si="58"/>
        <v>0</v>
      </c>
      <c r="AW70" s="15">
        <f t="shared" si="58"/>
        <v>0</v>
      </c>
      <c r="AX70" s="15">
        <f t="shared" si="58"/>
        <v>0</v>
      </c>
      <c r="AY70" s="15">
        <f t="shared" si="58"/>
        <v>0</v>
      </c>
      <c r="AZ70" s="15">
        <f t="shared" si="58"/>
        <v>0</v>
      </c>
      <c r="BA70" s="15">
        <f t="shared" si="58"/>
        <v>0</v>
      </c>
      <c r="BB70" s="15">
        <f t="shared" si="58"/>
        <v>0</v>
      </c>
      <c r="BC70" s="15">
        <f t="shared" si="58"/>
        <v>0</v>
      </c>
      <c r="BD70" s="15">
        <f t="shared" si="58"/>
        <v>0</v>
      </c>
      <c r="BE70" s="15">
        <f t="shared" si="58"/>
        <v>0</v>
      </c>
      <c r="BF70" s="15">
        <f t="shared" si="58"/>
        <v>0</v>
      </c>
      <c r="BG70" s="15">
        <f t="shared" si="58"/>
        <v>0</v>
      </c>
      <c r="BH70" s="15">
        <f t="shared" si="58"/>
        <v>0</v>
      </c>
      <c r="BI70" s="15">
        <f t="shared" si="58"/>
        <v>0</v>
      </c>
      <c r="BJ70" s="15">
        <f t="shared" si="58"/>
        <v>0</v>
      </c>
      <c r="BK70" s="15">
        <f t="shared" si="58"/>
        <v>0</v>
      </c>
      <c r="BL70" s="15">
        <f t="shared" si="58"/>
        <v>0</v>
      </c>
      <c r="BM70" s="15">
        <f t="shared" si="58"/>
        <v>0</v>
      </c>
      <c r="BN70" s="15">
        <f t="shared" si="58"/>
        <v>0</v>
      </c>
      <c r="BO70" s="15">
        <f t="shared" si="58"/>
        <v>0</v>
      </c>
      <c r="BP70" s="15">
        <f t="shared" ref="BP70:EA70" si="59">ROUND(BP32*2*$A$60,2)</f>
        <v>0</v>
      </c>
      <c r="BQ70" s="15">
        <f t="shared" si="59"/>
        <v>0</v>
      </c>
      <c r="BR70" s="15">
        <f t="shared" si="59"/>
        <v>0</v>
      </c>
      <c r="BS70" s="15">
        <f t="shared" si="59"/>
        <v>0</v>
      </c>
      <c r="BT70" s="15">
        <f t="shared" si="59"/>
        <v>0</v>
      </c>
      <c r="BU70" s="15">
        <f t="shared" si="59"/>
        <v>0</v>
      </c>
      <c r="BV70" s="15">
        <f t="shared" si="59"/>
        <v>0</v>
      </c>
      <c r="BW70" s="15">
        <f t="shared" si="59"/>
        <v>0</v>
      </c>
      <c r="BX70" s="15">
        <f t="shared" si="59"/>
        <v>0</v>
      </c>
      <c r="BY70" s="15">
        <f t="shared" si="59"/>
        <v>0</v>
      </c>
      <c r="BZ70" s="15">
        <f t="shared" si="59"/>
        <v>0</v>
      </c>
      <c r="CA70" s="15">
        <f t="shared" si="59"/>
        <v>0</v>
      </c>
      <c r="CB70" s="15">
        <f t="shared" si="59"/>
        <v>0</v>
      </c>
      <c r="CC70" s="15">
        <f t="shared" si="59"/>
        <v>0</v>
      </c>
      <c r="CD70" s="15">
        <f t="shared" si="59"/>
        <v>0</v>
      </c>
      <c r="CE70" s="15">
        <f t="shared" si="59"/>
        <v>0</v>
      </c>
      <c r="CF70" s="15">
        <f t="shared" si="59"/>
        <v>0</v>
      </c>
      <c r="CG70" s="15">
        <f t="shared" si="59"/>
        <v>0</v>
      </c>
      <c r="CH70" s="15">
        <f t="shared" si="59"/>
        <v>0</v>
      </c>
      <c r="CI70" s="15">
        <f t="shared" si="59"/>
        <v>0</v>
      </c>
      <c r="CJ70" s="15">
        <f t="shared" si="59"/>
        <v>0</v>
      </c>
      <c r="CK70" s="15">
        <f t="shared" si="59"/>
        <v>0</v>
      </c>
      <c r="CL70" s="15">
        <f t="shared" si="59"/>
        <v>0</v>
      </c>
      <c r="CM70" s="15">
        <f t="shared" si="59"/>
        <v>0</v>
      </c>
      <c r="CN70" s="15">
        <f t="shared" si="59"/>
        <v>0</v>
      </c>
      <c r="CO70" s="15">
        <f t="shared" si="59"/>
        <v>0</v>
      </c>
      <c r="CP70" s="15">
        <f t="shared" si="59"/>
        <v>0</v>
      </c>
      <c r="CQ70" s="15">
        <f t="shared" si="59"/>
        <v>0</v>
      </c>
      <c r="CR70" s="15">
        <f t="shared" si="59"/>
        <v>0</v>
      </c>
      <c r="CS70" s="15">
        <f t="shared" si="59"/>
        <v>0</v>
      </c>
      <c r="CT70" s="15">
        <f t="shared" si="59"/>
        <v>0</v>
      </c>
      <c r="CU70" s="15">
        <f t="shared" si="59"/>
        <v>0</v>
      </c>
      <c r="CV70" s="15">
        <f t="shared" si="59"/>
        <v>0</v>
      </c>
      <c r="CW70" s="15">
        <f t="shared" si="59"/>
        <v>0</v>
      </c>
      <c r="CX70" s="15">
        <f t="shared" si="59"/>
        <v>0</v>
      </c>
      <c r="CY70" s="15">
        <f t="shared" si="59"/>
        <v>0</v>
      </c>
      <c r="CZ70" s="15">
        <f t="shared" si="59"/>
        <v>0</v>
      </c>
      <c r="DA70" s="15">
        <f t="shared" si="59"/>
        <v>0</v>
      </c>
      <c r="DB70" s="15">
        <f t="shared" si="59"/>
        <v>0</v>
      </c>
      <c r="DC70" s="15">
        <f t="shared" si="59"/>
        <v>0</v>
      </c>
      <c r="DD70" s="15">
        <f t="shared" si="59"/>
        <v>0</v>
      </c>
      <c r="DE70" s="15">
        <f t="shared" si="59"/>
        <v>0</v>
      </c>
      <c r="DF70" s="15">
        <f t="shared" si="59"/>
        <v>0</v>
      </c>
      <c r="DG70" s="15">
        <f t="shared" si="59"/>
        <v>0</v>
      </c>
      <c r="DH70" s="15">
        <f t="shared" si="59"/>
        <v>0</v>
      </c>
      <c r="DI70" s="15">
        <f t="shared" si="59"/>
        <v>0</v>
      </c>
      <c r="DJ70" s="15">
        <f t="shared" si="59"/>
        <v>0</v>
      </c>
      <c r="DK70" s="15">
        <f t="shared" si="59"/>
        <v>0</v>
      </c>
      <c r="DL70" s="15">
        <f t="shared" si="59"/>
        <v>0</v>
      </c>
      <c r="DM70" s="15">
        <f t="shared" si="59"/>
        <v>0</v>
      </c>
      <c r="DN70" s="15">
        <f t="shared" si="59"/>
        <v>0</v>
      </c>
      <c r="DO70" s="15">
        <f t="shared" si="59"/>
        <v>0</v>
      </c>
      <c r="DP70" s="15">
        <f t="shared" si="59"/>
        <v>0</v>
      </c>
      <c r="DQ70" s="15">
        <f t="shared" si="59"/>
        <v>0</v>
      </c>
      <c r="DR70" s="15">
        <f t="shared" si="59"/>
        <v>0</v>
      </c>
      <c r="DS70" s="15">
        <f t="shared" si="59"/>
        <v>0</v>
      </c>
      <c r="DT70" s="15">
        <f t="shared" si="59"/>
        <v>0</v>
      </c>
      <c r="DU70" s="15">
        <f t="shared" si="59"/>
        <v>0</v>
      </c>
      <c r="DV70" s="15">
        <f t="shared" si="59"/>
        <v>0</v>
      </c>
      <c r="DW70" s="15">
        <f t="shared" si="59"/>
        <v>0</v>
      </c>
      <c r="DX70" s="15">
        <f t="shared" si="59"/>
        <v>0</v>
      </c>
      <c r="DY70" s="15">
        <f t="shared" si="59"/>
        <v>0</v>
      </c>
      <c r="DZ70" s="15">
        <f t="shared" si="59"/>
        <v>0</v>
      </c>
      <c r="EA70" s="15">
        <f t="shared" si="59"/>
        <v>0</v>
      </c>
      <c r="EB70" s="15">
        <f t="shared" ref="EB70:FX70" si="60">ROUND(EB32*2*$A$60,2)</f>
        <v>0</v>
      </c>
      <c r="EC70" s="15">
        <f t="shared" si="60"/>
        <v>0</v>
      </c>
      <c r="ED70" s="15">
        <f t="shared" si="60"/>
        <v>0</v>
      </c>
      <c r="EE70" s="15">
        <f t="shared" si="60"/>
        <v>0</v>
      </c>
      <c r="EF70" s="15">
        <f t="shared" si="60"/>
        <v>0</v>
      </c>
      <c r="EG70" s="15">
        <f t="shared" si="60"/>
        <v>0</v>
      </c>
      <c r="EH70" s="15">
        <f t="shared" si="60"/>
        <v>0</v>
      </c>
      <c r="EI70" s="15">
        <f t="shared" si="60"/>
        <v>0</v>
      </c>
      <c r="EJ70" s="15">
        <f t="shared" si="60"/>
        <v>0</v>
      </c>
      <c r="EK70" s="15">
        <f t="shared" si="60"/>
        <v>0</v>
      </c>
      <c r="EL70" s="15">
        <f t="shared" si="60"/>
        <v>0</v>
      </c>
      <c r="EM70" s="15">
        <f t="shared" si="60"/>
        <v>0</v>
      </c>
      <c r="EN70" s="15">
        <f t="shared" si="60"/>
        <v>0</v>
      </c>
      <c r="EO70" s="15">
        <f t="shared" si="60"/>
        <v>0</v>
      </c>
      <c r="EP70" s="15">
        <f t="shared" si="60"/>
        <v>0</v>
      </c>
      <c r="EQ70" s="15">
        <f t="shared" si="60"/>
        <v>0</v>
      </c>
      <c r="ER70" s="15">
        <f t="shared" si="60"/>
        <v>0</v>
      </c>
      <c r="ES70" s="15">
        <f t="shared" si="60"/>
        <v>0</v>
      </c>
      <c r="ET70" s="15">
        <f t="shared" si="60"/>
        <v>0</v>
      </c>
      <c r="EU70" s="15">
        <f t="shared" si="60"/>
        <v>0</v>
      </c>
      <c r="EV70" s="15">
        <f t="shared" si="60"/>
        <v>0</v>
      </c>
      <c r="EW70" s="15">
        <f t="shared" si="60"/>
        <v>0</v>
      </c>
      <c r="EX70" s="15">
        <f t="shared" si="60"/>
        <v>0</v>
      </c>
      <c r="EY70" s="15">
        <f t="shared" si="60"/>
        <v>0</v>
      </c>
      <c r="EZ70" s="15">
        <f t="shared" si="60"/>
        <v>0</v>
      </c>
      <c r="FA70" s="15">
        <f t="shared" si="60"/>
        <v>0</v>
      </c>
      <c r="FB70" s="15">
        <f t="shared" si="60"/>
        <v>0</v>
      </c>
      <c r="FC70" s="15">
        <f t="shared" si="60"/>
        <v>0</v>
      </c>
      <c r="FD70" s="15">
        <f t="shared" si="60"/>
        <v>0</v>
      </c>
      <c r="FE70" s="15">
        <f t="shared" si="60"/>
        <v>0</v>
      </c>
      <c r="FF70" s="15">
        <f t="shared" si="60"/>
        <v>0</v>
      </c>
      <c r="FG70" s="15">
        <f t="shared" si="60"/>
        <v>0</v>
      </c>
      <c r="FH70" s="15">
        <f t="shared" si="60"/>
        <v>0</v>
      </c>
      <c r="FI70" s="15">
        <f t="shared" si="60"/>
        <v>0</v>
      </c>
      <c r="FJ70" s="15">
        <f t="shared" si="60"/>
        <v>0</v>
      </c>
      <c r="FK70" s="15">
        <f t="shared" si="60"/>
        <v>0</v>
      </c>
      <c r="FL70" s="15">
        <f t="shared" si="60"/>
        <v>0</v>
      </c>
      <c r="FM70" s="15">
        <f t="shared" si="60"/>
        <v>0</v>
      </c>
      <c r="FN70" s="15">
        <f t="shared" si="60"/>
        <v>0</v>
      </c>
      <c r="FO70" s="15">
        <f t="shared" si="60"/>
        <v>0</v>
      </c>
      <c r="FP70" s="15">
        <f t="shared" si="60"/>
        <v>0</v>
      </c>
      <c r="FQ70" s="15">
        <f t="shared" si="60"/>
        <v>0</v>
      </c>
      <c r="FR70" s="15">
        <f t="shared" si="60"/>
        <v>0</v>
      </c>
      <c r="FS70" s="15">
        <f t="shared" si="60"/>
        <v>0</v>
      </c>
      <c r="FT70" s="15">
        <f t="shared" si="60"/>
        <v>0</v>
      </c>
      <c r="FU70" s="15">
        <f t="shared" si="60"/>
        <v>0</v>
      </c>
      <c r="FV70" s="15">
        <f t="shared" si="60"/>
        <v>0</v>
      </c>
      <c r="FW70" s="15">
        <f t="shared" si="60"/>
        <v>0</v>
      </c>
      <c r="FX70" s="15">
        <f t="shared" si="60"/>
        <v>0</v>
      </c>
      <c r="FY70" s="15"/>
      <c r="FZ70" s="36">
        <f>SUM(C70:FY70)</f>
        <v>0</v>
      </c>
      <c r="GA70" s="14"/>
      <c r="GB70" s="15"/>
      <c r="GC70" s="15"/>
      <c r="GD70" s="15"/>
      <c r="GE70" s="15"/>
      <c r="GF70" s="2"/>
      <c r="GG70" s="2"/>
      <c r="GH70" s="12"/>
      <c r="GI70" s="133"/>
      <c r="GJ70" s="133"/>
      <c r="GK70" s="133"/>
      <c r="GL70" s="133"/>
      <c r="GM70" s="133"/>
      <c r="GN70" s="138"/>
      <c r="GO70" s="138"/>
    </row>
    <row r="71" spans="1:197" x14ac:dyDescent="0.35">
      <c r="A71" s="119" t="s">
        <v>482</v>
      </c>
      <c r="B71" s="120" t="s">
        <v>707</v>
      </c>
      <c r="C71" s="187">
        <f t="shared" ref="C71" si="61">ROUND(IF(AND(SUM(C66:C70)&lt;60,C12=0),60,SUM(C66:C70)),1)</f>
        <v>6449</v>
      </c>
      <c r="D71" s="187">
        <f t="shared" ref="D71:BO71" si="62">ROUND(IF(AND(SUM(D66:D70)&lt;60,D12=0),60,SUM(D66:D70)),1)</f>
        <v>36271.5</v>
      </c>
      <c r="E71" s="187">
        <f t="shared" si="62"/>
        <v>5241.2</v>
      </c>
      <c r="F71" s="187">
        <f t="shared" si="62"/>
        <v>22287.5</v>
      </c>
      <c r="G71" s="187">
        <f t="shared" si="62"/>
        <v>1531.5</v>
      </c>
      <c r="H71" s="187">
        <f t="shared" si="62"/>
        <v>1123</v>
      </c>
      <c r="I71" s="187">
        <f t="shared" si="62"/>
        <v>7222.1</v>
      </c>
      <c r="J71" s="187">
        <f t="shared" si="62"/>
        <v>1986</v>
      </c>
      <c r="K71" s="187">
        <f t="shared" si="62"/>
        <v>273.5</v>
      </c>
      <c r="L71" s="187">
        <f t="shared" si="62"/>
        <v>2060</v>
      </c>
      <c r="M71" s="187">
        <f t="shared" si="62"/>
        <v>881</v>
      </c>
      <c r="N71" s="187">
        <f t="shared" si="62"/>
        <v>48502.400000000001</v>
      </c>
      <c r="O71" s="187">
        <f t="shared" si="62"/>
        <v>12660.5</v>
      </c>
      <c r="P71" s="187">
        <f t="shared" si="62"/>
        <v>358</v>
      </c>
      <c r="Q71" s="187">
        <f t="shared" si="62"/>
        <v>37867.5</v>
      </c>
      <c r="R71" s="187">
        <f t="shared" si="62"/>
        <v>520</v>
      </c>
      <c r="S71" s="187">
        <f t="shared" si="62"/>
        <v>1483.8</v>
      </c>
      <c r="T71" s="187">
        <f t="shared" si="62"/>
        <v>164</v>
      </c>
      <c r="U71" s="187">
        <f t="shared" si="62"/>
        <v>60</v>
      </c>
      <c r="V71" s="187">
        <f t="shared" si="62"/>
        <v>249.1</v>
      </c>
      <c r="W71" s="187">
        <f t="shared" si="62"/>
        <v>209.4</v>
      </c>
      <c r="X71" s="187">
        <f t="shared" si="62"/>
        <v>60</v>
      </c>
      <c r="Y71" s="187">
        <f t="shared" si="62"/>
        <v>412</v>
      </c>
      <c r="Z71" s="187">
        <f t="shared" si="62"/>
        <v>219</v>
      </c>
      <c r="AA71" s="187">
        <f t="shared" si="62"/>
        <v>30218.9</v>
      </c>
      <c r="AB71" s="187">
        <f t="shared" si="62"/>
        <v>26565.7</v>
      </c>
      <c r="AC71" s="187">
        <f t="shared" si="62"/>
        <v>910</v>
      </c>
      <c r="AD71" s="187">
        <f t="shared" si="62"/>
        <v>1411.6</v>
      </c>
      <c r="AE71" s="187">
        <f t="shared" si="62"/>
        <v>92</v>
      </c>
      <c r="AF71" s="187">
        <f t="shared" si="62"/>
        <v>179</v>
      </c>
      <c r="AG71" s="187">
        <f t="shared" si="62"/>
        <v>572.5</v>
      </c>
      <c r="AH71" s="187">
        <f t="shared" si="62"/>
        <v>925</v>
      </c>
      <c r="AI71" s="187">
        <f t="shared" si="62"/>
        <v>414</v>
      </c>
      <c r="AJ71" s="187">
        <f t="shared" si="62"/>
        <v>170</v>
      </c>
      <c r="AK71" s="187">
        <f t="shared" si="62"/>
        <v>153</v>
      </c>
      <c r="AL71" s="187">
        <f t="shared" si="62"/>
        <v>284</v>
      </c>
      <c r="AM71" s="187">
        <f t="shared" si="62"/>
        <v>335</v>
      </c>
      <c r="AN71" s="187">
        <f t="shared" si="62"/>
        <v>287</v>
      </c>
      <c r="AO71" s="187">
        <f t="shared" si="62"/>
        <v>3974.1</v>
      </c>
      <c r="AP71" s="187">
        <f t="shared" si="62"/>
        <v>80794.600000000006</v>
      </c>
      <c r="AQ71" s="187">
        <f t="shared" si="62"/>
        <v>228</v>
      </c>
      <c r="AR71" s="187">
        <f t="shared" si="62"/>
        <v>59561.599999999999</v>
      </c>
      <c r="AS71" s="187">
        <f t="shared" si="62"/>
        <v>6346</v>
      </c>
      <c r="AT71" s="187">
        <f t="shared" si="62"/>
        <v>2430.4</v>
      </c>
      <c r="AU71" s="187">
        <f t="shared" si="62"/>
        <v>315.5</v>
      </c>
      <c r="AV71" s="187">
        <f t="shared" si="62"/>
        <v>299</v>
      </c>
      <c r="AW71" s="187">
        <f t="shared" si="62"/>
        <v>255.5</v>
      </c>
      <c r="AX71" s="187">
        <f t="shared" si="62"/>
        <v>60</v>
      </c>
      <c r="AY71" s="187">
        <f t="shared" si="62"/>
        <v>427</v>
      </c>
      <c r="AZ71" s="187">
        <f t="shared" si="62"/>
        <v>11745.2</v>
      </c>
      <c r="BA71" s="187">
        <f t="shared" si="62"/>
        <v>8758</v>
      </c>
      <c r="BB71" s="187">
        <f t="shared" si="62"/>
        <v>7048.6</v>
      </c>
      <c r="BC71" s="187">
        <f t="shared" si="62"/>
        <v>24837.5</v>
      </c>
      <c r="BD71" s="187">
        <f t="shared" si="62"/>
        <v>3648</v>
      </c>
      <c r="BE71" s="187">
        <f t="shared" si="62"/>
        <v>1183.5</v>
      </c>
      <c r="BF71" s="187">
        <f t="shared" si="62"/>
        <v>24581.200000000001</v>
      </c>
      <c r="BG71" s="187">
        <f t="shared" si="62"/>
        <v>883</v>
      </c>
      <c r="BH71" s="187">
        <f t="shared" si="62"/>
        <v>543.5</v>
      </c>
      <c r="BI71" s="187">
        <f t="shared" si="62"/>
        <v>246.5</v>
      </c>
      <c r="BJ71" s="187">
        <f t="shared" si="62"/>
        <v>6279.3</v>
      </c>
      <c r="BK71" s="187">
        <f t="shared" si="62"/>
        <v>20889.400000000001</v>
      </c>
      <c r="BL71" s="187">
        <f t="shared" si="62"/>
        <v>60</v>
      </c>
      <c r="BM71" s="187">
        <f t="shared" si="62"/>
        <v>420</v>
      </c>
      <c r="BN71" s="187">
        <f t="shared" si="62"/>
        <v>2977.6</v>
      </c>
      <c r="BO71" s="187">
        <f t="shared" si="62"/>
        <v>1224.5</v>
      </c>
      <c r="BP71" s="187">
        <f t="shared" ref="BP71:EA71" si="63">ROUND(IF(AND(SUM(BP66:BP70)&lt;60,BP12=0),60,SUM(BP66:BP70)),1)</f>
        <v>149</v>
      </c>
      <c r="BQ71" s="187">
        <f t="shared" si="63"/>
        <v>5948.5</v>
      </c>
      <c r="BR71" s="187">
        <f t="shared" si="63"/>
        <v>4492.6000000000004</v>
      </c>
      <c r="BS71" s="187">
        <f t="shared" si="63"/>
        <v>1100.5</v>
      </c>
      <c r="BT71" s="187">
        <f t="shared" si="63"/>
        <v>367</v>
      </c>
      <c r="BU71" s="187">
        <f t="shared" si="63"/>
        <v>422.5</v>
      </c>
      <c r="BV71" s="187">
        <f t="shared" si="63"/>
        <v>1228</v>
      </c>
      <c r="BW71" s="187">
        <f t="shared" si="63"/>
        <v>1984.2</v>
      </c>
      <c r="BX71" s="187">
        <f t="shared" si="63"/>
        <v>69</v>
      </c>
      <c r="BY71" s="187">
        <f t="shared" si="63"/>
        <v>437</v>
      </c>
      <c r="BZ71" s="187">
        <f t="shared" si="63"/>
        <v>198</v>
      </c>
      <c r="CA71" s="187">
        <f t="shared" si="63"/>
        <v>139.5</v>
      </c>
      <c r="CB71" s="187">
        <f t="shared" si="63"/>
        <v>69946.2</v>
      </c>
      <c r="CC71" s="187">
        <f t="shared" si="63"/>
        <v>190</v>
      </c>
      <c r="CD71" s="187">
        <f t="shared" si="63"/>
        <v>202.3</v>
      </c>
      <c r="CE71" s="187">
        <f t="shared" si="63"/>
        <v>148</v>
      </c>
      <c r="CF71" s="187">
        <f t="shared" si="63"/>
        <v>108</v>
      </c>
      <c r="CG71" s="187">
        <f t="shared" si="63"/>
        <v>193</v>
      </c>
      <c r="CH71" s="187">
        <f t="shared" si="63"/>
        <v>95.5</v>
      </c>
      <c r="CI71" s="187">
        <f t="shared" si="63"/>
        <v>697</v>
      </c>
      <c r="CJ71" s="187">
        <f t="shared" si="63"/>
        <v>819</v>
      </c>
      <c r="CK71" s="187">
        <f t="shared" si="63"/>
        <v>4810.5</v>
      </c>
      <c r="CL71" s="187">
        <f t="shared" si="63"/>
        <v>1203.2</v>
      </c>
      <c r="CM71" s="187">
        <f t="shared" si="63"/>
        <v>716.7</v>
      </c>
      <c r="CN71" s="187">
        <f t="shared" si="63"/>
        <v>31629.3</v>
      </c>
      <c r="CO71" s="187">
        <f t="shared" si="63"/>
        <v>14037.5</v>
      </c>
      <c r="CP71" s="187">
        <f t="shared" si="63"/>
        <v>907.7</v>
      </c>
      <c r="CQ71" s="187">
        <f t="shared" si="63"/>
        <v>729</v>
      </c>
      <c r="CR71" s="187">
        <f t="shared" si="63"/>
        <v>231</v>
      </c>
      <c r="CS71" s="187">
        <f t="shared" si="63"/>
        <v>266</v>
      </c>
      <c r="CT71" s="187">
        <f t="shared" si="63"/>
        <v>106</v>
      </c>
      <c r="CU71" s="187">
        <f t="shared" si="63"/>
        <v>74</v>
      </c>
      <c r="CV71" s="187">
        <f t="shared" si="63"/>
        <v>60</v>
      </c>
      <c r="CW71" s="187">
        <f t="shared" si="63"/>
        <v>208</v>
      </c>
      <c r="CX71" s="187">
        <f t="shared" si="63"/>
        <v>458.5</v>
      </c>
      <c r="CY71" s="187">
        <f t="shared" si="63"/>
        <v>60</v>
      </c>
      <c r="CZ71" s="187">
        <f t="shared" si="63"/>
        <v>1720</v>
      </c>
      <c r="DA71" s="187">
        <f t="shared" si="63"/>
        <v>191</v>
      </c>
      <c r="DB71" s="187">
        <f t="shared" si="63"/>
        <v>316</v>
      </c>
      <c r="DC71" s="187">
        <f t="shared" si="63"/>
        <v>188</v>
      </c>
      <c r="DD71" s="187">
        <f t="shared" si="63"/>
        <v>158.5</v>
      </c>
      <c r="DE71" s="187">
        <f t="shared" si="63"/>
        <v>310.5</v>
      </c>
      <c r="DF71" s="187">
        <f t="shared" si="63"/>
        <v>19338.400000000001</v>
      </c>
      <c r="DG71" s="187">
        <f t="shared" si="63"/>
        <v>114</v>
      </c>
      <c r="DH71" s="187">
        <f t="shared" si="63"/>
        <v>1758</v>
      </c>
      <c r="DI71" s="187">
        <f t="shared" si="63"/>
        <v>2389.1999999999998</v>
      </c>
      <c r="DJ71" s="187">
        <f t="shared" si="63"/>
        <v>648</v>
      </c>
      <c r="DK71" s="187">
        <f t="shared" si="63"/>
        <v>515</v>
      </c>
      <c r="DL71" s="187">
        <f t="shared" si="63"/>
        <v>5706.6</v>
      </c>
      <c r="DM71" s="187">
        <f t="shared" si="63"/>
        <v>224.6</v>
      </c>
      <c r="DN71" s="187">
        <f t="shared" si="63"/>
        <v>1358</v>
      </c>
      <c r="DO71" s="187">
        <f t="shared" si="63"/>
        <v>3262</v>
      </c>
      <c r="DP71" s="187">
        <f t="shared" si="63"/>
        <v>191</v>
      </c>
      <c r="DQ71" s="187">
        <f t="shared" si="63"/>
        <v>852</v>
      </c>
      <c r="DR71" s="187">
        <f t="shared" si="63"/>
        <v>1292</v>
      </c>
      <c r="DS71" s="187">
        <f t="shared" si="63"/>
        <v>574</v>
      </c>
      <c r="DT71" s="187">
        <f t="shared" si="63"/>
        <v>171</v>
      </c>
      <c r="DU71" s="187">
        <f t="shared" si="63"/>
        <v>360</v>
      </c>
      <c r="DV71" s="187">
        <f t="shared" si="63"/>
        <v>216</v>
      </c>
      <c r="DW71" s="187">
        <f t="shared" si="63"/>
        <v>296</v>
      </c>
      <c r="DX71" s="187">
        <f t="shared" si="63"/>
        <v>147</v>
      </c>
      <c r="DY71" s="187">
        <f t="shared" si="63"/>
        <v>287.5</v>
      </c>
      <c r="DZ71" s="187">
        <f t="shared" si="63"/>
        <v>693</v>
      </c>
      <c r="EA71" s="187">
        <f t="shared" si="63"/>
        <v>518</v>
      </c>
      <c r="EB71" s="187">
        <f t="shared" ref="EB71:FX71" si="64">ROUND(IF(AND(SUM(EB66:EB70)&lt;60,EB12=0),60,SUM(EB66:EB70)),1)</f>
        <v>494</v>
      </c>
      <c r="EC71" s="187">
        <f t="shared" si="64"/>
        <v>271.5</v>
      </c>
      <c r="ED71" s="187">
        <f t="shared" si="64"/>
        <v>1514</v>
      </c>
      <c r="EE71" s="187">
        <f t="shared" si="64"/>
        <v>184</v>
      </c>
      <c r="EF71" s="187">
        <f t="shared" si="64"/>
        <v>1334</v>
      </c>
      <c r="EG71" s="187">
        <f t="shared" si="64"/>
        <v>237</v>
      </c>
      <c r="EH71" s="187">
        <f t="shared" si="64"/>
        <v>236.5</v>
      </c>
      <c r="EI71" s="187">
        <f t="shared" si="64"/>
        <v>13398</v>
      </c>
      <c r="EJ71" s="187">
        <f t="shared" si="64"/>
        <v>9983.6</v>
      </c>
      <c r="EK71" s="187">
        <f t="shared" si="64"/>
        <v>672</v>
      </c>
      <c r="EL71" s="187">
        <f t="shared" si="64"/>
        <v>484.5</v>
      </c>
      <c r="EM71" s="187">
        <f t="shared" si="64"/>
        <v>357</v>
      </c>
      <c r="EN71" s="187">
        <f t="shared" si="64"/>
        <v>878</v>
      </c>
      <c r="EO71" s="187">
        <f t="shared" si="64"/>
        <v>283</v>
      </c>
      <c r="EP71" s="187">
        <f t="shared" si="64"/>
        <v>420</v>
      </c>
      <c r="EQ71" s="187">
        <f t="shared" si="64"/>
        <v>2555</v>
      </c>
      <c r="ER71" s="187">
        <f t="shared" si="64"/>
        <v>321</v>
      </c>
      <c r="ES71" s="187">
        <f t="shared" si="64"/>
        <v>183.4</v>
      </c>
      <c r="ET71" s="187">
        <f t="shared" si="64"/>
        <v>184</v>
      </c>
      <c r="EU71" s="187">
        <f t="shared" si="64"/>
        <v>557</v>
      </c>
      <c r="EV71" s="187">
        <f t="shared" si="64"/>
        <v>73.5</v>
      </c>
      <c r="EW71" s="187">
        <f t="shared" si="64"/>
        <v>716.5</v>
      </c>
      <c r="EX71" s="187">
        <f t="shared" si="64"/>
        <v>168</v>
      </c>
      <c r="EY71" s="187">
        <f t="shared" si="64"/>
        <v>205</v>
      </c>
      <c r="EZ71" s="187">
        <f t="shared" si="64"/>
        <v>119</v>
      </c>
      <c r="FA71" s="187">
        <f t="shared" si="64"/>
        <v>3381.5</v>
      </c>
      <c r="FB71" s="187">
        <f t="shared" si="64"/>
        <v>288</v>
      </c>
      <c r="FC71" s="187">
        <f t="shared" si="64"/>
        <v>1660.7</v>
      </c>
      <c r="FD71" s="187">
        <f t="shared" si="64"/>
        <v>408</v>
      </c>
      <c r="FE71" s="187">
        <f t="shared" si="64"/>
        <v>78</v>
      </c>
      <c r="FF71" s="187">
        <f t="shared" si="64"/>
        <v>201</v>
      </c>
      <c r="FG71" s="187">
        <f t="shared" si="64"/>
        <v>123</v>
      </c>
      <c r="FH71" s="187">
        <f t="shared" si="64"/>
        <v>72</v>
      </c>
      <c r="FI71" s="187">
        <f t="shared" si="64"/>
        <v>1654</v>
      </c>
      <c r="FJ71" s="187">
        <f t="shared" si="64"/>
        <v>2049</v>
      </c>
      <c r="FK71" s="187">
        <f t="shared" si="64"/>
        <v>2593</v>
      </c>
      <c r="FL71" s="187">
        <f t="shared" si="64"/>
        <v>8371</v>
      </c>
      <c r="FM71" s="187">
        <f t="shared" si="64"/>
        <v>3938</v>
      </c>
      <c r="FN71" s="187">
        <f t="shared" si="64"/>
        <v>21984.400000000001</v>
      </c>
      <c r="FO71" s="187">
        <f t="shared" si="64"/>
        <v>1066</v>
      </c>
      <c r="FP71" s="187">
        <f t="shared" si="64"/>
        <v>2247</v>
      </c>
      <c r="FQ71" s="187">
        <f t="shared" si="64"/>
        <v>997</v>
      </c>
      <c r="FR71" s="187">
        <f t="shared" si="64"/>
        <v>167</v>
      </c>
      <c r="FS71" s="187">
        <f t="shared" si="64"/>
        <v>157</v>
      </c>
      <c r="FT71" s="187">
        <f t="shared" si="64"/>
        <v>60</v>
      </c>
      <c r="FU71" s="187">
        <f t="shared" si="64"/>
        <v>781.5</v>
      </c>
      <c r="FV71" s="187">
        <f t="shared" si="64"/>
        <v>800</v>
      </c>
      <c r="FW71" s="187">
        <f t="shared" si="64"/>
        <v>138</v>
      </c>
      <c r="FX71" s="187">
        <f t="shared" si="64"/>
        <v>60</v>
      </c>
      <c r="FY71" s="15"/>
      <c r="FZ71" s="15">
        <f>SUM(C71:FX71)</f>
        <v>797959.2999999997</v>
      </c>
      <c r="GA71" s="62"/>
      <c r="GB71" s="15">
        <f>FZ71-GA71</f>
        <v>797959.2999999997</v>
      </c>
      <c r="GC71" s="15"/>
      <c r="GD71" s="15"/>
      <c r="GE71" s="15"/>
      <c r="GF71" s="2"/>
      <c r="GG71" s="2"/>
      <c r="GH71" s="12"/>
      <c r="GI71" s="133"/>
      <c r="GJ71" s="133"/>
      <c r="GK71" s="133"/>
      <c r="GL71" s="133"/>
      <c r="GM71" s="133"/>
      <c r="GN71" s="138"/>
      <c r="GO71" s="138"/>
    </row>
    <row r="72" spans="1:197" x14ac:dyDescent="0.35">
      <c r="A72" s="119" t="s">
        <v>483</v>
      </c>
      <c r="B72" s="120" t="s">
        <v>708</v>
      </c>
      <c r="C72" s="15">
        <f t="shared" ref="C72:AH72" si="65">C13</f>
        <v>1</v>
      </c>
      <c r="D72" s="15">
        <f t="shared" si="65"/>
        <v>29</v>
      </c>
      <c r="E72" s="15">
        <f t="shared" si="65"/>
        <v>0</v>
      </c>
      <c r="F72" s="15">
        <f t="shared" si="65"/>
        <v>1</v>
      </c>
      <c r="G72" s="15">
        <f t="shared" si="65"/>
        <v>0</v>
      </c>
      <c r="H72" s="15">
        <f t="shared" si="65"/>
        <v>0</v>
      </c>
      <c r="I72" s="15">
        <f t="shared" si="65"/>
        <v>4</v>
      </c>
      <c r="J72" s="15">
        <f t="shared" si="65"/>
        <v>0</v>
      </c>
      <c r="K72" s="15">
        <f t="shared" si="65"/>
        <v>0</v>
      </c>
      <c r="L72" s="15">
        <f t="shared" si="65"/>
        <v>0.5</v>
      </c>
      <c r="M72" s="15">
        <f t="shared" si="65"/>
        <v>1</v>
      </c>
      <c r="N72" s="15">
        <f t="shared" si="65"/>
        <v>5.5</v>
      </c>
      <c r="O72" s="15">
        <f t="shared" si="65"/>
        <v>3</v>
      </c>
      <c r="P72" s="15">
        <f t="shared" si="65"/>
        <v>0</v>
      </c>
      <c r="Q72" s="15">
        <f t="shared" si="65"/>
        <v>4.5</v>
      </c>
      <c r="R72" s="15">
        <f t="shared" si="65"/>
        <v>0</v>
      </c>
      <c r="S72" s="15">
        <f t="shared" si="65"/>
        <v>0</v>
      </c>
      <c r="T72" s="15">
        <f t="shared" si="65"/>
        <v>0</v>
      </c>
      <c r="U72" s="15">
        <f t="shared" si="65"/>
        <v>0</v>
      </c>
      <c r="V72" s="15">
        <f t="shared" si="65"/>
        <v>0</v>
      </c>
      <c r="W72" s="15">
        <f t="shared" si="65"/>
        <v>0</v>
      </c>
      <c r="X72" s="15">
        <f t="shared" si="65"/>
        <v>0</v>
      </c>
      <c r="Y72" s="15">
        <f t="shared" si="65"/>
        <v>0</v>
      </c>
      <c r="Z72" s="15">
        <f t="shared" si="65"/>
        <v>0</v>
      </c>
      <c r="AA72" s="15">
        <f t="shared" si="65"/>
        <v>51.5</v>
      </c>
      <c r="AB72" s="15">
        <f t="shared" si="65"/>
        <v>0.5</v>
      </c>
      <c r="AC72" s="15">
        <f t="shared" si="65"/>
        <v>0</v>
      </c>
      <c r="AD72" s="15">
        <f t="shared" si="65"/>
        <v>0</v>
      </c>
      <c r="AE72" s="15">
        <f t="shared" si="65"/>
        <v>0</v>
      </c>
      <c r="AF72" s="15">
        <f t="shared" si="65"/>
        <v>0</v>
      </c>
      <c r="AG72" s="15">
        <f t="shared" si="65"/>
        <v>0</v>
      </c>
      <c r="AH72" s="15">
        <f t="shared" si="65"/>
        <v>0</v>
      </c>
      <c r="AI72" s="15">
        <f t="shared" ref="AI72:BN72" si="66">AI13</f>
        <v>0</v>
      </c>
      <c r="AJ72" s="15">
        <f t="shared" si="66"/>
        <v>0</v>
      </c>
      <c r="AK72" s="15">
        <f t="shared" si="66"/>
        <v>0</v>
      </c>
      <c r="AL72" s="15">
        <f t="shared" si="66"/>
        <v>0</v>
      </c>
      <c r="AM72" s="15">
        <f t="shared" si="66"/>
        <v>0</v>
      </c>
      <c r="AN72" s="15">
        <f t="shared" si="66"/>
        <v>0</v>
      </c>
      <c r="AO72" s="15">
        <f t="shared" si="66"/>
        <v>0</v>
      </c>
      <c r="AP72" s="15">
        <f t="shared" si="66"/>
        <v>4.5</v>
      </c>
      <c r="AQ72" s="15">
        <f t="shared" si="66"/>
        <v>0</v>
      </c>
      <c r="AR72" s="15">
        <f t="shared" si="66"/>
        <v>14</v>
      </c>
      <c r="AS72" s="15">
        <f t="shared" si="66"/>
        <v>2</v>
      </c>
      <c r="AT72" s="15">
        <f t="shared" si="66"/>
        <v>1</v>
      </c>
      <c r="AU72" s="15">
        <f t="shared" si="66"/>
        <v>0</v>
      </c>
      <c r="AV72" s="15">
        <f t="shared" si="66"/>
        <v>0</v>
      </c>
      <c r="AW72" s="15">
        <f t="shared" si="66"/>
        <v>0</v>
      </c>
      <c r="AX72" s="15">
        <f t="shared" si="66"/>
        <v>0</v>
      </c>
      <c r="AY72" s="15">
        <f t="shared" si="66"/>
        <v>0</v>
      </c>
      <c r="AZ72" s="15">
        <f t="shared" si="66"/>
        <v>0</v>
      </c>
      <c r="BA72" s="15">
        <f t="shared" si="66"/>
        <v>0</v>
      </c>
      <c r="BB72" s="15">
        <f t="shared" si="66"/>
        <v>0</v>
      </c>
      <c r="BC72" s="15">
        <f t="shared" si="66"/>
        <v>3.5</v>
      </c>
      <c r="BD72" s="15">
        <f t="shared" si="66"/>
        <v>0</v>
      </c>
      <c r="BE72" s="15">
        <f t="shared" si="66"/>
        <v>0</v>
      </c>
      <c r="BF72" s="15">
        <f t="shared" si="66"/>
        <v>1</v>
      </c>
      <c r="BG72" s="15">
        <f t="shared" si="66"/>
        <v>0</v>
      </c>
      <c r="BH72" s="15">
        <f t="shared" si="66"/>
        <v>0</v>
      </c>
      <c r="BI72" s="15">
        <f t="shared" si="66"/>
        <v>0</v>
      </c>
      <c r="BJ72" s="15">
        <f t="shared" si="66"/>
        <v>2</v>
      </c>
      <c r="BK72" s="15">
        <f t="shared" si="66"/>
        <v>19.5</v>
      </c>
      <c r="BL72" s="15">
        <f t="shared" si="66"/>
        <v>0.5</v>
      </c>
      <c r="BM72" s="15">
        <f t="shared" si="66"/>
        <v>0</v>
      </c>
      <c r="BN72" s="15">
        <f t="shared" si="66"/>
        <v>11.5</v>
      </c>
      <c r="BO72" s="15">
        <f t="shared" ref="BO72:CT72" si="67">BO13</f>
        <v>0</v>
      </c>
      <c r="BP72" s="15">
        <f t="shared" si="67"/>
        <v>0</v>
      </c>
      <c r="BQ72" s="15">
        <f t="shared" si="67"/>
        <v>0</v>
      </c>
      <c r="BR72" s="15">
        <f t="shared" si="67"/>
        <v>0</v>
      </c>
      <c r="BS72" s="15">
        <f t="shared" si="67"/>
        <v>0</v>
      </c>
      <c r="BT72" s="15">
        <f t="shared" si="67"/>
        <v>0</v>
      </c>
      <c r="BU72" s="15">
        <f t="shared" si="67"/>
        <v>1</v>
      </c>
      <c r="BV72" s="15">
        <f t="shared" si="67"/>
        <v>0</v>
      </c>
      <c r="BW72" s="15">
        <f t="shared" si="67"/>
        <v>0</v>
      </c>
      <c r="BX72" s="15">
        <f t="shared" si="67"/>
        <v>0</v>
      </c>
      <c r="BY72" s="15">
        <f t="shared" si="67"/>
        <v>0</v>
      </c>
      <c r="BZ72" s="15">
        <f t="shared" si="67"/>
        <v>0</v>
      </c>
      <c r="CA72" s="15">
        <f t="shared" si="67"/>
        <v>0</v>
      </c>
      <c r="CB72" s="15">
        <f t="shared" si="67"/>
        <v>6</v>
      </c>
      <c r="CC72" s="15">
        <f t="shared" si="67"/>
        <v>0</v>
      </c>
      <c r="CD72" s="15">
        <f t="shared" si="67"/>
        <v>0</v>
      </c>
      <c r="CE72" s="15">
        <f t="shared" si="67"/>
        <v>0</v>
      </c>
      <c r="CF72" s="15">
        <f t="shared" si="67"/>
        <v>0</v>
      </c>
      <c r="CG72" s="15">
        <f t="shared" si="67"/>
        <v>0</v>
      </c>
      <c r="CH72" s="15">
        <f t="shared" si="67"/>
        <v>0</v>
      </c>
      <c r="CI72" s="15">
        <f t="shared" si="67"/>
        <v>0</v>
      </c>
      <c r="CJ72" s="15">
        <f t="shared" si="67"/>
        <v>0</v>
      </c>
      <c r="CK72" s="15">
        <f t="shared" si="67"/>
        <v>0</v>
      </c>
      <c r="CL72" s="15">
        <f t="shared" si="67"/>
        <v>0</v>
      </c>
      <c r="CM72" s="15">
        <f t="shared" si="67"/>
        <v>0</v>
      </c>
      <c r="CN72" s="15">
        <f t="shared" si="67"/>
        <v>8.5</v>
      </c>
      <c r="CO72" s="15">
        <f t="shared" si="67"/>
        <v>2.5</v>
      </c>
      <c r="CP72" s="15">
        <f t="shared" si="67"/>
        <v>2</v>
      </c>
      <c r="CQ72" s="15">
        <f t="shared" si="67"/>
        <v>0</v>
      </c>
      <c r="CR72" s="15">
        <f t="shared" si="67"/>
        <v>0</v>
      </c>
      <c r="CS72" s="15">
        <f t="shared" si="67"/>
        <v>0</v>
      </c>
      <c r="CT72" s="15">
        <f t="shared" si="67"/>
        <v>0</v>
      </c>
      <c r="CU72" s="15">
        <f t="shared" ref="CU72:DZ72" si="68">CU13</f>
        <v>0</v>
      </c>
      <c r="CV72" s="15">
        <f t="shared" si="68"/>
        <v>0</v>
      </c>
      <c r="CW72" s="15">
        <f t="shared" si="68"/>
        <v>0</v>
      </c>
      <c r="CX72" s="15">
        <f t="shared" si="68"/>
        <v>0</v>
      </c>
      <c r="CY72" s="15">
        <f t="shared" si="68"/>
        <v>0</v>
      </c>
      <c r="CZ72" s="15">
        <f t="shared" si="68"/>
        <v>0</v>
      </c>
      <c r="DA72" s="15">
        <f t="shared" si="68"/>
        <v>1</v>
      </c>
      <c r="DB72" s="15">
        <f t="shared" si="68"/>
        <v>0</v>
      </c>
      <c r="DC72" s="15">
        <f t="shared" si="68"/>
        <v>0</v>
      </c>
      <c r="DD72" s="15">
        <f t="shared" si="68"/>
        <v>0</v>
      </c>
      <c r="DE72" s="15">
        <f t="shared" si="68"/>
        <v>0</v>
      </c>
      <c r="DF72" s="15">
        <f t="shared" si="68"/>
        <v>13</v>
      </c>
      <c r="DG72" s="15">
        <f t="shared" si="68"/>
        <v>0</v>
      </c>
      <c r="DH72" s="15">
        <f t="shared" si="68"/>
        <v>0</v>
      </c>
      <c r="DI72" s="15">
        <f t="shared" si="68"/>
        <v>0</v>
      </c>
      <c r="DJ72" s="15">
        <f t="shared" si="68"/>
        <v>0</v>
      </c>
      <c r="DK72" s="15">
        <f t="shared" si="68"/>
        <v>0</v>
      </c>
      <c r="DL72" s="15">
        <f t="shared" si="68"/>
        <v>0</v>
      </c>
      <c r="DM72" s="15">
        <f t="shared" si="68"/>
        <v>0</v>
      </c>
      <c r="DN72" s="15">
        <f t="shared" si="68"/>
        <v>2</v>
      </c>
      <c r="DO72" s="15">
        <f t="shared" si="68"/>
        <v>1</v>
      </c>
      <c r="DP72" s="15">
        <f t="shared" si="68"/>
        <v>0</v>
      </c>
      <c r="DQ72" s="15">
        <f t="shared" si="68"/>
        <v>0</v>
      </c>
      <c r="DR72" s="15">
        <f t="shared" si="68"/>
        <v>0</v>
      </c>
      <c r="DS72" s="15">
        <f t="shared" si="68"/>
        <v>0</v>
      </c>
      <c r="DT72" s="15">
        <f t="shared" si="68"/>
        <v>0</v>
      </c>
      <c r="DU72" s="15">
        <f t="shared" si="68"/>
        <v>0</v>
      </c>
      <c r="DV72" s="15">
        <f t="shared" si="68"/>
        <v>0</v>
      </c>
      <c r="DW72" s="15">
        <f t="shared" si="68"/>
        <v>0</v>
      </c>
      <c r="DX72" s="15">
        <f t="shared" si="68"/>
        <v>0</v>
      </c>
      <c r="DY72" s="15">
        <f t="shared" si="68"/>
        <v>0</v>
      </c>
      <c r="DZ72" s="15">
        <f t="shared" si="68"/>
        <v>0</v>
      </c>
      <c r="EA72" s="15">
        <f t="shared" ref="EA72:FF72" si="69">EA13</f>
        <v>0</v>
      </c>
      <c r="EB72" s="15">
        <f t="shared" si="69"/>
        <v>0</v>
      </c>
      <c r="EC72" s="15">
        <f t="shared" si="69"/>
        <v>1</v>
      </c>
      <c r="ED72" s="15">
        <f t="shared" si="69"/>
        <v>0</v>
      </c>
      <c r="EE72" s="15">
        <f t="shared" si="69"/>
        <v>0</v>
      </c>
      <c r="EF72" s="15">
        <f t="shared" si="69"/>
        <v>0</v>
      </c>
      <c r="EG72" s="15">
        <f t="shared" si="69"/>
        <v>0</v>
      </c>
      <c r="EH72" s="15">
        <f t="shared" si="69"/>
        <v>0</v>
      </c>
      <c r="EI72" s="15">
        <f t="shared" si="69"/>
        <v>0</v>
      </c>
      <c r="EJ72" s="15">
        <f t="shared" si="69"/>
        <v>1</v>
      </c>
      <c r="EK72" s="15">
        <f t="shared" si="69"/>
        <v>0</v>
      </c>
      <c r="EL72" s="15">
        <f t="shared" si="69"/>
        <v>0</v>
      </c>
      <c r="EM72" s="15">
        <f t="shared" si="69"/>
        <v>0</v>
      </c>
      <c r="EN72" s="15">
        <f t="shared" si="69"/>
        <v>0</v>
      </c>
      <c r="EO72" s="15">
        <f t="shared" si="69"/>
        <v>0</v>
      </c>
      <c r="EP72" s="15">
        <f t="shared" si="69"/>
        <v>0</v>
      </c>
      <c r="EQ72" s="15">
        <f t="shared" si="69"/>
        <v>0</v>
      </c>
      <c r="ER72" s="15">
        <f t="shared" si="69"/>
        <v>0</v>
      </c>
      <c r="ES72" s="15">
        <f t="shared" si="69"/>
        <v>0</v>
      </c>
      <c r="ET72" s="15">
        <f t="shared" si="69"/>
        <v>0</v>
      </c>
      <c r="EU72" s="15">
        <f t="shared" si="69"/>
        <v>0</v>
      </c>
      <c r="EV72" s="15">
        <f t="shared" si="69"/>
        <v>0</v>
      </c>
      <c r="EW72" s="15">
        <f t="shared" si="69"/>
        <v>0</v>
      </c>
      <c r="EX72" s="15">
        <f t="shared" si="69"/>
        <v>0</v>
      </c>
      <c r="EY72" s="15">
        <f t="shared" si="69"/>
        <v>0</v>
      </c>
      <c r="EZ72" s="15">
        <f t="shared" si="69"/>
        <v>0</v>
      </c>
      <c r="FA72" s="15">
        <f t="shared" si="69"/>
        <v>1.5</v>
      </c>
      <c r="FB72" s="15">
        <f t="shared" si="69"/>
        <v>0</v>
      </c>
      <c r="FC72" s="15">
        <f t="shared" si="69"/>
        <v>1.5</v>
      </c>
      <c r="FD72" s="15">
        <f t="shared" si="69"/>
        <v>0</v>
      </c>
      <c r="FE72" s="15">
        <f t="shared" si="69"/>
        <v>0</v>
      </c>
      <c r="FF72" s="15">
        <f t="shared" si="69"/>
        <v>0</v>
      </c>
      <c r="FG72" s="15">
        <f t="shared" ref="FG72:FX72" si="70">FG13</f>
        <v>0</v>
      </c>
      <c r="FH72" s="15">
        <f t="shared" si="70"/>
        <v>0</v>
      </c>
      <c r="FI72" s="15">
        <f t="shared" si="70"/>
        <v>0</v>
      </c>
      <c r="FJ72" s="15">
        <f t="shared" si="70"/>
        <v>0</v>
      </c>
      <c r="FK72" s="15">
        <f t="shared" si="70"/>
        <v>0</v>
      </c>
      <c r="FL72" s="15">
        <f t="shared" si="70"/>
        <v>0</v>
      </c>
      <c r="FM72" s="15">
        <f t="shared" si="70"/>
        <v>0</v>
      </c>
      <c r="FN72" s="15">
        <f t="shared" si="70"/>
        <v>30</v>
      </c>
      <c r="FO72" s="15">
        <f t="shared" si="70"/>
        <v>1</v>
      </c>
      <c r="FP72" s="15">
        <f t="shared" si="70"/>
        <v>0</v>
      </c>
      <c r="FQ72" s="15">
        <f t="shared" si="70"/>
        <v>0</v>
      </c>
      <c r="FR72" s="15">
        <f t="shared" si="70"/>
        <v>0</v>
      </c>
      <c r="FS72" s="15">
        <f t="shared" si="70"/>
        <v>0</v>
      </c>
      <c r="FT72" s="15">
        <f t="shared" si="70"/>
        <v>0</v>
      </c>
      <c r="FU72" s="15">
        <f t="shared" si="70"/>
        <v>0</v>
      </c>
      <c r="FV72" s="15">
        <f t="shared" si="70"/>
        <v>1</v>
      </c>
      <c r="FW72" s="15">
        <f t="shared" si="70"/>
        <v>0</v>
      </c>
      <c r="FX72" s="15">
        <f t="shared" si="70"/>
        <v>0</v>
      </c>
      <c r="FZ72" s="15">
        <f t="shared" ref="FZ72:FZ80" si="71">SUM(C72:FX72)</f>
        <v>235</v>
      </c>
      <c r="GA72" s="14"/>
      <c r="GB72" s="15"/>
      <c r="GC72" s="15"/>
      <c r="GD72" s="15"/>
      <c r="GE72" s="15"/>
      <c r="GF72" s="15"/>
      <c r="GG72" s="2"/>
      <c r="GH72" s="12"/>
      <c r="GI72" s="133"/>
      <c r="GJ72" s="133"/>
      <c r="GK72" s="133"/>
      <c r="GL72" s="133"/>
      <c r="GM72" s="133"/>
      <c r="GN72" s="138"/>
      <c r="GO72" s="138"/>
    </row>
    <row r="73" spans="1:197" x14ac:dyDescent="0.35">
      <c r="A73" s="119" t="s">
        <v>484</v>
      </c>
      <c r="B73" s="120" t="s">
        <v>1015</v>
      </c>
      <c r="C73" s="15">
        <f>C34</f>
        <v>0</v>
      </c>
      <c r="D73" s="15">
        <v>0</v>
      </c>
      <c r="E73" s="15">
        <f t="shared" ref="E73:AJ73" si="72">E34</f>
        <v>0</v>
      </c>
      <c r="F73" s="15">
        <f t="shared" si="72"/>
        <v>0</v>
      </c>
      <c r="G73" s="15">
        <f t="shared" si="72"/>
        <v>0</v>
      </c>
      <c r="H73" s="15">
        <f t="shared" si="72"/>
        <v>0</v>
      </c>
      <c r="I73" s="15">
        <f t="shared" si="72"/>
        <v>0</v>
      </c>
      <c r="J73" s="15">
        <f t="shared" si="72"/>
        <v>0</v>
      </c>
      <c r="K73" s="15">
        <f t="shared" si="72"/>
        <v>0</v>
      </c>
      <c r="L73" s="15">
        <f t="shared" si="72"/>
        <v>0</v>
      </c>
      <c r="M73" s="15">
        <f t="shared" si="72"/>
        <v>0</v>
      </c>
      <c r="N73" s="15">
        <f t="shared" si="72"/>
        <v>0</v>
      </c>
      <c r="O73" s="15">
        <f t="shared" si="72"/>
        <v>0</v>
      </c>
      <c r="P73" s="15">
        <f t="shared" si="72"/>
        <v>0</v>
      </c>
      <c r="Q73" s="15">
        <f t="shared" si="72"/>
        <v>0</v>
      </c>
      <c r="R73" s="15">
        <f t="shared" si="72"/>
        <v>0</v>
      </c>
      <c r="S73" s="15">
        <f t="shared" si="72"/>
        <v>0</v>
      </c>
      <c r="T73" s="15">
        <f t="shared" si="72"/>
        <v>0</v>
      </c>
      <c r="U73" s="15">
        <f t="shared" si="72"/>
        <v>0</v>
      </c>
      <c r="V73" s="15">
        <f t="shared" si="72"/>
        <v>0</v>
      </c>
      <c r="W73" s="15">
        <f t="shared" si="72"/>
        <v>0</v>
      </c>
      <c r="X73" s="15">
        <f t="shared" si="72"/>
        <v>0</v>
      </c>
      <c r="Y73" s="15">
        <f t="shared" si="72"/>
        <v>0</v>
      </c>
      <c r="Z73" s="15">
        <f t="shared" si="72"/>
        <v>0</v>
      </c>
      <c r="AA73" s="15">
        <f t="shared" si="72"/>
        <v>0</v>
      </c>
      <c r="AB73" s="15">
        <f t="shared" si="72"/>
        <v>0</v>
      </c>
      <c r="AC73" s="15">
        <f t="shared" si="72"/>
        <v>0</v>
      </c>
      <c r="AD73" s="15">
        <f t="shared" si="72"/>
        <v>0</v>
      </c>
      <c r="AE73" s="15">
        <f t="shared" si="72"/>
        <v>0</v>
      </c>
      <c r="AF73" s="15">
        <f t="shared" si="72"/>
        <v>0</v>
      </c>
      <c r="AG73" s="15">
        <f t="shared" si="72"/>
        <v>0</v>
      </c>
      <c r="AH73" s="15">
        <f t="shared" si="72"/>
        <v>0</v>
      </c>
      <c r="AI73" s="15">
        <f t="shared" si="72"/>
        <v>0</v>
      </c>
      <c r="AJ73" s="15">
        <f t="shared" si="72"/>
        <v>0</v>
      </c>
      <c r="AK73" s="15">
        <f t="shared" ref="AK73:BP73" si="73">AK34</f>
        <v>0</v>
      </c>
      <c r="AL73" s="15">
        <f t="shared" si="73"/>
        <v>0</v>
      </c>
      <c r="AM73" s="15">
        <f t="shared" si="73"/>
        <v>0</v>
      </c>
      <c r="AN73" s="15">
        <f t="shared" si="73"/>
        <v>0</v>
      </c>
      <c r="AO73" s="15">
        <f t="shared" si="73"/>
        <v>0</v>
      </c>
      <c r="AP73" s="15">
        <f t="shared" si="73"/>
        <v>0</v>
      </c>
      <c r="AQ73" s="15">
        <f t="shared" si="73"/>
        <v>0</v>
      </c>
      <c r="AR73" s="15">
        <f t="shared" si="73"/>
        <v>0</v>
      </c>
      <c r="AS73" s="15">
        <f t="shared" si="73"/>
        <v>0</v>
      </c>
      <c r="AT73" s="15">
        <f t="shared" si="73"/>
        <v>0</v>
      </c>
      <c r="AU73" s="15">
        <f t="shared" si="73"/>
        <v>0</v>
      </c>
      <c r="AV73" s="15">
        <f t="shared" si="73"/>
        <v>0</v>
      </c>
      <c r="AW73" s="15">
        <f t="shared" si="73"/>
        <v>0</v>
      </c>
      <c r="AX73" s="15">
        <f t="shared" si="73"/>
        <v>0</v>
      </c>
      <c r="AY73" s="15">
        <f t="shared" si="73"/>
        <v>0</v>
      </c>
      <c r="AZ73" s="15">
        <f t="shared" si="73"/>
        <v>0</v>
      </c>
      <c r="BA73" s="15">
        <f t="shared" si="73"/>
        <v>0</v>
      </c>
      <c r="BB73" s="15">
        <f t="shared" si="73"/>
        <v>0</v>
      </c>
      <c r="BC73" s="15">
        <f t="shared" si="73"/>
        <v>0</v>
      </c>
      <c r="BD73" s="15">
        <f t="shared" si="73"/>
        <v>0</v>
      </c>
      <c r="BE73" s="15">
        <f t="shared" si="73"/>
        <v>0</v>
      </c>
      <c r="BF73" s="15">
        <f t="shared" si="73"/>
        <v>0</v>
      </c>
      <c r="BG73" s="15">
        <f t="shared" si="73"/>
        <v>0</v>
      </c>
      <c r="BH73" s="15">
        <f t="shared" si="73"/>
        <v>0</v>
      </c>
      <c r="BI73" s="15">
        <f t="shared" si="73"/>
        <v>0</v>
      </c>
      <c r="BJ73" s="15">
        <f t="shared" si="73"/>
        <v>0</v>
      </c>
      <c r="BK73" s="15">
        <f t="shared" si="73"/>
        <v>0</v>
      </c>
      <c r="BL73" s="15">
        <f t="shared" si="73"/>
        <v>0</v>
      </c>
      <c r="BM73" s="15">
        <f t="shared" si="73"/>
        <v>0</v>
      </c>
      <c r="BN73" s="15">
        <f t="shared" si="73"/>
        <v>0</v>
      </c>
      <c r="BO73" s="15">
        <f t="shared" si="73"/>
        <v>0</v>
      </c>
      <c r="BP73" s="15">
        <f t="shared" si="73"/>
        <v>0</v>
      </c>
      <c r="BQ73" s="15">
        <f t="shared" ref="BQ73:CV73" si="74">BQ34</f>
        <v>0</v>
      </c>
      <c r="BR73" s="15">
        <f t="shared" si="74"/>
        <v>0</v>
      </c>
      <c r="BS73" s="15">
        <f t="shared" si="74"/>
        <v>0</v>
      </c>
      <c r="BT73" s="15">
        <f t="shared" si="74"/>
        <v>0</v>
      </c>
      <c r="BU73" s="15">
        <f t="shared" si="74"/>
        <v>0</v>
      </c>
      <c r="BV73" s="15">
        <f t="shared" si="74"/>
        <v>0</v>
      </c>
      <c r="BW73" s="15">
        <f t="shared" si="74"/>
        <v>0</v>
      </c>
      <c r="BX73" s="15">
        <f t="shared" si="74"/>
        <v>0</v>
      </c>
      <c r="BY73" s="15">
        <f t="shared" si="74"/>
        <v>0</v>
      </c>
      <c r="BZ73" s="15">
        <f t="shared" si="74"/>
        <v>0</v>
      </c>
      <c r="CA73" s="15">
        <f t="shared" si="74"/>
        <v>0</v>
      </c>
      <c r="CB73" s="15">
        <f t="shared" si="74"/>
        <v>0</v>
      </c>
      <c r="CC73" s="15">
        <f t="shared" si="74"/>
        <v>0</v>
      </c>
      <c r="CD73" s="15">
        <f t="shared" si="74"/>
        <v>0</v>
      </c>
      <c r="CE73" s="15">
        <f t="shared" si="74"/>
        <v>0</v>
      </c>
      <c r="CF73" s="15">
        <f t="shared" si="74"/>
        <v>0</v>
      </c>
      <c r="CG73" s="15">
        <f t="shared" si="74"/>
        <v>0</v>
      </c>
      <c r="CH73" s="15">
        <f t="shared" si="74"/>
        <v>0</v>
      </c>
      <c r="CI73" s="15">
        <f t="shared" si="74"/>
        <v>0</v>
      </c>
      <c r="CJ73" s="15">
        <f t="shared" si="74"/>
        <v>0</v>
      </c>
      <c r="CK73" s="15">
        <f t="shared" si="74"/>
        <v>0</v>
      </c>
      <c r="CL73" s="15">
        <f t="shared" si="74"/>
        <v>0</v>
      </c>
      <c r="CM73" s="15">
        <f t="shared" si="74"/>
        <v>0</v>
      </c>
      <c r="CN73" s="15">
        <f t="shared" si="74"/>
        <v>0</v>
      </c>
      <c r="CO73" s="15">
        <f t="shared" si="74"/>
        <v>0</v>
      </c>
      <c r="CP73" s="15">
        <f t="shared" si="74"/>
        <v>0</v>
      </c>
      <c r="CQ73" s="15">
        <f t="shared" si="74"/>
        <v>0</v>
      </c>
      <c r="CR73" s="15">
        <f t="shared" si="74"/>
        <v>0</v>
      </c>
      <c r="CS73" s="15">
        <f t="shared" si="74"/>
        <v>0</v>
      </c>
      <c r="CT73" s="15">
        <f t="shared" si="74"/>
        <v>0</v>
      </c>
      <c r="CU73" s="15">
        <f t="shared" si="74"/>
        <v>0</v>
      </c>
      <c r="CV73" s="15">
        <f t="shared" si="74"/>
        <v>0</v>
      </c>
      <c r="CW73" s="15">
        <f t="shared" ref="CW73:EB73" si="75">CW34</f>
        <v>0</v>
      </c>
      <c r="CX73" s="15">
        <f t="shared" si="75"/>
        <v>0</v>
      </c>
      <c r="CY73" s="15">
        <f t="shared" si="75"/>
        <v>0</v>
      </c>
      <c r="CZ73" s="15">
        <f t="shared" si="75"/>
        <v>0</v>
      </c>
      <c r="DA73" s="15">
        <f t="shared" si="75"/>
        <v>0</v>
      </c>
      <c r="DB73" s="15">
        <f t="shared" si="75"/>
        <v>0</v>
      </c>
      <c r="DC73" s="15">
        <f t="shared" si="75"/>
        <v>0</v>
      </c>
      <c r="DD73" s="15">
        <f t="shared" si="75"/>
        <v>0</v>
      </c>
      <c r="DE73" s="15">
        <f t="shared" si="75"/>
        <v>0</v>
      </c>
      <c r="DF73" s="15">
        <f t="shared" si="75"/>
        <v>0</v>
      </c>
      <c r="DG73" s="15">
        <f t="shared" si="75"/>
        <v>0</v>
      </c>
      <c r="DH73" s="15">
        <f t="shared" si="75"/>
        <v>0</v>
      </c>
      <c r="DI73" s="15">
        <f t="shared" si="75"/>
        <v>0</v>
      </c>
      <c r="DJ73" s="15">
        <f t="shared" si="75"/>
        <v>0</v>
      </c>
      <c r="DK73" s="15">
        <f t="shared" si="75"/>
        <v>0</v>
      </c>
      <c r="DL73" s="15">
        <f t="shared" si="75"/>
        <v>0</v>
      </c>
      <c r="DM73" s="15">
        <f t="shared" si="75"/>
        <v>0</v>
      </c>
      <c r="DN73" s="15">
        <f t="shared" si="75"/>
        <v>0</v>
      </c>
      <c r="DO73" s="15">
        <f t="shared" si="75"/>
        <v>0</v>
      </c>
      <c r="DP73" s="15">
        <f t="shared" si="75"/>
        <v>0</v>
      </c>
      <c r="DQ73" s="15">
        <f t="shared" si="75"/>
        <v>0</v>
      </c>
      <c r="DR73" s="15">
        <f t="shared" si="75"/>
        <v>0</v>
      </c>
      <c r="DS73" s="15">
        <f t="shared" si="75"/>
        <v>0</v>
      </c>
      <c r="DT73" s="15">
        <f t="shared" si="75"/>
        <v>0</v>
      </c>
      <c r="DU73" s="15">
        <f t="shared" si="75"/>
        <v>0</v>
      </c>
      <c r="DV73" s="15">
        <f t="shared" si="75"/>
        <v>0</v>
      </c>
      <c r="DW73" s="15">
        <f t="shared" si="75"/>
        <v>0</v>
      </c>
      <c r="DX73" s="15">
        <f t="shared" si="75"/>
        <v>0</v>
      </c>
      <c r="DY73" s="15">
        <f t="shared" si="75"/>
        <v>0</v>
      </c>
      <c r="DZ73" s="15">
        <f t="shared" si="75"/>
        <v>0</v>
      </c>
      <c r="EA73" s="15">
        <f t="shared" si="75"/>
        <v>0</v>
      </c>
      <c r="EB73" s="15">
        <f t="shared" si="75"/>
        <v>0</v>
      </c>
      <c r="EC73" s="15">
        <f t="shared" ref="EC73:FH73" si="76">EC34</f>
        <v>0</v>
      </c>
      <c r="ED73" s="15">
        <f t="shared" si="76"/>
        <v>0</v>
      </c>
      <c r="EE73" s="15">
        <f t="shared" si="76"/>
        <v>0</v>
      </c>
      <c r="EF73" s="15">
        <f t="shared" si="76"/>
        <v>0</v>
      </c>
      <c r="EG73" s="15">
        <f t="shared" si="76"/>
        <v>0</v>
      </c>
      <c r="EH73" s="15">
        <f t="shared" si="76"/>
        <v>0</v>
      </c>
      <c r="EI73" s="15">
        <f t="shared" si="76"/>
        <v>0</v>
      </c>
      <c r="EJ73" s="15">
        <f t="shared" si="76"/>
        <v>0</v>
      </c>
      <c r="EK73" s="15">
        <f t="shared" si="76"/>
        <v>0</v>
      </c>
      <c r="EL73" s="15">
        <f t="shared" si="76"/>
        <v>0</v>
      </c>
      <c r="EM73" s="15">
        <f t="shared" si="76"/>
        <v>0</v>
      </c>
      <c r="EN73" s="15">
        <f t="shared" si="76"/>
        <v>0</v>
      </c>
      <c r="EO73" s="15">
        <f t="shared" si="76"/>
        <v>0</v>
      </c>
      <c r="EP73" s="15">
        <f t="shared" si="76"/>
        <v>0</v>
      </c>
      <c r="EQ73" s="15">
        <f t="shared" si="76"/>
        <v>0</v>
      </c>
      <c r="ER73" s="15">
        <f t="shared" si="76"/>
        <v>0</v>
      </c>
      <c r="ES73" s="15">
        <f t="shared" si="76"/>
        <v>0</v>
      </c>
      <c r="ET73" s="15">
        <f t="shared" si="76"/>
        <v>0</v>
      </c>
      <c r="EU73" s="15">
        <f t="shared" si="76"/>
        <v>0</v>
      </c>
      <c r="EV73" s="15">
        <f t="shared" si="76"/>
        <v>0</v>
      </c>
      <c r="EW73" s="15">
        <f t="shared" si="76"/>
        <v>0</v>
      </c>
      <c r="EX73" s="15">
        <f t="shared" si="76"/>
        <v>0</v>
      </c>
      <c r="EY73" s="15">
        <f t="shared" si="76"/>
        <v>0</v>
      </c>
      <c r="EZ73" s="15">
        <f t="shared" si="76"/>
        <v>0</v>
      </c>
      <c r="FA73" s="15">
        <f t="shared" si="76"/>
        <v>0</v>
      </c>
      <c r="FB73" s="15">
        <f t="shared" si="76"/>
        <v>0</v>
      </c>
      <c r="FC73" s="15">
        <f t="shared" si="76"/>
        <v>0</v>
      </c>
      <c r="FD73" s="15">
        <f t="shared" si="76"/>
        <v>0</v>
      </c>
      <c r="FE73" s="15">
        <f t="shared" si="76"/>
        <v>0</v>
      </c>
      <c r="FF73" s="15">
        <f t="shared" si="76"/>
        <v>0</v>
      </c>
      <c r="FG73" s="15">
        <f t="shared" si="76"/>
        <v>0</v>
      </c>
      <c r="FH73" s="15">
        <f t="shared" si="76"/>
        <v>0</v>
      </c>
      <c r="FI73" s="15">
        <f t="shared" ref="FI73:FX73" si="77">FI34</f>
        <v>0</v>
      </c>
      <c r="FJ73" s="15">
        <f t="shared" si="77"/>
        <v>0</v>
      </c>
      <c r="FK73" s="15">
        <f t="shared" si="77"/>
        <v>0</v>
      </c>
      <c r="FL73" s="15">
        <f t="shared" si="77"/>
        <v>0</v>
      </c>
      <c r="FM73" s="15">
        <f t="shared" si="77"/>
        <v>0</v>
      </c>
      <c r="FN73" s="15">
        <f t="shared" si="77"/>
        <v>0</v>
      </c>
      <c r="FO73" s="15">
        <f t="shared" si="77"/>
        <v>0</v>
      </c>
      <c r="FP73" s="15">
        <f t="shared" si="77"/>
        <v>0</v>
      </c>
      <c r="FQ73" s="15">
        <f t="shared" si="77"/>
        <v>0</v>
      </c>
      <c r="FR73" s="15">
        <f t="shared" si="77"/>
        <v>0</v>
      </c>
      <c r="FS73" s="15">
        <f t="shared" si="77"/>
        <v>0</v>
      </c>
      <c r="FT73" s="15">
        <f t="shared" si="77"/>
        <v>0</v>
      </c>
      <c r="FU73" s="15">
        <f t="shared" si="77"/>
        <v>0</v>
      </c>
      <c r="FV73" s="15">
        <f t="shared" si="77"/>
        <v>0</v>
      </c>
      <c r="FW73" s="15">
        <f t="shared" si="77"/>
        <v>0</v>
      </c>
      <c r="FX73" s="15">
        <f t="shared" si="77"/>
        <v>0</v>
      </c>
      <c r="FY73" s="23"/>
      <c r="FZ73" s="15">
        <f t="shared" si="71"/>
        <v>0</v>
      </c>
      <c r="GA73" s="14"/>
      <c r="GB73" s="15"/>
      <c r="GC73" s="15"/>
      <c r="GD73" s="15"/>
      <c r="GE73" s="15"/>
      <c r="GF73" s="15"/>
      <c r="GG73" s="2"/>
      <c r="GH73" s="12"/>
      <c r="GI73" s="133"/>
      <c r="GJ73" s="133"/>
      <c r="GK73" s="133"/>
      <c r="GL73" s="133"/>
      <c r="GM73" s="133"/>
      <c r="GN73" s="138"/>
      <c r="GO73" s="138"/>
    </row>
    <row r="74" spans="1:197" x14ac:dyDescent="0.35">
      <c r="A74" s="119" t="s">
        <v>1025</v>
      </c>
      <c r="B74" s="120" t="s">
        <v>1048</v>
      </c>
      <c r="C74" s="15">
        <f>C15</f>
        <v>1</v>
      </c>
      <c r="D74" s="15">
        <f t="shared" ref="D74:BO74" si="78">D15</f>
        <v>7.5</v>
      </c>
      <c r="E74" s="15">
        <f t="shared" si="78"/>
        <v>0</v>
      </c>
      <c r="F74" s="15">
        <f t="shared" si="78"/>
        <v>3</v>
      </c>
      <c r="G74" s="15">
        <f t="shared" si="78"/>
        <v>2</v>
      </c>
      <c r="H74" s="15">
        <f t="shared" si="78"/>
        <v>2</v>
      </c>
      <c r="I74" s="15">
        <f t="shared" si="78"/>
        <v>12.5</v>
      </c>
      <c r="J74" s="15">
        <f t="shared" si="78"/>
        <v>0</v>
      </c>
      <c r="K74" s="15">
        <f t="shared" si="78"/>
        <v>0</v>
      </c>
      <c r="L74" s="15">
        <f t="shared" si="78"/>
        <v>23</v>
      </c>
      <c r="M74" s="15">
        <f t="shared" si="78"/>
        <v>5</v>
      </c>
      <c r="N74" s="15">
        <f t="shared" si="78"/>
        <v>140</v>
      </c>
      <c r="O74" s="15">
        <f t="shared" si="78"/>
        <v>60</v>
      </c>
      <c r="P74" s="15">
        <f t="shared" si="78"/>
        <v>0</v>
      </c>
      <c r="Q74" s="15">
        <f t="shared" si="78"/>
        <v>143.5</v>
      </c>
      <c r="R74" s="15">
        <f t="shared" si="78"/>
        <v>2</v>
      </c>
      <c r="S74" s="15">
        <f t="shared" si="78"/>
        <v>0</v>
      </c>
      <c r="T74" s="15">
        <f t="shared" si="78"/>
        <v>0</v>
      </c>
      <c r="U74" s="15">
        <f t="shared" si="78"/>
        <v>0</v>
      </c>
      <c r="V74" s="15">
        <f t="shared" si="78"/>
        <v>0</v>
      </c>
      <c r="W74" s="15">
        <f t="shared" si="78"/>
        <v>1</v>
      </c>
      <c r="X74" s="15">
        <f t="shared" si="78"/>
        <v>0</v>
      </c>
      <c r="Y74" s="15">
        <f t="shared" si="78"/>
        <v>0</v>
      </c>
      <c r="Z74" s="15">
        <f t="shared" si="78"/>
        <v>1</v>
      </c>
      <c r="AA74" s="15">
        <f t="shared" si="78"/>
        <v>15</v>
      </c>
      <c r="AB74" s="15">
        <f t="shared" si="78"/>
        <v>50</v>
      </c>
      <c r="AC74" s="15">
        <f t="shared" si="78"/>
        <v>0</v>
      </c>
      <c r="AD74" s="15">
        <f t="shared" si="78"/>
        <v>2</v>
      </c>
      <c r="AE74" s="15">
        <f t="shared" si="78"/>
        <v>0</v>
      </c>
      <c r="AF74" s="15">
        <f t="shared" si="78"/>
        <v>0</v>
      </c>
      <c r="AG74" s="15">
        <f t="shared" si="78"/>
        <v>2.5</v>
      </c>
      <c r="AH74" s="15">
        <f t="shared" si="78"/>
        <v>0</v>
      </c>
      <c r="AI74" s="15">
        <f t="shared" si="78"/>
        <v>0</v>
      </c>
      <c r="AJ74" s="15">
        <f t="shared" si="78"/>
        <v>0</v>
      </c>
      <c r="AK74" s="15">
        <f t="shared" si="78"/>
        <v>0</v>
      </c>
      <c r="AL74" s="15">
        <f t="shared" si="78"/>
        <v>0</v>
      </c>
      <c r="AM74" s="15">
        <f t="shared" si="78"/>
        <v>0</v>
      </c>
      <c r="AN74" s="15">
        <f t="shared" si="78"/>
        <v>0</v>
      </c>
      <c r="AO74" s="15">
        <f t="shared" si="78"/>
        <v>4</v>
      </c>
      <c r="AP74" s="15">
        <f t="shared" si="78"/>
        <v>197.5</v>
      </c>
      <c r="AQ74" s="15">
        <f t="shared" si="78"/>
        <v>1</v>
      </c>
      <c r="AR74" s="15">
        <f t="shared" si="78"/>
        <v>65</v>
      </c>
      <c r="AS74" s="15">
        <f t="shared" si="78"/>
        <v>20</v>
      </c>
      <c r="AT74" s="15">
        <f t="shared" si="78"/>
        <v>5</v>
      </c>
      <c r="AU74" s="15">
        <f t="shared" si="78"/>
        <v>0</v>
      </c>
      <c r="AV74" s="15">
        <f t="shared" si="78"/>
        <v>0</v>
      </c>
      <c r="AW74" s="15">
        <f t="shared" si="78"/>
        <v>1</v>
      </c>
      <c r="AX74" s="15">
        <f t="shared" si="78"/>
        <v>0</v>
      </c>
      <c r="AY74" s="15">
        <f t="shared" si="78"/>
        <v>4</v>
      </c>
      <c r="AZ74" s="15">
        <f t="shared" si="78"/>
        <v>0</v>
      </c>
      <c r="BA74" s="15">
        <f t="shared" si="78"/>
        <v>7</v>
      </c>
      <c r="BB74" s="15">
        <f t="shared" si="78"/>
        <v>14</v>
      </c>
      <c r="BC74" s="15">
        <f t="shared" si="78"/>
        <v>23</v>
      </c>
      <c r="BD74" s="15">
        <f t="shared" si="78"/>
        <v>5</v>
      </c>
      <c r="BE74" s="15">
        <f t="shared" si="78"/>
        <v>0</v>
      </c>
      <c r="BF74" s="15">
        <f t="shared" si="78"/>
        <v>35</v>
      </c>
      <c r="BG74" s="15">
        <f t="shared" si="78"/>
        <v>0</v>
      </c>
      <c r="BH74" s="15">
        <f t="shared" si="78"/>
        <v>13.5</v>
      </c>
      <c r="BI74" s="15">
        <f t="shared" si="78"/>
        <v>0</v>
      </c>
      <c r="BJ74" s="15">
        <f t="shared" si="78"/>
        <v>22</v>
      </c>
      <c r="BK74" s="15">
        <f t="shared" si="78"/>
        <v>110</v>
      </c>
      <c r="BL74" s="15">
        <f t="shared" si="78"/>
        <v>6</v>
      </c>
      <c r="BM74" s="15">
        <f t="shared" si="78"/>
        <v>4</v>
      </c>
      <c r="BN74" s="15">
        <f t="shared" si="78"/>
        <v>43.5</v>
      </c>
      <c r="BO74" s="15">
        <f t="shared" si="78"/>
        <v>2.5</v>
      </c>
      <c r="BP74" s="15">
        <f t="shared" ref="BP74:EA74" si="79">BP15</f>
        <v>0</v>
      </c>
      <c r="BQ74" s="15">
        <f t="shared" si="79"/>
        <v>1.5</v>
      </c>
      <c r="BR74" s="15">
        <f t="shared" si="79"/>
        <v>0</v>
      </c>
      <c r="BS74" s="15">
        <f t="shared" si="79"/>
        <v>0</v>
      </c>
      <c r="BT74" s="15">
        <f t="shared" si="79"/>
        <v>1</v>
      </c>
      <c r="BU74" s="15">
        <f t="shared" si="79"/>
        <v>1</v>
      </c>
      <c r="BV74" s="15">
        <f t="shared" si="79"/>
        <v>0</v>
      </c>
      <c r="BW74" s="15">
        <f t="shared" si="79"/>
        <v>0</v>
      </c>
      <c r="BX74" s="15">
        <f t="shared" si="79"/>
        <v>0</v>
      </c>
      <c r="BY74" s="15">
        <f t="shared" si="79"/>
        <v>0</v>
      </c>
      <c r="BZ74" s="15">
        <f t="shared" si="79"/>
        <v>0</v>
      </c>
      <c r="CA74" s="15">
        <f t="shared" si="79"/>
        <v>0</v>
      </c>
      <c r="CB74" s="15">
        <f t="shared" si="79"/>
        <v>206</v>
      </c>
      <c r="CC74" s="15">
        <f t="shared" si="79"/>
        <v>0</v>
      </c>
      <c r="CD74" s="15">
        <f t="shared" si="79"/>
        <v>0</v>
      </c>
      <c r="CE74" s="15">
        <f t="shared" si="79"/>
        <v>0</v>
      </c>
      <c r="CF74" s="15">
        <f t="shared" si="79"/>
        <v>0</v>
      </c>
      <c r="CG74" s="15">
        <f t="shared" si="79"/>
        <v>0</v>
      </c>
      <c r="CH74" s="15">
        <f t="shared" si="79"/>
        <v>0</v>
      </c>
      <c r="CI74" s="15">
        <f t="shared" si="79"/>
        <v>0</v>
      </c>
      <c r="CJ74" s="15">
        <f t="shared" si="79"/>
        <v>2</v>
      </c>
      <c r="CK74" s="15">
        <f t="shared" si="79"/>
        <v>0</v>
      </c>
      <c r="CL74" s="15">
        <f t="shared" si="79"/>
        <v>3</v>
      </c>
      <c r="CM74" s="15">
        <f t="shared" si="79"/>
        <v>1</v>
      </c>
      <c r="CN74" s="15">
        <f t="shared" si="79"/>
        <v>174.5</v>
      </c>
      <c r="CO74" s="15">
        <f t="shared" si="79"/>
        <v>73</v>
      </c>
      <c r="CP74" s="15">
        <f t="shared" si="79"/>
        <v>5</v>
      </c>
      <c r="CQ74" s="15">
        <f t="shared" si="79"/>
        <v>2</v>
      </c>
      <c r="CR74" s="15">
        <f t="shared" si="79"/>
        <v>0</v>
      </c>
      <c r="CS74" s="15">
        <f t="shared" si="79"/>
        <v>0</v>
      </c>
      <c r="CT74" s="15">
        <f t="shared" si="79"/>
        <v>0</v>
      </c>
      <c r="CU74" s="15">
        <f t="shared" si="79"/>
        <v>1</v>
      </c>
      <c r="CV74" s="15">
        <f t="shared" si="79"/>
        <v>0</v>
      </c>
      <c r="CW74" s="15">
        <f t="shared" si="79"/>
        <v>0</v>
      </c>
      <c r="CX74" s="15">
        <f t="shared" si="79"/>
        <v>0</v>
      </c>
      <c r="CY74" s="15">
        <f t="shared" si="79"/>
        <v>0</v>
      </c>
      <c r="CZ74" s="15">
        <f t="shared" si="79"/>
        <v>0</v>
      </c>
      <c r="DA74" s="15">
        <f t="shared" si="79"/>
        <v>0</v>
      </c>
      <c r="DB74" s="15">
        <f t="shared" si="79"/>
        <v>0</v>
      </c>
      <c r="DC74" s="15">
        <f t="shared" si="79"/>
        <v>0</v>
      </c>
      <c r="DD74" s="15">
        <f t="shared" si="79"/>
        <v>0</v>
      </c>
      <c r="DE74" s="15">
        <f t="shared" si="79"/>
        <v>0</v>
      </c>
      <c r="DF74" s="15">
        <f t="shared" si="79"/>
        <v>30.5</v>
      </c>
      <c r="DG74" s="15">
        <f t="shared" si="79"/>
        <v>0</v>
      </c>
      <c r="DH74" s="15">
        <f t="shared" si="79"/>
        <v>0</v>
      </c>
      <c r="DI74" s="15">
        <f t="shared" si="79"/>
        <v>4.5</v>
      </c>
      <c r="DJ74" s="15">
        <f t="shared" si="79"/>
        <v>0</v>
      </c>
      <c r="DK74" s="15">
        <f t="shared" si="79"/>
        <v>0</v>
      </c>
      <c r="DL74" s="15">
        <f t="shared" si="79"/>
        <v>6</v>
      </c>
      <c r="DM74" s="15">
        <f t="shared" si="79"/>
        <v>0</v>
      </c>
      <c r="DN74" s="15">
        <f t="shared" si="79"/>
        <v>0</v>
      </c>
      <c r="DO74" s="15">
        <f t="shared" si="79"/>
        <v>0</v>
      </c>
      <c r="DP74" s="15">
        <f t="shared" si="79"/>
        <v>0</v>
      </c>
      <c r="DQ74" s="15">
        <f t="shared" si="79"/>
        <v>0</v>
      </c>
      <c r="DR74" s="15">
        <f t="shared" si="79"/>
        <v>0</v>
      </c>
      <c r="DS74" s="15">
        <f t="shared" si="79"/>
        <v>0</v>
      </c>
      <c r="DT74" s="15">
        <f t="shared" si="79"/>
        <v>0</v>
      </c>
      <c r="DU74" s="15">
        <f t="shared" si="79"/>
        <v>0</v>
      </c>
      <c r="DV74" s="15">
        <f t="shared" si="79"/>
        <v>0</v>
      </c>
      <c r="DW74" s="15">
        <f t="shared" si="79"/>
        <v>0</v>
      </c>
      <c r="DX74" s="15">
        <f t="shared" si="79"/>
        <v>0</v>
      </c>
      <c r="DY74" s="15">
        <f t="shared" si="79"/>
        <v>0</v>
      </c>
      <c r="DZ74" s="15">
        <f t="shared" si="79"/>
        <v>2</v>
      </c>
      <c r="EA74" s="15">
        <f t="shared" si="79"/>
        <v>2</v>
      </c>
      <c r="EB74" s="15">
        <f t="shared" ref="EB74:FX74" si="80">EB15</f>
        <v>0</v>
      </c>
      <c r="EC74" s="15">
        <f t="shared" si="80"/>
        <v>1</v>
      </c>
      <c r="ED74" s="15">
        <f t="shared" si="80"/>
        <v>0</v>
      </c>
      <c r="EE74" s="15">
        <f t="shared" si="80"/>
        <v>0</v>
      </c>
      <c r="EF74" s="15">
        <f t="shared" si="80"/>
        <v>2</v>
      </c>
      <c r="EG74" s="15">
        <f t="shared" si="80"/>
        <v>1</v>
      </c>
      <c r="EH74" s="15">
        <f t="shared" si="80"/>
        <v>1</v>
      </c>
      <c r="EI74" s="15">
        <f t="shared" si="80"/>
        <v>12.5</v>
      </c>
      <c r="EJ74" s="15">
        <f t="shared" si="80"/>
        <v>31</v>
      </c>
      <c r="EK74" s="15">
        <f t="shared" si="80"/>
        <v>0</v>
      </c>
      <c r="EL74" s="15">
        <f t="shared" si="80"/>
        <v>0</v>
      </c>
      <c r="EM74" s="15">
        <f t="shared" si="80"/>
        <v>1</v>
      </c>
      <c r="EN74" s="15">
        <f t="shared" si="80"/>
        <v>0</v>
      </c>
      <c r="EO74" s="15">
        <f t="shared" si="80"/>
        <v>0</v>
      </c>
      <c r="EP74" s="15">
        <f t="shared" si="80"/>
        <v>0</v>
      </c>
      <c r="EQ74" s="15">
        <f t="shared" si="80"/>
        <v>0</v>
      </c>
      <c r="ER74" s="15">
        <f t="shared" si="80"/>
        <v>0</v>
      </c>
      <c r="ES74" s="15">
        <f t="shared" si="80"/>
        <v>0</v>
      </c>
      <c r="ET74" s="15">
        <f t="shared" si="80"/>
        <v>0</v>
      </c>
      <c r="EU74" s="15">
        <f t="shared" si="80"/>
        <v>2</v>
      </c>
      <c r="EV74" s="15">
        <f t="shared" si="80"/>
        <v>5</v>
      </c>
      <c r="EW74" s="15">
        <f t="shared" si="80"/>
        <v>0</v>
      </c>
      <c r="EX74" s="15">
        <f t="shared" si="80"/>
        <v>0</v>
      </c>
      <c r="EY74" s="15">
        <f t="shared" si="80"/>
        <v>0</v>
      </c>
      <c r="EZ74" s="15">
        <f t="shared" si="80"/>
        <v>0</v>
      </c>
      <c r="FA74" s="15">
        <f t="shared" si="80"/>
        <v>8</v>
      </c>
      <c r="FB74" s="15">
        <f t="shared" si="80"/>
        <v>0</v>
      </c>
      <c r="FC74" s="15">
        <f t="shared" si="80"/>
        <v>8</v>
      </c>
      <c r="FD74" s="15">
        <f t="shared" si="80"/>
        <v>1</v>
      </c>
      <c r="FE74" s="15">
        <f t="shared" si="80"/>
        <v>0</v>
      </c>
      <c r="FF74" s="15">
        <f t="shared" si="80"/>
        <v>0</v>
      </c>
      <c r="FG74" s="15">
        <f t="shared" si="80"/>
        <v>0</v>
      </c>
      <c r="FH74" s="15">
        <f t="shared" si="80"/>
        <v>0</v>
      </c>
      <c r="FI74" s="15">
        <f t="shared" si="80"/>
        <v>0</v>
      </c>
      <c r="FJ74" s="15">
        <f t="shared" si="80"/>
        <v>0</v>
      </c>
      <c r="FK74" s="15">
        <f t="shared" si="80"/>
        <v>0</v>
      </c>
      <c r="FL74" s="15">
        <f t="shared" si="80"/>
        <v>0</v>
      </c>
      <c r="FM74" s="15">
        <f t="shared" si="80"/>
        <v>5</v>
      </c>
      <c r="FN74" s="15">
        <f t="shared" si="80"/>
        <v>4.5</v>
      </c>
      <c r="FO74" s="15">
        <f t="shared" si="80"/>
        <v>0</v>
      </c>
      <c r="FP74" s="15">
        <f t="shared" si="80"/>
        <v>0</v>
      </c>
      <c r="FQ74" s="15">
        <f t="shared" si="80"/>
        <v>0</v>
      </c>
      <c r="FR74" s="15">
        <f t="shared" si="80"/>
        <v>0</v>
      </c>
      <c r="FS74" s="15">
        <f t="shared" si="80"/>
        <v>0</v>
      </c>
      <c r="FT74" s="15">
        <f t="shared" si="80"/>
        <v>0</v>
      </c>
      <c r="FU74" s="15">
        <f t="shared" si="80"/>
        <v>0</v>
      </c>
      <c r="FV74" s="15">
        <f t="shared" si="80"/>
        <v>1</v>
      </c>
      <c r="FW74" s="15">
        <f t="shared" si="80"/>
        <v>0</v>
      </c>
      <c r="FX74" s="15">
        <f t="shared" si="80"/>
        <v>0</v>
      </c>
      <c r="FY74" s="23"/>
      <c r="FZ74" s="15">
        <f t="shared" si="71"/>
        <v>1656</v>
      </c>
      <c r="GA74" s="14"/>
      <c r="GB74" s="15"/>
      <c r="GC74" s="15"/>
      <c r="GD74" s="15"/>
      <c r="GE74" s="15"/>
      <c r="GF74" s="15"/>
      <c r="GG74" s="2"/>
      <c r="GH74" s="12"/>
      <c r="GI74" s="133"/>
      <c r="GJ74" s="133"/>
      <c r="GK74" s="133"/>
      <c r="GL74" s="133"/>
      <c r="GM74" s="133"/>
      <c r="GN74" s="138"/>
      <c r="GO74" s="138"/>
    </row>
    <row r="75" spans="1:197" x14ac:dyDescent="0.35">
      <c r="A75" s="119" t="s">
        <v>1047</v>
      </c>
      <c r="B75" s="120" t="s">
        <v>1049</v>
      </c>
      <c r="C75" s="15">
        <f>C34</f>
        <v>0</v>
      </c>
      <c r="D75" s="15">
        <f t="shared" ref="D75:BO75" si="81">D34</f>
        <v>10</v>
      </c>
      <c r="E75" s="15">
        <f t="shared" si="81"/>
        <v>0</v>
      </c>
      <c r="F75" s="15">
        <f t="shared" si="81"/>
        <v>0</v>
      </c>
      <c r="G75" s="15">
        <f t="shared" si="81"/>
        <v>0</v>
      </c>
      <c r="H75" s="15">
        <f t="shared" si="81"/>
        <v>0</v>
      </c>
      <c r="I75" s="15">
        <f t="shared" si="81"/>
        <v>0</v>
      </c>
      <c r="J75" s="15">
        <f t="shared" si="81"/>
        <v>0</v>
      </c>
      <c r="K75" s="15">
        <f t="shared" si="81"/>
        <v>0</v>
      </c>
      <c r="L75" s="15">
        <f t="shared" si="81"/>
        <v>0</v>
      </c>
      <c r="M75" s="15">
        <f t="shared" si="81"/>
        <v>0</v>
      </c>
      <c r="N75" s="15">
        <f t="shared" si="81"/>
        <v>0</v>
      </c>
      <c r="O75" s="15">
        <f t="shared" si="81"/>
        <v>0</v>
      </c>
      <c r="P75" s="15">
        <f t="shared" si="81"/>
        <v>0</v>
      </c>
      <c r="Q75" s="15">
        <f t="shared" si="81"/>
        <v>0</v>
      </c>
      <c r="R75" s="15">
        <f t="shared" si="81"/>
        <v>0</v>
      </c>
      <c r="S75" s="15">
        <f t="shared" si="81"/>
        <v>0</v>
      </c>
      <c r="T75" s="15">
        <f t="shared" si="81"/>
        <v>0</v>
      </c>
      <c r="U75" s="15">
        <f t="shared" si="81"/>
        <v>0</v>
      </c>
      <c r="V75" s="15">
        <f t="shared" si="81"/>
        <v>0</v>
      </c>
      <c r="W75" s="15">
        <f t="shared" si="81"/>
        <v>0</v>
      </c>
      <c r="X75" s="15">
        <f t="shared" si="81"/>
        <v>0</v>
      </c>
      <c r="Y75" s="15">
        <f t="shared" si="81"/>
        <v>0</v>
      </c>
      <c r="Z75" s="15">
        <f t="shared" si="81"/>
        <v>0</v>
      </c>
      <c r="AA75" s="15">
        <f t="shared" si="81"/>
        <v>0</v>
      </c>
      <c r="AB75" s="15">
        <f t="shared" si="81"/>
        <v>0</v>
      </c>
      <c r="AC75" s="15">
        <f t="shared" si="81"/>
        <v>0</v>
      </c>
      <c r="AD75" s="15">
        <f t="shared" si="81"/>
        <v>0</v>
      </c>
      <c r="AE75" s="15">
        <f t="shared" si="81"/>
        <v>0</v>
      </c>
      <c r="AF75" s="15">
        <f t="shared" si="81"/>
        <v>0</v>
      </c>
      <c r="AG75" s="15">
        <f t="shared" si="81"/>
        <v>0</v>
      </c>
      <c r="AH75" s="15">
        <f t="shared" si="81"/>
        <v>0</v>
      </c>
      <c r="AI75" s="15">
        <f t="shared" si="81"/>
        <v>0</v>
      </c>
      <c r="AJ75" s="15">
        <f t="shared" si="81"/>
        <v>0</v>
      </c>
      <c r="AK75" s="15">
        <f t="shared" si="81"/>
        <v>0</v>
      </c>
      <c r="AL75" s="15">
        <f t="shared" si="81"/>
        <v>0</v>
      </c>
      <c r="AM75" s="15">
        <f t="shared" si="81"/>
        <v>0</v>
      </c>
      <c r="AN75" s="15">
        <f t="shared" si="81"/>
        <v>0</v>
      </c>
      <c r="AO75" s="15">
        <f t="shared" si="81"/>
        <v>0</v>
      </c>
      <c r="AP75" s="15">
        <f t="shared" si="81"/>
        <v>0</v>
      </c>
      <c r="AQ75" s="15">
        <f t="shared" si="81"/>
        <v>0</v>
      </c>
      <c r="AR75" s="15">
        <f t="shared" si="81"/>
        <v>0</v>
      </c>
      <c r="AS75" s="15">
        <f t="shared" si="81"/>
        <v>0</v>
      </c>
      <c r="AT75" s="15">
        <f t="shared" si="81"/>
        <v>0</v>
      </c>
      <c r="AU75" s="15">
        <f t="shared" si="81"/>
        <v>0</v>
      </c>
      <c r="AV75" s="15">
        <f t="shared" si="81"/>
        <v>0</v>
      </c>
      <c r="AW75" s="15">
        <f t="shared" si="81"/>
        <v>0</v>
      </c>
      <c r="AX75" s="15">
        <f t="shared" si="81"/>
        <v>0</v>
      </c>
      <c r="AY75" s="15">
        <f t="shared" si="81"/>
        <v>0</v>
      </c>
      <c r="AZ75" s="15">
        <f t="shared" si="81"/>
        <v>0</v>
      </c>
      <c r="BA75" s="15">
        <f t="shared" si="81"/>
        <v>0</v>
      </c>
      <c r="BB75" s="15">
        <f t="shared" si="81"/>
        <v>0</v>
      </c>
      <c r="BC75" s="15">
        <f t="shared" si="81"/>
        <v>0</v>
      </c>
      <c r="BD75" s="15">
        <f t="shared" si="81"/>
        <v>0</v>
      </c>
      <c r="BE75" s="15">
        <f t="shared" si="81"/>
        <v>0</v>
      </c>
      <c r="BF75" s="15">
        <f t="shared" si="81"/>
        <v>0</v>
      </c>
      <c r="BG75" s="15">
        <f t="shared" si="81"/>
        <v>0</v>
      </c>
      <c r="BH75" s="15">
        <f t="shared" si="81"/>
        <v>0</v>
      </c>
      <c r="BI75" s="15">
        <f t="shared" si="81"/>
        <v>0</v>
      </c>
      <c r="BJ75" s="15">
        <f t="shared" si="81"/>
        <v>0</v>
      </c>
      <c r="BK75" s="15">
        <f t="shared" si="81"/>
        <v>0</v>
      </c>
      <c r="BL75" s="15">
        <f t="shared" si="81"/>
        <v>0</v>
      </c>
      <c r="BM75" s="15">
        <f t="shared" si="81"/>
        <v>0</v>
      </c>
      <c r="BN75" s="15">
        <f t="shared" si="81"/>
        <v>0</v>
      </c>
      <c r="BO75" s="15">
        <f t="shared" si="81"/>
        <v>0</v>
      </c>
      <c r="BP75" s="15">
        <f t="shared" ref="BP75:EA75" si="82">BP34</f>
        <v>0</v>
      </c>
      <c r="BQ75" s="15">
        <f t="shared" si="82"/>
        <v>0</v>
      </c>
      <c r="BR75" s="15">
        <f t="shared" si="82"/>
        <v>0</v>
      </c>
      <c r="BS75" s="15">
        <f t="shared" si="82"/>
        <v>0</v>
      </c>
      <c r="BT75" s="15">
        <f t="shared" si="82"/>
        <v>0</v>
      </c>
      <c r="BU75" s="15">
        <f t="shared" si="82"/>
        <v>0</v>
      </c>
      <c r="BV75" s="15">
        <f t="shared" si="82"/>
        <v>0</v>
      </c>
      <c r="BW75" s="15">
        <f t="shared" si="82"/>
        <v>0</v>
      </c>
      <c r="BX75" s="15">
        <f t="shared" si="82"/>
        <v>0</v>
      </c>
      <c r="BY75" s="15">
        <f t="shared" si="82"/>
        <v>0</v>
      </c>
      <c r="BZ75" s="15">
        <f t="shared" si="82"/>
        <v>0</v>
      </c>
      <c r="CA75" s="15">
        <f t="shared" si="82"/>
        <v>0</v>
      </c>
      <c r="CB75" s="15">
        <f t="shared" si="82"/>
        <v>0</v>
      </c>
      <c r="CC75" s="15">
        <f t="shared" si="82"/>
        <v>0</v>
      </c>
      <c r="CD75" s="15">
        <f t="shared" si="82"/>
        <v>0</v>
      </c>
      <c r="CE75" s="15">
        <f t="shared" si="82"/>
        <v>0</v>
      </c>
      <c r="CF75" s="15">
        <f t="shared" si="82"/>
        <v>0</v>
      </c>
      <c r="CG75" s="15">
        <f t="shared" si="82"/>
        <v>0</v>
      </c>
      <c r="CH75" s="15">
        <f t="shared" si="82"/>
        <v>0</v>
      </c>
      <c r="CI75" s="15">
        <f t="shared" si="82"/>
        <v>0</v>
      </c>
      <c r="CJ75" s="15">
        <f t="shared" si="82"/>
        <v>0</v>
      </c>
      <c r="CK75" s="15">
        <f t="shared" si="82"/>
        <v>0</v>
      </c>
      <c r="CL75" s="15">
        <f t="shared" si="82"/>
        <v>0</v>
      </c>
      <c r="CM75" s="15">
        <f t="shared" si="82"/>
        <v>0</v>
      </c>
      <c r="CN75" s="15">
        <f t="shared" si="82"/>
        <v>0</v>
      </c>
      <c r="CO75" s="15">
        <f t="shared" si="82"/>
        <v>0</v>
      </c>
      <c r="CP75" s="15">
        <f t="shared" si="82"/>
        <v>0</v>
      </c>
      <c r="CQ75" s="15">
        <f t="shared" si="82"/>
        <v>0</v>
      </c>
      <c r="CR75" s="15">
        <f t="shared" si="82"/>
        <v>0</v>
      </c>
      <c r="CS75" s="15">
        <f t="shared" si="82"/>
        <v>0</v>
      </c>
      <c r="CT75" s="15">
        <f t="shared" si="82"/>
        <v>0</v>
      </c>
      <c r="CU75" s="15">
        <f t="shared" si="82"/>
        <v>0</v>
      </c>
      <c r="CV75" s="15">
        <f t="shared" si="82"/>
        <v>0</v>
      </c>
      <c r="CW75" s="15">
        <f t="shared" si="82"/>
        <v>0</v>
      </c>
      <c r="CX75" s="15">
        <f t="shared" si="82"/>
        <v>0</v>
      </c>
      <c r="CY75" s="15">
        <f t="shared" si="82"/>
        <v>0</v>
      </c>
      <c r="CZ75" s="15">
        <f t="shared" si="82"/>
        <v>0</v>
      </c>
      <c r="DA75" s="15">
        <f t="shared" si="82"/>
        <v>0</v>
      </c>
      <c r="DB75" s="15">
        <f t="shared" si="82"/>
        <v>0</v>
      </c>
      <c r="DC75" s="15">
        <f t="shared" si="82"/>
        <v>0</v>
      </c>
      <c r="DD75" s="15">
        <f t="shared" si="82"/>
        <v>0</v>
      </c>
      <c r="DE75" s="15">
        <f t="shared" si="82"/>
        <v>0</v>
      </c>
      <c r="DF75" s="15">
        <f t="shared" si="82"/>
        <v>0</v>
      </c>
      <c r="DG75" s="15">
        <f t="shared" si="82"/>
        <v>0</v>
      </c>
      <c r="DH75" s="15">
        <f t="shared" si="82"/>
        <v>0</v>
      </c>
      <c r="DI75" s="15">
        <f t="shared" si="82"/>
        <v>0</v>
      </c>
      <c r="DJ75" s="15">
        <f t="shared" si="82"/>
        <v>0</v>
      </c>
      <c r="DK75" s="15">
        <f t="shared" si="82"/>
        <v>0</v>
      </c>
      <c r="DL75" s="15">
        <f t="shared" si="82"/>
        <v>0</v>
      </c>
      <c r="DM75" s="15">
        <f t="shared" si="82"/>
        <v>0</v>
      </c>
      <c r="DN75" s="15">
        <f t="shared" si="82"/>
        <v>0</v>
      </c>
      <c r="DO75" s="15">
        <f t="shared" si="82"/>
        <v>0</v>
      </c>
      <c r="DP75" s="15">
        <f t="shared" si="82"/>
        <v>0</v>
      </c>
      <c r="DQ75" s="15">
        <f t="shared" si="82"/>
        <v>0</v>
      </c>
      <c r="DR75" s="15">
        <f t="shared" si="82"/>
        <v>0</v>
      </c>
      <c r="DS75" s="15">
        <f t="shared" si="82"/>
        <v>0</v>
      </c>
      <c r="DT75" s="15">
        <f t="shared" si="82"/>
        <v>0</v>
      </c>
      <c r="DU75" s="15">
        <f t="shared" si="82"/>
        <v>0</v>
      </c>
      <c r="DV75" s="15">
        <f t="shared" si="82"/>
        <v>0</v>
      </c>
      <c r="DW75" s="15">
        <f t="shared" si="82"/>
        <v>0</v>
      </c>
      <c r="DX75" s="15">
        <f t="shared" si="82"/>
        <v>0</v>
      </c>
      <c r="DY75" s="15">
        <f t="shared" si="82"/>
        <v>0</v>
      </c>
      <c r="DZ75" s="15">
        <f t="shared" si="82"/>
        <v>0</v>
      </c>
      <c r="EA75" s="15">
        <f t="shared" si="82"/>
        <v>0</v>
      </c>
      <c r="EB75" s="15">
        <f t="shared" ref="EB75:FX75" si="83">EB34</f>
        <v>0</v>
      </c>
      <c r="EC75" s="15">
        <f t="shared" si="83"/>
        <v>0</v>
      </c>
      <c r="ED75" s="15">
        <f t="shared" si="83"/>
        <v>0</v>
      </c>
      <c r="EE75" s="15">
        <f t="shared" si="83"/>
        <v>0</v>
      </c>
      <c r="EF75" s="15">
        <f t="shared" si="83"/>
        <v>0</v>
      </c>
      <c r="EG75" s="15">
        <f t="shared" si="83"/>
        <v>0</v>
      </c>
      <c r="EH75" s="15">
        <f t="shared" si="83"/>
        <v>0</v>
      </c>
      <c r="EI75" s="15">
        <f t="shared" si="83"/>
        <v>0</v>
      </c>
      <c r="EJ75" s="15">
        <f t="shared" si="83"/>
        <v>0</v>
      </c>
      <c r="EK75" s="15">
        <f t="shared" si="83"/>
        <v>0</v>
      </c>
      <c r="EL75" s="15">
        <f t="shared" si="83"/>
        <v>0</v>
      </c>
      <c r="EM75" s="15">
        <f t="shared" si="83"/>
        <v>0</v>
      </c>
      <c r="EN75" s="15">
        <f t="shared" si="83"/>
        <v>0</v>
      </c>
      <c r="EO75" s="15">
        <f t="shared" si="83"/>
        <v>0</v>
      </c>
      <c r="EP75" s="15">
        <f t="shared" si="83"/>
        <v>0</v>
      </c>
      <c r="EQ75" s="15">
        <f t="shared" si="83"/>
        <v>0</v>
      </c>
      <c r="ER75" s="15">
        <f t="shared" si="83"/>
        <v>0</v>
      </c>
      <c r="ES75" s="15">
        <f t="shared" si="83"/>
        <v>0</v>
      </c>
      <c r="ET75" s="15">
        <f t="shared" si="83"/>
        <v>0</v>
      </c>
      <c r="EU75" s="15">
        <f t="shared" si="83"/>
        <v>0</v>
      </c>
      <c r="EV75" s="15">
        <f t="shared" si="83"/>
        <v>0</v>
      </c>
      <c r="EW75" s="15">
        <f t="shared" si="83"/>
        <v>0</v>
      </c>
      <c r="EX75" s="15">
        <f t="shared" si="83"/>
        <v>0</v>
      </c>
      <c r="EY75" s="15">
        <f t="shared" si="83"/>
        <v>0</v>
      </c>
      <c r="EZ75" s="15">
        <f t="shared" si="83"/>
        <v>0</v>
      </c>
      <c r="FA75" s="15">
        <f t="shared" si="83"/>
        <v>0</v>
      </c>
      <c r="FB75" s="15">
        <f t="shared" si="83"/>
        <v>0</v>
      </c>
      <c r="FC75" s="15">
        <f t="shared" si="83"/>
        <v>0</v>
      </c>
      <c r="FD75" s="15">
        <f t="shared" si="83"/>
        <v>0</v>
      </c>
      <c r="FE75" s="15">
        <f t="shared" si="83"/>
        <v>0</v>
      </c>
      <c r="FF75" s="15">
        <f t="shared" si="83"/>
        <v>0</v>
      </c>
      <c r="FG75" s="15">
        <f t="shared" si="83"/>
        <v>0</v>
      </c>
      <c r="FH75" s="15">
        <f t="shared" si="83"/>
        <v>0</v>
      </c>
      <c r="FI75" s="15">
        <f t="shared" si="83"/>
        <v>0</v>
      </c>
      <c r="FJ75" s="15">
        <f t="shared" si="83"/>
        <v>0</v>
      </c>
      <c r="FK75" s="15">
        <f t="shared" si="83"/>
        <v>0</v>
      </c>
      <c r="FL75" s="15">
        <f t="shared" si="83"/>
        <v>0</v>
      </c>
      <c r="FM75" s="15">
        <f t="shared" si="83"/>
        <v>0</v>
      </c>
      <c r="FN75" s="15">
        <f t="shared" si="83"/>
        <v>0</v>
      </c>
      <c r="FO75" s="15">
        <f t="shared" si="83"/>
        <v>0</v>
      </c>
      <c r="FP75" s="15">
        <f t="shared" si="83"/>
        <v>0</v>
      </c>
      <c r="FQ75" s="15">
        <f t="shared" si="83"/>
        <v>0</v>
      </c>
      <c r="FR75" s="15">
        <f t="shared" si="83"/>
        <v>0</v>
      </c>
      <c r="FS75" s="15">
        <f t="shared" si="83"/>
        <v>0</v>
      </c>
      <c r="FT75" s="15">
        <f t="shared" si="83"/>
        <v>0</v>
      </c>
      <c r="FU75" s="15">
        <f t="shared" si="83"/>
        <v>0</v>
      </c>
      <c r="FV75" s="15">
        <f t="shared" si="83"/>
        <v>0</v>
      </c>
      <c r="FW75" s="15">
        <f t="shared" si="83"/>
        <v>0</v>
      </c>
      <c r="FX75" s="15">
        <f t="shared" si="83"/>
        <v>0</v>
      </c>
      <c r="FY75" s="23"/>
      <c r="FZ75" s="15">
        <f t="shared" si="71"/>
        <v>10</v>
      </c>
      <c r="GA75" s="14"/>
      <c r="GB75" s="15"/>
      <c r="GC75" s="15"/>
      <c r="GD75" s="15"/>
      <c r="GE75" s="15"/>
      <c r="GF75" s="15"/>
      <c r="GG75" s="2"/>
      <c r="GH75" s="12"/>
      <c r="GI75" s="133"/>
      <c r="GJ75" s="133"/>
      <c r="GK75" s="133"/>
      <c r="GL75" s="133"/>
      <c r="GM75" s="133"/>
      <c r="GN75" s="138"/>
      <c r="GO75" s="138"/>
    </row>
    <row r="76" spans="1:197" x14ac:dyDescent="0.35">
      <c r="A76" s="119" t="s">
        <v>485</v>
      </c>
      <c r="B76" s="120" t="s">
        <v>709</v>
      </c>
      <c r="C76" s="14">
        <f>C12</f>
        <v>167</v>
      </c>
      <c r="D76" s="14">
        <f t="shared" ref="D76:AH76" si="84">D12</f>
        <v>424</v>
      </c>
      <c r="E76" s="14">
        <f t="shared" si="84"/>
        <v>0</v>
      </c>
      <c r="F76" s="14">
        <f t="shared" si="84"/>
        <v>1648</v>
      </c>
      <c r="G76" s="14">
        <f t="shared" si="84"/>
        <v>0</v>
      </c>
      <c r="H76" s="14">
        <f t="shared" si="84"/>
        <v>0</v>
      </c>
      <c r="I76" s="14">
        <f t="shared" si="84"/>
        <v>0</v>
      </c>
      <c r="J76" s="14">
        <f t="shared" si="84"/>
        <v>0</v>
      </c>
      <c r="K76" s="14">
        <f t="shared" si="84"/>
        <v>0</v>
      </c>
      <c r="L76" s="14">
        <f t="shared" si="84"/>
        <v>0</v>
      </c>
      <c r="M76" s="14">
        <f t="shared" si="84"/>
        <v>0</v>
      </c>
      <c r="N76" s="14">
        <f t="shared" si="84"/>
        <v>0</v>
      </c>
      <c r="O76" s="14">
        <f t="shared" si="84"/>
        <v>0</v>
      </c>
      <c r="P76" s="14">
        <f t="shared" si="84"/>
        <v>0</v>
      </c>
      <c r="Q76" s="14">
        <f t="shared" si="84"/>
        <v>0</v>
      </c>
      <c r="R76" s="14">
        <f t="shared" si="84"/>
        <v>5567.5</v>
      </c>
      <c r="S76" s="14">
        <f t="shared" si="84"/>
        <v>6</v>
      </c>
      <c r="T76" s="14">
        <f t="shared" si="84"/>
        <v>0</v>
      </c>
      <c r="U76" s="14">
        <f t="shared" si="84"/>
        <v>0</v>
      </c>
      <c r="V76" s="14">
        <f t="shared" si="84"/>
        <v>0</v>
      </c>
      <c r="W76" s="14">
        <f t="shared" si="84"/>
        <v>0</v>
      </c>
      <c r="X76" s="14">
        <f t="shared" si="84"/>
        <v>0</v>
      </c>
      <c r="Y76" s="14">
        <f t="shared" si="84"/>
        <v>512</v>
      </c>
      <c r="Z76" s="14">
        <f t="shared" si="84"/>
        <v>0</v>
      </c>
      <c r="AA76" s="14">
        <f t="shared" si="84"/>
        <v>325.5</v>
      </c>
      <c r="AB76" s="14">
        <f t="shared" si="84"/>
        <v>215.5</v>
      </c>
      <c r="AC76" s="14">
        <f t="shared" si="84"/>
        <v>0</v>
      </c>
      <c r="AD76" s="14">
        <f t="shared" si="84"/>
        <v>0</v>
      </c>
      <c r="AE76" s="14">
        <f t="shared" si="84"/>
        <v>0</v>
      </c>
      <c r="AF76" s="14">
        <f t="shared" si="84"/>
        <v>0</v>
      </c>
      <c r="AG76" s="14">
        <f t="shared" si="84"/>
        <v>0</v>
      </c>
      <c r="AH76" s="14">
        <f t="shared" si="84"/>
        <v>0</v>
      </c>
      <c r="AI76" s="14">
        <f t="shared" ref="AI76:BN76" si="85">AI12</f>
        <v>0</v>
      </c>
      <c r="AJ76" s="14">
        <f t="shared" si="85"/>
        <v>0</v>
      </c>
      <c r="AK76" s="14">
        <f t="shared" si="85"/>
        <v>0</v>
      </c>
      <c r="AL76" s="14">
        <f t="shared" si="85"/>
        <v>0</v>
      </c>
      <c r="AM76" s="14">
        <f t="shared" si="85"/>
        <v>0</v>
      </c>
      <c r="AN76" s="14">
        <f t="shared" si="85"/>
        <v>0</v>
      </c>
      <c r="AO76" s="14">
        <f t="shared" si="85"/>
        <v>104.5</v>
      </c>
      <c r="AP76" s="14">
        <f t="shared" si="85"/>
        <v>579</v>
      </c>
      <c r="AQ76" s="14">
        <f t="shared" si="85"/>
        <v>0</v>
      </c>
      <c r="AR76" s="14">
        <f t="shared" si="85"/>
        <v>1356.5</v>
      </c>
      <c r="AS76" s="14">
        <f t="shared" si="85"/>
        <v>0</v>
      </c>
      <c r="AT76" s="14">
        <f t="shared" si="85"/>
        <v>500</v>
      </c>
      <c r="AU76" s="14">
        <f t="shared" si="85"/>
        <v>0</v>
      </c>
      <c r="AV76" s="14">
        <f t="shared" si="85"/>
        <v>0</v>
      </c>
      <c r="AW76" s="14">
        <f t="shared" si="85"/>
        <v>0</v>
      </c>
      <c r="AX76" s="14">
        <f t="shared" si="85"/>
        <v>0</v>
      </c>
      <c r="AY76" s="14">
        <f t="shared" si="85"/>
        <v>0</v>
      </c>
      <c r="AZ76" s="14">
        <f t="shared" si="85"/>
        <v>120</v>
      </c>
      <c r="BA76" s="14">
        <f t="shared" si="85"/>
        <v>238</v>
      </c>
      <c r="BB76" s="14">
        <f t="shared" si="85"/>
        <v>0</v>
      </c>
      <c r="BC76" s="14">
        <f t="shared" si="85"/>
        <v>522</v>
      </c>
      <c r="BD76" s="14">
        <f t="shared" si="85"/>
        <v>0</v>
      </c>
      <c r="BE76" s="14">
        <f t="shared" si="85"/>
        <v>0</v>
      </c>
      <c r="BF76" s="14">
        <f t="shared" si="85"/>
        <v>1127.5</v>
      </c>
      <c r="BG76" s="14">
        <f t="shared" si="85"/>
        <v>0</v>
      </c>
      <c r="BH76" s="14">
        <f t="shared" si="85"/>
        <v>27</v>
      </c>
      <c r="BI76" s="14">
        <f t="shared" si="85"/>
        <v>0</v>
      </c>
      <c r="BJ76" s="14">
        <f t="shared" si="85"/>
        <v>0</v>
      </c>
      <c r="BK76" s="14">
        <f t="shared" si="85"/>
        <v>10518</v>
      </c>
      <c r="BL76" s="14">
        <f t="shared" si="85"/>
        <v>0</v>
      </c>
      <c r="BM76" s="14">
        <f t="shared" si="85"/>
        <v>0</v>
      </c>
      <c r="BN76" s="14">
        <f t="shared" si="85"/>
        <v>0</v>
      </c>
      <c r="BO76" s="14">
        <f t="shared" ref="BO76:CM76" si="86">BO12</f>
        <v>0</v>
      </c>
      <c r="BP76" s="14">
        <f t="shared" si="86"/>
        <v>0</v>
      </c>
      <c r="BQ76" s="14">
        <f t="shared" si="86"/>
        <v>0</v>
      </c>
      <c r="BR76" s="14">
        <f t="shared" si="86"/>
        <v>0</v>
      </c>
      <c r="BS76" s="14">
        <f t="shared" si="86"/>
        <v>0</v>
      </c>
      <c r="BT76" s="14">
        <f t="shared" si="86"/>
        <v>0</v>
      </c>
      <c r="BU76" s="14">
        <f t="shared" si="86"/>
        <v>0</v>
      </c>
      <c r="BV76" s="14">
        <f t="shared" si="86"/>
        <v>0</v>
      </c>
      <c r="BW76" s="14">
        <f t="shared" si="86"/>
        <v>0</v>
      </c>
      <c r="BX76" s="14">
        <f t="shared" si="86"/>
        <v>0</v>
      </c>
      <c r="BY76" s="14">
        <f t="shared" si="86"/>
        <v>0</v>
      </c>
      <c r="BZ76" s="14">
        <f t="shared" si="86"/>
        <v>0</v>
      </c>
      <c r="CA76" s="14">
        <f t="shared" si="86"/>
        <v>0</v>
      </c>
      <c r="CB76" s="14">
        <f t="shared" si="86"/>
        <v>898</v>
      </c>
      <c r="CC76" s="14">
        <f t="shared" si="86"/>
        <v>0</v>
      </c>
      <c r="CD76" s="14">
        <f t="shared" si="86"/>
        <v>0</v>
      </c>
      <c r="CE76" s="14">
        <f t="shared" si="86"/>
        <v>0</v>
      </c>
      <c r="CF76" s="14">
        <f t="shared" si="86"/>
        <v>0</v>
      </c>
      <c r="CG76" s="14">
        <f t="shared" si="86"/>
        <v>0</v>
      </c>
      <c r="CH76" s="14">
        <f t="shared" si="86"/>
        <v>0</v>
      </c>
      <c r="CI76" s="14">
        <f t="shared" si="86"/>
        <v>0</v>
      </c>
      <c r="CJ76" s="14">
        <f t="shared" si="86"/>
        <v>0</v>
      </c>
      <c r="CK76" s="14">
        <f t="shared" si="86"/>
        <v>747</v>
      </c>
      <c r="CL76" s="14">
        <f t="shared" si="86"/>
        <v>7.5</v>
      </c>
      <c r="CM76" s="14">
        <f t="shared" si="86"/>
        <v>25.5</v>
      </c>
      <c r="CN76" s="14">
        <f>CN12</f>
        <v>293</v>
      </c>
      <c r="CO76" s="14">
        <f t="shared" ref="CO76:DT76" si="87">CO12</f>
        <v>0</v>
      </c>
      <c r="CP76" s="14">
        <f t="shared" si="87"/>
        <v>0</v>
      </c>
      <c r="CQ76" s="14">
        <f t="shared" si="87"/>
        <v>0</v>
      </c>
      <c r="CR76" s="14">
        <f t="shared" si="87"/>
        <v>0</v>
      </c>
      <c r="CS76" s="14">
        <f t="shared" si="87"/>
        <v>0</v>
      </c>
      <c r="CT76" s="14">
        <f t="shared" si="87"/>
        <v>0</v>
      </c>
      <c r="CU76" s="14">
        <f t="shared" si="87"/>
        <v>331</v>
      </c>
      <c r="CV76" s="14">
        <f t="shared" si="87"/>
        <v>0</v>
      </c>
      <c r="CW76" s="14">
        <f t="shared" si="87"/>
        <v>0</v>
      </c>
      <c r="CX76" s="14">
        <f t="shared" si="87"/>
        <v>0</v>
      </c>
      <c r="CY76" s="14">
        <f t="shared" si="87"/>
        <v>0</v>
      </c>
      <c r="CZ76" s="14">
        <f t="shared" si="87"/>
        <v>0</v>
      </c>
      <c r="DA76" s="14">
        <f t="shared" si="87"/>
        <v>0</v>
      </c>
      <c r="DB76" s="14">
        <f t="shared" si="87"/>
        <v>0</v>
      </c>
      <c r="DC76" s="14">
        <f t="shared" si="87"/>
        <v>0</v>
      </c>
      <c r="DD76" s="14">
        <f t="shared" si="87"/>
        <v>0</v>
      </c>
      <c r="DE76" s="14">
        <f t="shared" si="87"/>
        <v>0</v>
      </c>
      <c r="DF76" s="14">
        <f t="shared" si="87"/>
        <v>0</v>
      </c>
      <c r="DG76" s="14">
        <f t="shared" si="87"/>
        <v>0</v>
      </c>
      <c r="DH76" s="14">
        <f t="shared" si="87"/>
        <v>0</v>
      </c>
      <c r="DI76" s="14">
        <f t="shared" si="87"/>
        <v>4</v>
      </c>
      <c r="DJ76" s="14">
        <f t="shared" si="87"/>
        <v>1</v>
      </c>
      <c r="DK76" s="14">
        <f t="shared" si="87"/>
        <v>0</v>
      </c>
      <c r="DL76" s="14">
        <f t="shared" si="87"/>
        <v>0</v>
      </c>
      <c r="DM76" s="14">
        <f t="shared" si="87"/>
        <v>0</v>
      </c>
      <c r="DN76" s="14">
        <f t="shared" si="87"/>
        <v>0</v>
      </c>
      <c r="DO76" s="14">
        <f t="shared" si="87"/>
        <v>0</v>
      </c>
      <c r="DP76" s="14">
        <f t="shared" si="87"/>
        <v>0</v>
      </c>
      <c r="DQ76" s="14">
        <f t="shared" si="87"/>
        <v>0</v>
      </c>
      <c r="DR76" s="14">
        <f t="shared" si="87"/>
        <v>0</v>
      </c>
      <c r="DS76" s="14">
        <f t="shared" si="87"/>
        <v>0</v>
      </c>
      <c r="DT76" s="14">
        <f t="shared" si="87"/>
        <v>0</v>
      </c>
      <c r="DU76" s="14">
        <f t="shared" ref="DU76:EZ76" si="88">DU12</f>
        <v>0</v>
      </c>
      <c r="DV76" s="14">
        <f t="shared" si="88"/>
        <v>0</v>
      </c>
      <c r="DW76" s="14">
        <f t="shared" si="88"/>
        <v>0</v>
      </c>
      <c r="DX76" s="14">
        <f t="shared" si="88"/>
        <v>0</v>
      </c>
      <c r="DY76" s="14">
        <f t="shared" si="88"/>
        <v>0</v>
      </c>
      <c r="DZ76" s="14">
        <f t="shared" si="88"/>
        <v>0</v>
      </c>
      <c r="EA76" s="14">
        <f t="shared" si="88"/>
        <v>0</v>
      </c>
      <c r="EB76" s="14">
        <f t="shared" si="88"/>
        <v>17</v>
      </c>
      <c r="EC76" s="14">
        <f t="shared" si="88"/>
        <v>0</v>
      </c>
      <c r="ED76" s="14">
        <f t="shared" si="88"/>
        <v>0</v>
      </c>
      <c r="EE76" s="14">
        <f t="shared" si="88"/>
        <v>0</v>
      </c>
      <c r="EF76" s="14">
        <f t="shared" si="88"/>
        <v>0</v>
      </c>
      <c r="EG76" s="14">
        <f t="shared" si="88"/>
        <v>0</v>
      </c>
      <c r="EH76" s="14">
        <f t="shared" si="88"/>
        <v>0</v>
      </c>
      <c r="EI76" s="14">
        <f t="shared" si="88"/>
        <v>0</v>
      </c>
      <c r="EJ76" s="14">
        <f t="shared" si="88"/>
        <v>196</v>
      </c>
      <c r="EK76" s="14">
        <f t="shared" si="88"/>
        <v>0</v>
      </c>
      <c r="EL76" s="14">
        <f t="shared" si="88"/>
        <v>0</v>
      </c>
      <c r="EM76" s="14">
        <f t="shared" si="88"/>
        <v>0</v>
      </c>
      <c r="EN76" s="14">
        <f t="shared" si="88"/>
        <v>55</v>
      </c>
      <c r="EO76" s="14">
        <f t="shared" si="88"/>
        <v>0</v>
      </c>
      <c r="EP76" s="14">
        <f t="shared" si="88"/>
        <v>0</v>
      </c>
      <c r="EQ76" s="14">
        <f t="shared" si="88"/>
        <v>0</v>
      </c>
      <c r="ER76" s="14">
        <f t="shared" si="88"/>
        <v>0</v>
      </c>
      <c r="ES76" s="14">
        <f t="shared" si="88"/>
        <v>0</v>
      </c>
      <c r="ET76" s="14">
        <f t="shared" si="88"/>
        <v>0</v>
      </c>
      <c r="EU76" s="14">
        <f t="shared" si="88"/>
        <v>0</v>
      </c>
      <c r="EV76" s="14">
        <f t="shared" si="88"/>
        <v>0</v>
      </c>
      <c r="EW76" s="14">
        <f t="shared" si="88"/>
        <v>0</v>
      </c>
      <c r="EX76" s="14">
        <f t="shared" si="88"/>
        <v>0</v>
      </c>
      <c r="EY76" s="14">
        <f t="shared" si="88"/>
        <v>565</v>
      </c>
      <c r="EZ76" s="14">
        <f t="shared" si="88"/>
        <v>0</v>
      </c>
      <c r="FA76" s="14">
        <f t="shared" ref="FA76:FX76" si="89">FA12</f>
        <v>0</v>
      </c>
      <c r="FB76" s="14">
        <f t="shared" si="89"/>
        <v>0</v>
      </c>
      <c r="FC76" s="14">
        <f t="shared" si="89"/>
        <v>0</v>
      </c>
      <c r="FD76" s="14">
        <f t="shared" si="89"/>
        <v>0</v>
      </c>
      <c r="FE76" s="14">
        <f t="shared" si="89"/>
        <v>0</v>
      </c>
      <c r="FF76" s="14">
        <f t="shared" si="89"/>
        <v>0</v>
      </c>
      <c r="FG76" s="14">
        <f t="shared" si="89"/>
        <v>0</v>
      </c>
      <c r="FH76" s="14">
        <f t="shared" si="89"/>
        <v>0</v>
      </c>
      <c r="FI76" s="14">
        <f t="shared" si="89"/>
        <v>0</v>
      </c>
      <c r="FJ76" s="14">
        <f t="shared" si="89"/>
        <v>0</v>
      </c>
      <c r="FK76" s="14">
        <f t="shared" si="89"/>
        <v>0</v>
      </c>
      <c r="FL76" s="14">
        <f t="shared" si="89"/>
        <v>0</v>
      </c>
      <c r="FM76" s="14">
        <f t="shared" si="89"/>
        <v>0</v>
      </c>
      <c r="FN76" s="14">
        <f t="shared" si="89"/>
        <v>281</v>
      </c>
      <c r="FO76" s="14">
        <f t="shared" si="89"/>
        <v>0</v>
      </c>
      <c r="FP76" s="14">
        <f t="shared" si="89"/>
        <v>0</v>
      </c>
      <c r="FQ76" s="14">
        <f t="shared" si="89"/>
        <v>0</v>
      </c>
      <c r="FR76" s="14">
        <f t="shared" si="89"/>
        <v>0</v>
      </c>
      <c r="FS76" s="14">
        <f t="shared" si="89"/>
        <v>0</v>
      </c>
      <c r="FT76" s="14">
        <f t="shared" si="89"/>
        <v>0</v>
      </c>
      <c r="FU76" s="14">
        <f t="shared" si="89"/>
        <v>0</v>
      </c>
      <c r="FV76" s="14">
        <f t="shared" si="89"/>
        <v>0</v>
      </c>
      <c r="FW76" s="14">
        <f t="shared" si="89"/>
        <v>0</v>
      </c>
      <c r="FX76" s="14">
        <f t="shared" si="89"/>
        <v>0</v>
      </c>
      <c r="FY76" s="23"/>
      <c r="FZ76" s="14">
        <f t="shared" si="71"/>
        <v>27379</v>
      </c>
      <c r="GA76" s="14"/>
      <c r="GB76" s="15"/>
      <c r="GC76" s="15"/>
      <c r="GD76" s="15"/>
      <c r="GE76" s="15"/>
      <c r="GF76" s="2"/>
      <c r="GG76" s="2"/>
      <c r="GH76" s="12"/>
      <c r="GI76" s="133"/>
      <c r="GJ76" s="133"/>
      <c r="GK76" s="133"/>
      <c r="GL76" s="133"/>
      <c r="GM76" s="133"/>
      <c r="GN76" s="138"/>
      <c r="GO76" s="138"/>
    </row>
    <row r="77" spans="1:197" x14ac:dyDescent="0.35">
      <c r="A77" s="119" t="s">
        <v>486</v>
      </c>
      <c r="B77" s="120" t="s">
        <v>710</v>
      </c>
      <c r="C77" s="14">
        <f>C33</f>
        <v>0</v>
      </c>
      <c r="D77" s="14">
        <f t="shared" ref="D77:BO77" si="90">D33</f>
        <v>0</v>
      </c>
      <c r="E77" s="14">
        <f t="shared" si="90"/>
        <v>0</v>
      </c>
      <c r="F77" s="14">
        <f t="shared" si="90"/>
        <v>0</v>
      </c>
      <c r="G77" s="14">
        <f t="shared" si="90"/>
        <v>0</v>
      </c>
      <c r="H77" s="14">
        <f t="shared" si="90"/>
        <v>0</v>
      </c>
      <c r="I77" s="14">
        <f t="shared" si="90"/>
        <v>0</v>
      </c>
      <c r="J77" s="14">
        <f t="shared" si="90"/>
        <v>0</v>
      </c>
      <c r="K77" s="14">
        <f t="shared" si="90"/>
        <v>0</v>
      </c>
      <c r="L77" s="14">
        <f t="shared" si="90"/>
        <v>0</v>
      </c>
      <c r="M77" s="14">
        <f t="shared" si="90"/>
        <v>0</v>
      </c>
      <c r="N77" s="14">
        <f t="shared" si="90"/>
        <v>0</v>
      </c>
      <c r="O77" s="14">
        <f t="shared" si="90"/>
        <v>0</v>
      </c>
      <c r="P77" s="14">
        <f t="shared" si="90"/>
        <v>0</v>
      </c>
      <c r="Q77" s="14">
        <f t="shared" si="90"/>
        <v>0</v>
      </c>
      <c r="R77" s="14">
        <f t="shared" si="90"/>
        <v>0</v>
      </c>
      <c r="S77" s="14">
        <f t="shared" si="90"/>
        <v>0</v>
      </c>
      <c r="T77" s="14">
        <f t="shared" si="90"/>
        <v>0</v>
      </c>
      <c r="U77" s="14">
        <f t="shared" si="90"/>
        <v>0</v>
      </c>
      <c r="V77" s="14">
        <f t="shared" si="90"/>
        <v>0</v>
      </c>
      <c r="W77" s="14">
        <f t="shared" si="90"/>
        <v>0</v>
      </c>
      <c r="X77" s="14">
        <f t="shared" si="90"/>
        <v>0</v>
      </c>
      <c r="Y77" s="14">
        <f t="shared" si="90"/>
        <v>0</v>
      </c>
      <c r="Z77" s="14">
        <f t="shared" si="90"/>
        <v>0</v>
      </c>
      <c r="AA77" s="14">
        <f t="shared" si="90"/>
        <v>0</v>
      </c>
      <c r="AB77" s="14">
        <f t="shared" si="90"/>
        <v>0</v>
      </c>
      <c r="AC77" s="14">
        <f t="shared" si="90"/>
        <v>0</v>
      </c>
      <c r="AD77" s="14">
        <f t="shared" si="90"/>
        <v>0</v>
      </c>
      <c r="AE77" s="14">
        <f t="shared" si="90"/>
        <v>0</v>
      </c>
      <c r="AF77" s="14">
        <f t="shared" si="90"/>
        <v>0</v>
      </c>
      <c r="AG77" s="14">
        <f t="shared" si="90"/>
        <v>0</v>
      </c>
      <c r="AH77" s="14">
        <f t="shared" si="90"/>
        <v>0</v>
      </c>
      <c r="AI77" s="14">
        <f t="shared" si="90"/>
        <v>0</v>
      </c>
      <c r="AJ77" s="14">
        <f t="shared" si="90"/>
        <v>0</v>
      </c>
      <c r="AK77" s="14">
        <f t="shared" si="90"/>
        <v>0</v>
      </c>
      <c r="AL77" s="14">
        <f t="shared" si="90"/>
        <v>0</v>
      </c>
      <c r="AM77" s="14">
        <f t="shared" si="90"/>
        <v>0</v>
      </c>
      <c r="AN77" s="14">
        <f t="shared" si="90"/>
        <v>0</v>
      </c>
      <c r="AO77" s="14">
        <f t="shared" si="90"/>
        <v>0</v>
      </c>
      <c r="AP77" s="14">
        <f t="shared" si="90"/>
        <v>0</v>
      </c>
      <c r="AQ77" s="14">
        <f t="shared" si="90"/>
        <v>0</v>
      </c>
      <c r="AR77" s="14">
        <f t="shared" si="90"/>
        <v>0</v>
      </c>
      <c r="AS77" s="14">
        <f t="shared" si="90"/>
        <v>0</v>
      </c>
      <c r="AT77" s="14">
        <f t="shared" si="90"/>
        <v>0</v>
      </c>
      <c r="AU77" s="14">
        <f t="shared" si="90"/>
        <v>0</v>
      </c>
      <c r="AV77" s="14">
        <f t="shared" si="90"/>
        <v>0</v>
      </c>
      <c r="AW77" s="14">
        <f t="shared" si="90"/>
        <v>0</v>
      </c>
      <c r="AX77" s="14">
        <f t="shared" si="90"/>
        <v>0</v>
      </c>
      <c r="AY77" s="14">
        <f t="shared" si="90"/>
        <v>0</v>
      </c>
      <c r="AZ77" s="14">
        <f t="shared" si="90"/>
        <v>0</v>
      </c>
      <c r="BA77" s="14">
        <f t="shared" si="90"/>
        <v>0</v>
      </c>
      <c r="BB77" s="14">
        <f t="shared" si="90"/>
        <v>0</v>
      </c>
      <c r="BC77" s="14">
        <f t="shared" si="90"/>
        <v>0</v>
      </c>
      <c r="BD77" s="14">
        <f t="shared" si="90"/>
        <v>0</v>
      </c>
      <c r="BE77" s="14">
        <f t="shared" si="90"/>
        <v>0</v>
      </c>
      <c r="BF77" s="14">
        <f t="shared" si="90"/>
        <v>0</v>
      </c>
      <c r="BG77" s="14">
        <f t="shared" si="90"/>
        <v>0</v>
      </c>
      <c r="BH77" s="14">
        <f t="shared" si="90"/>
        <v>0</v>
      </c>
      <c r="BI77" s="14">
        <f t="shared" si="90"/>
        <v>0</v>
      </c>
      <c r="BJ77" s="14">
        <f t="shared" si="90"/>
        <v>0</v>
      </c>
      <c r="BK77" s="14">
        <f t="shared" si="90"/>
        <v>0</v>
      </c>
      <c r="BL77" s="14">
        <f t="shared" si="90"/>
        <v>0</v>
      </c>
      <c r="BM77" s="14">
        <f t="shared" si="90"/>
        <v>0</v>
      </c>
      <c r="BN77" s="14">
        <f t="shared" si="90"/>
        <v>0</v>
      </c>
      <c r="BO77" s="14">
        <f t="shared" si="90"/>
        <v>0</v>
      </c>
      <c r="BP77" s="14">
        <f t="shared" ref="BP77:EA77" si="91">BP33</f>
        <v>0</v>
      </c>
      <c r="BQ77" s="14">
        <f t="shared" si="91"/>
        <v>0</v>
      </c>
      <c r="BR77" s="14">
        <f t="shared" si="91"/>
        <v>0</v>
      </c>
      <c r="BS77" s="14">
        <f t="shared" si="91"/>
        <v>0</v>
      </c>
      <c r="BT77" s="14">
        <f t="shared" si="91"/>
        <v>0</v>
      </c>
      <c r="BU77" s="14">
        <f t="shared" si="91"/>
        <v>0</v>
      </c>
      <c r="BV77" s="14">
        <f t="shared" si="91"/>
        <v>0</v>
      </c>
      <c r="BW77" s="14">
        <f t="shared" si="91"/>
        <v>0</v>
      </c>
      <c r="BX77" s="14">
        <f t="shared" si="91"/>
        <v>0</v>
      </c>
      <c r="BY77" s="14">
        <f t="shared" si="91"/>
        <v>0</v>
      </c>
      <c r="BZ77" s="14">
        <f t="shared" si="91"/>
        <v>0</v>
      </c>
      <c r="CA77" s="14">
        <f t="shared" si="91"/>
        <v>0</v>
      </c>
      <c r="CB77" s="14">
        <f t="shared" si="91"/>
        <v>0</v>
      </c>
      <c r="CC77" s="14">
        <f t="shared" si="91"/>
        <v>0</v>
      </c>
      <c r="CD77" s="14">
        <f t="shared" si="91"/>
        <v>0</v>
      </c>
      <c r="CE77" s="14">
        <f t="shared" si="91"/>
        <v>0</v>
      </c>
      <c r="CF77" s="14">
        <f t="shared" si="91"/>
        <v>0</v>
      </c>
      <c r="CG77" s="14">
        <f t="shared" si="91"/>
        <v>0</v>
      </c>
      <c r="CH77" s="14">
        <f t="shared" si="91"/>
        <v>0</v>
      </c>
      <c r="CI77" s="14">
        <f t="shared" si="91"/>
        <v>0</v>
      </c>
      <c r="CJ77" s="14">
        <f t="shared" si="91"/>
        <v>0</v>
      </c>
      <c r="CK77" s="14">
        <f t="shared" si="91"/>
        <v>0</v>
      </c>
      <c r="CL77" s="14">
        <f t="shared" si="91"/>
        <v>0</v>
      </c>
      <c r="CM77" s="14">
        <f t="shared" si="91"/>
        <v>0</v>
      </c>
      <c r="CN77" s="14">
        <f t="shared" si="91"/>
        <v>318.5</v>
      </c>
      <c r="CO77" s="14">
        <f t="shared" si="91"/>
        <v>0</v>
      </c>
      <c r="CP77" s="14">
        <f t="shared" si="91"/>
        <v>0</v>
      </c>
      <c r="CQ77" s="14">
        <f t="shared" si="91"/>
        <v>0</v>
      </c>
      <c r="CR77" s="14">
        <f t="shared" si="91"/>
        <v>0</v>
      </c>
      <c r="CS77" s="14">
        <f t="shared" si="91"/>
        <v>0</v>
      </c>
      <c r="CT77" s="14">
        <f t="shared" si="91"/>
        <v>0</v>
      </c>
      <c r="CU77" s="14">
        <f t="shared" si="91"/>
        <v>0</v>
      </c>
      <c r="CV77" s="14">
        <f t="shared" si="91"/>
        <v>0</v>
      </c>
      <c r="CW77" s="14">
        <f t="shared" si="91"/>
        <v>0</v>
      </c>
      <c r="CX77" s="14">
        <f t="shared" si="91"/>
        <v>0</v>
      </c>
      <c r="CY77" s="14">
        <f t="shared" si="91"/>
        <v>0</v>
      </c>
      <c r="CZ77" s="14">
        <f t="shared" si="91"/>
        <v>0</v>
      </c>
      <c r="DA77" s="14">
        <f t="shared" si="91"/>
        <v>0</v>
      </c>
      <c r="DB77" s="14">
        <f t="shared" si="91"/>
        <v>0</v>
      </c>
      <c r="DC77" s="14">
        <f t="shared" si="91"/>
        <v>0</v>
      </c>
      <c r="DD77" s="14">
        <f t="shared" si="91"/>
        <v>0</v>
      </c>
      <c r="DE77" s="14">
        <f t="shared" si="91"/>
        <v>0</v>
      </c>
      <c r="DF77" s="14">
        <f t="shared" si="91"/>
        <v>0</v>
      </c>
      <c r="DG77" s="14">
        <f t="shared" si="91"/>
        <v>0</v>
      </c>
      <c r="DH77" s="14">
        <f t="shared" si="91"/>
        <v>0</v>
      </c>
      <c r="DI77" s="14">
        <f t="shared" si="91"/>
        <v>0</v>
      </c>
      <c r="DJ77" s="14">
        <f t="shared" si="91"/>
        <v>0</v>
      </c>
      <c r="DK77" s="14">
        <f t="shared" si="91"/>
        <v>0</v>
      </c>
      <c r="DL77" s="14">
        <f t="shared" si="91"/>
        <v>0</v>
      </c>
      <c r="DM77" s="14">
        <f t="shared" si="91"/>
        <v>0</v>
      </c>
      <c r="DN77" s="14">
        <f t="shared" si="91"/>
        <v>0</v>
      </c>
      <c r="DO77" s="14">
        <f t="shared" si="91"/>
        <v>0</v>
      </c>
      <c r="DP77" s="14">
        <f t="shared" si="91"/>
        <v>0</v>
      </c>
      <c r="DQ77" s="14">
        <f t="shared" si="91"/>
        <v>0</v>
      </c>
      <c r="DR77" s="14">
        <f t="shared" si="91"/>
        <v>0</v>
      </c>
      <c r="DS77" s="14">
        <f t="shared" si="91"/>
        <v>0</v>
      </c>
      <c r="DT77" s="14">
        <f t="shared" si="91"/>
        <v>0</v>
      </c>
      <c r="DU77" s="14">
        <f t="shared" si="91"/>
        <v>0</v>
      </c>
      <c r="DV77" s="14">
        <f t="shared" si="91"/>
        <v>0</v>
      </c>
      <c r="DW77" s="14">
        <f t="shared" si="91"/>
        <v>0</v>
      </c>
      <c r="DX77" s="14">
        <f t="shared" si="91"/>
        <v>0</v>
      </c>
      <c r="DY77" s="14">
        <f t="shared" si="91"/>
        <v>0</v>
      </c>
      <c r="DZ77" s="14">
        <f t="shared" si="91"/>
        <v>0</v>
      </c>
      <c r="EA77" s="14">
        <f t="shared" si="91"/>
        <v>0</v>
      </c>
      <c r="EB77" s="14">
        <f t="shared" ref="EB77:FX77" si="92">EB33</f>
        <v>0</v>
      </c>
      <c r="EC77" s="14">
        <f t="shared" si="92"/>
        <v>0</v>
      </c>
      <c r="ED77" s="14">
        <f t="shared" si="92"/>
        <v>0</v>
      </c>
      <c r="EE77" s="14">
        <f t="shared" si="92"/>
        <v>0</v>
      </c>
      <c r="EF77" s="14">
        <f t="shared" si="92"/>
        <v>0</v>
      </c>
      <c r="EG77" s="14">
        <f t="shared" si="92"/>
        <v>0</v>
      </c>
      <c r="EH77" s="14">
        <f t="shared" si="92"/>
        <v>0</v>
      </c>
      <c r="EI77" s="14">
        <f t="shared" si="92"/>
        <v>0</v>
      </c>
      <c r="EJ77" s="14">
        <f t="shared" si="92"/>
        <v>0</v>
      </c>
      <c r="EK77" s="14">
        <f t="shared" si="92"/>
        <v>0</v>
      </c>
      <c r="EL77" s="14">
        <f t="shared" si="92"/>
        <v>0</v>
      </c>
      <c r="EM77" s="14">
        <f t="shared" si="92"/>
        <v>0</v>
      </c>
      <c r="EN77" s="14">
        <f t="shared" si="92"/>
        <v>0</v>
      </c>
      <c r="EO77" s="14">
        <f t="shared" si="92"/>
        <v>0</v>
      </c>
      <c r="EP77" s="14">
        <f t="shared" si="92"/>
        <v>0</v>
      </c>
      <c r="EQ77" s="14">
        <f t="shared" si="92"/>
        <v>0</v>
      </c>
      <c r="ER77" s="14">
        <f t="shared" si="92"/>
        <v>0</v>
      </c>
      <c r="ES77" s="14">
        <f t="shared" si="92"/>
        <v>0</v>
      </c>
      <c r="ET77" s="14">
        <f t="shared" si="92"/>
        <v>0</v>
      </c>
      <c r="EU77" s="14">
        <f t="shared" si="92"/>
        <v>0</v>
      </c>
      <c r="EV77" s="14">
        <f t="shared" si="92"/>
        <v>0</v>
      </c>
      <c r="EW77" s="14">
        <f t="shared" si="92"/>
        <v>0</v>
      </c>
      <c r="EX77" s="14">
        <f t="shared" si="92"/>
        <v>0</v>
      </c>
      <c r="EY77" s="14">
        <f t="shared" si="92"/>
        <v>0</v>
      </c>
      <c r="EZ77" s="14">
        <f t="shared" si="92"/>
        <v>0</v>
      </c>
      <c r="FA77" s="14">
        <f t="shared" si="92"/>
        <v>0</v>
      </c>
      <c r="FB77" s="14">
        <f t="shared" si="92"/>
        <v>0</v>
      </c>
      <c r="FC77" s="14">
        <f t="shared" si="92"/>
        <v>0</v>
      </c>
      <c r="FD77" s="14">
        <f t="shared" si="92"/>
        <v>0</v>
      </c>
      <c r="FE77" s="14">
        <f t="shared" si="92"/>
        <v>0</v>
      </c>
      <c r="FF77" s="14">
        <f t="shared" si="92"/>
        <v>0</v>
      </c>
      <c r="FG77" s="14">
        <f t="shared" si="92"/>
        <v>0</v>
      </c>
      <c r="FH77" s="14">
        <f t="shared" si="92"/>
        <v>0</v>
      </c>
      <c r="FI77" s="14">
        <f t="shared" si="92"/>
        <v>0</v>
      </c>
      <c r="FJ77" s="14">
        <f t="shared" si="92"/>
        <v>0</v>
      </c>
      <c r="FK77" s="14">
        <f t="shared" si="92"/>
        <v>0</v>
      </c>
      <c r="FL77" s="14">
        <f t="shared" si="92"/>
        <v>0</v>
      </c>
      <c r="FM77" s="14">
        <f t="shared" si="92"/>
        <v>0</v>
      </c>
      <c r="FN77" s="14">
        <f t="shared" si="92"/>
        <v>0</v>
      </c>
      <c r="FO77" s="14">
        <f t="shared" si="92"/>
        <v>0</v>
      </c>
      <c r="FP77" s="14">
        <f t="shared" si="92"/>
        <v>0</v>
      </c>
      <c r="FQ77" s="14">
        <f t="shared" si="92"/>
        <v>0</v>
      </c>
      <c r="FR77" s="14">
        <f t="shared" si="92"/>
        <v>0</v>
      </c>
      <c r="FS77" s="14">
        <f t="shared" si="92"/>
        <v>0</v>
      </c>
      <c r="FT77" s="14">
        <f t="shared" si="92"/>
        <v>0</v>
      </c>
      <c r="FU77" s="14">
        <f t="shared" si="92"/>
        <v>0</v>
      </c>
      <c r="FV77" s="14">
        <f t="shared" si="92"/>
        <v>0</v>
      </c>
      <c r="FW77" s="14">
        <f t="shared" si="92"/>
        <v>0</v>
      </c>
      <c r="FX77" s="14">
        <f t="shared" si="92"/>
        <v>0</v>
      </c>
      <c r="FY77" s="14"/>
      <c r="FZ77" s="14">
        <f t="shared" si="71"/>
        <v>318.5</v>
      </c>
      <c r="GA77" s="60"/>
      <c r="GB77" s="15"/>
      <c r="GC77" s="15"/>
      <c r="GD77" s="15"/>
      <c r="GE77" s="15"/>
      <c r="GF77" s="2"/>
      <c r="GG77" s="2"/>
      <c r="GH77" s="12"/>
      <c r="GI77" s="133"/>
      <c r="GJ77" s="133"/>
      <c r="GK77" s="133"/>
      <c r="GL77" s="133"/>
      <c r="GM77" s="133"/>
      <c r="GN77" s="138"/>
      <c r="GO77" s="138"/>
    </row>
    <row r="78" spans="1:197" x14ac:dyDescent="0.35">
      <c r="A78" s="119" t="s">
        <v>487</v>
      </c>
      <c r="B78" s="120" t="s">
        <v>711</v>
      </c>
      <c r="C78" s="187">
        <f>ROUND(SUM(C71:C77),1)</f>
        <v>6618</v>
      </c>
      <c r="D78" s="187">
        <f t="shared" ref="D78:BO78" si="93">ROUND(SUM(D71:D77),1)</f>
        <v>36742</v>
      </c>
      <c r="E78" s="187">
        <f t="shared" si="93"/>
        <v>5241.2</v>
      </c>
      <c r="F78" s="187">
        <f t="shared" si="93"/>
        <v>23939.5</v>
      </c>
      <c r="G78" s="187">
        <f t="shared" si="93"/>
        <v>1533.5</v>
      </c>
      <c r="H78" s="187">
        <f t="shared" si="93"/>
        <v>1125</v>
      </c>
      <c r="I78" s="187">
        <f t="shared" si="93"/>
        <v>7238.6</v>
      </c>
      <c r="J78" s="187">
        <f t="shared" si="93"/>
        <v>1986</v>
      </c>
      <c r="K78" s="187">
        <f t="shared" si="93"/>
        <v>273.5</v>
      </c>
      <c r="L78" s="187">
        <f t="shared" si="93"/>
        <v>2083.5</v>
      </c>
      <c r="M78" s="187">
        <f t="shared" si="93"/>
        <v>887</v>
      </c>
      <c r="N78" s="187">
        <f t="shared" si="93"/>
        <v>48647.9</v>
      </c>
      <c r="O78" s="187">
        <f t="shared" si="93"/>
        <v>12723.5</v>
      </c>
      <c r="P78" s="187">
        <f t="shared" si="93"/>
        <v>358</v>
      </c>
      <c r="Q78" s="187">
        <f t="shared" si="93"/>
        <v>38015.5</v>
      </c>
      <c r="R78" s="187">
        <f t="shared" si="93"/>
        <v>6089.5</v>
      </c>
      <c r="S78" s="187">
        <f t="shared" si="93"/>
        <v>1489.8</v>
      </c>
      <c r="T78" s="187">
        <f t="shared" si="93"/>
        <v>164</v>
      </c>
      <c r="U78" s="187">
        <f t="shared" si="93"/>
        <v>60</v>
      </c>
      <c r="V78" s="187">
        <f t="shared" si="93"/>
        <v>249.1</v>
      </c>
      <c r="W78" s="187">
        <f t="shared" si="93"/>
        <v>210.4</v>
      </c>
      <c r="X78" s="187">
        <f t="shared" si="93"/>
        <v>60</v>
      </c>
      <c r="Y78" s="187">
        <f t="shared" si="93"/>
        <v>924</v>
      </c>
      <c r="Z78" s="187">
        <f t="shared" si="93"/>
        <v>220</v>
      </c>
      <c r="AA78" s="187">
        <f t="shared" si="93"/>
        <v>30610.9</v>
      </c>
      <c r="AB78" s="187">
        <f t="shared" si="93"/>
        <v>26831.7</v>
      </c>
      <c r="AC78" s="187">
        <f t="shared" si="93"/>
        <v>910</v>
      </c>
      <c r="AD78" s="187">
        <f t="shared" si="93"/>
        <v>1413.6</v>
      </c>
      <c r="AE78" s="187">
        <f t="shared" si="93"/>
        <v>92</v>
      </c>
      <c r="AF78" s="187">
        <f t="shared" si="93"/>
        <v>179</v>
      </c>
      <c r="AG78" s="187">
        <f t="shared" si="93"/>
        <v>575</v>
      </c>
      <c r="AH78" s="187">
        <f t="shared" si="93"/>
        <v>925</v>
      </c>
      <c r="AI78" s="187">
        <f t="shared" si="93"/>
        <v>414</v>
      </c>
      <c r="AJ78" s="187">
        <f t="shared" si="93"/>
        <v>170</v>
      </c>
      <c r="AK78" s="187">
        <f t="shared" si="93"/>
        <v>153</v>
      </c>
      <c r="AL78" s="187">
        <f t="shared" si="93"/>
        <v>284</v>
      </c>
      <c r="AM78" s="187">
        <f t="shared" si="93"/>
        <v>335</v>
      </c>
      <c r="AN78" s="187">
        <f t="shared" si="93"/>
        <v>287</v>
      </c>
      <c r="AO78" s="187">
        <f t="shared" si="93"/>
        <v>4082.6</v>
      </c>
      <c r="AP78" s="187">
        <f t="shared" si="93"/>
        <v>81575.600000000006</v>
      </c>
      <c r="AQ78" s="187">
        <f t="shared" si="93"/>
        <v>229</v>
      </c>
      <c r="AR78" s="187">
        <f t="shared" si="93"/>
        <v>60997.1</v>
      </c>
      <c r="AS78" s="187">
        <f t="shared" si="93"/>
        <v>6368</v>
      </c>
      <c r="AT78" s="187">
        <f t="shared" si="93"/>
        <v>2936.4</v>
      </c>
      <c r="AU78" s="187">
        <f t="shared" si="93"/>
        <v>315.5</v>
      </c>
      <c r="AV78" s="187">
        <f t="shared" si="93"/>
        <v>299</v>
      </c>
      <c r="AW78" s="187">
        <f t="shared" si="93"/>
        <v>256.5</v>
      </c>
      <c r="AX78" s="187">
        <f t="shared" si="93"/>
        <v>60</v>
      </c>
      <c r="AY78" s="187">
        <f t="shared" si="93"/>
        <v>431</v>
      </c>
      <c r="AZ78" s="187">
        <f t="shared" si="93"/>
        <v>11865.2</v>
      </c>
      <c r="BA78" s="187">
        <f t="shared" si="93"/>
        <v>9003</v>
      </c>
      <c r="BB78" s="187">
        <f t="shared" si="93"/>
        <v>7062.6</v>
      </c>
      <c r="BC78" s="187">
        <f t="shared" si="93"/>
        <v>25386</v>
      </c>
      <c r="BD78" s="187">
        <f t="shared" si="93"/>
        <v>3653</v>
      </c>
      <c r="BE78" s="187">
        <f t="shared" si="93"/>
        <v>1183.5</v>
      </c>
      <c r="BF78" s="187">
        <f t="shared" si="93"/>
        <v>25744.7</v>
      </c>
      <c r="BG78" s="187">
        <f t="shared" si="93"/>
        <v>883</v>
      </c>
      <c r="BH78" s="187">
        <f t="shared" si="93"/>
        <v>584</v>
      </c>
      <c r="BI78" s="187">
        <f t="shared" si="93"/>
        <v>246.5</v>
      </c>
      <c r="BJ78" s="187">
        <f t="shared" si="93"/>
        <v>6303.3</v>
      </c>
      <c r="BK78" s="187">
        <f t="shared" si="93"/>
        <v>31536.9</v>
      </c>
      <c r="BL78" s="207">
        <f>ROUND(SUM(BL71:BL77),1)-2</f>
        <v>64.5</v>
      </c>
      <c r="BM78" s="187">
        <f t="shared" si="93"/>
        <v>424</v>
      </c>
      <c r="BN78" s="187">
        <f t="shared" si="93"/>
        <v>3032.6</v>
      </c>
      <c r="BO78" s="187">
        <f t="shared" si="93"/>
        <v>1227</v>
      </c>
      <c r="BP78" s="187">
        <f t="shared" ref="BP78:EA78" si="94">ROUND(SUM(BP71:BP77),1)</f>
        <v>149</v>
      </c>
      <c r="BQ78" s="187">
        <f t="shared" si="94"/>
        <v>5950</v>
      </c>
      <c r="BR78" s="187">
        <f t="shared" si="94"/>
        <v>4492.6000000000004</v>
      </c>
      <c r="BS78" s="187">
        <f t="shared" si="94"/>
        <v>1100.5</v>
      </c>
      <c r="BT78" s="187">
        <f t="shared" si="94"/>
        <v>368</v>
      </c>
      <c r="BU78" s="187">
        <f t="shared" si="94"/>
        <v>424.5</v>
      </c>
      <c r="BV78" s="187">
        <f t="shared" si="94"/>
        <v>1228</v>
      </c>
      <c r="BW78" s="187">
        <f t="shared" si="94"/>
        <v>1984.2</v>
      </c>
      <c r="BX78" s="187">
        <f t="shared" si="94"/>
        <v>69</v>
      </c>
      <c r="BY78" s="187">
        <f t="shared" si="94"/>
        <v>437</v>
      </c>
      <c r="BZ78" s="187">
        <f t="shared" si="94"/>
        <v>198</v>
      </c>
      <c r="CA78" s="187">
        <f t="shared" si="94"/>
        <v>139.5</v>
      </c>
      <c r="CB78" s="187">
        <f t="shared" si="94"/>
        <v>71056.2</v>
      </c>
      <c r="CC78" s="187">
        <f t="shared" si="94"/>
        <v>190</v>
      </c>
      <c r="CD78" s="187">
        <f t="shared" si="94"/>
        <v>202.3</v>
      </c>
      <c r="CE78" s="187">
        <f t="shared" si="94"/>
        <v>148</v>
      </c>
      <c r="CF78" s="187">
        <f t="shared" si="94"/>
        <v>108</v>
      </c>
      <c r="CG78" s="187">
        <f t="shared" si="94"/>
        <v>193</v>
      </c>
      <c r="CH78" s="187">
        <f t="shared" si="94"/>
        <v>95.5</v>
      </c>
      <c r="CI78" s="187">
        <f t="shared" si="94"/>
        <v>697</v>
      </c>
      <c r="CJ78" s="187">
        <f t="shared" si="94"/>
        <v>821</v>
      </c>
      <c r="CK78" s="187">
        <f t="shared" si="94"/>
        <v>5557.5</v>
      </c>
      <c r="CL78" s="187">
        <f t="shared" si="94"/>
        <v>1213.7</v>
      </c>
      <c r="CM78" s="187">
        <f t="shared" si="94"/>
        <v>743.2</v>
      </c>
      <c r="CN78" s="187">
        <f t="shared" si="94"/>
        <v>32423.8</v>
      </c>
      <c r="CO78" s="187">
        <f t="shared" si="94"/>
        <v>14113</v>
      </c>
      <c r="CP78" s="187">
        <f t="shared" si="94"/>
        <v>914.7</v>
      </c>
      <c r="CQ78" s="187">
        <f t="shared" si="94"/>
        <v>731</v>
      </c>
      <c r="CR78" s="187">
        <f t="shared" si="94"/>
        <v>231</v>
      </c>
      <c r="CS78" s="187">
        <f t="shared" si="94"/>
        <v>266</v>
      </c>
      <c r="CT78" s="187">
        <f t="shared" si="94"/>
        <v>106</v>
      </c>
      <c r="CU78" s="187">
        <f t="shared" si="94"/>
        <v>406</v>
      </c>
      <c r="CV78" s="187">
        <f t="shared" si="94"/>
        <v>60</v>
      </c>
      <c r="CW78" s="187">
        <f t="shared" si="94"/>
        <v>208</v>
      </c>
      <c r="CX78" s="187">
        <f t="shared" si="94"/>
        <v>458.5</v>
      </c>
      <c r="CY78" s="187">
        <f t="shared" si="94"/>
        <v>60</v>
      </c>
      <c r="CZ78" s="187">
        <f t="shared" si="94"/>
        <v>1720</v>
      </c>
      <c r="DA78" s="187">
        <f t="shared" si="94"/>
        <v>192</v>
      </c>
      <c r="DB78" s="187">
        <f t="shared" si="94"/>
        <v>316</v>
      </c>
      <c r="DC78" s="187">
        <f t="shared" si="94"/>
        <v>188</v>
      </c>
      <c r="DD78" s="187">
        <f t="shared" si="94"/>
        <v>158.5</v>
      </c>
      <c r="DE78" s="187">
        <f t="shared" si="94"/>
        <v>310.5</v>
      </c>
      <c r="DF78" s="187">
        <f t="shared" si="94"/>
        <v>19381.900000000001</v>
      </c>
      <c r="DG78" s="187">
        <f t="shared" si="94"/>
        <v>114</v>
      </c>
      <c r="DH78" s="187">
        <f t="shared" si="94"/>
        <v>1758</v>
      </c>
      <c r="DI78" s="187">
        <f t="shared" si="94"/>
        <v>2397.6999999999998</v>
      </c>
      <c r="DJ78" s="187">
        <f t="shared" si="94"/>
        <v>649</v>
      </c>
      <c r="DK78" s="187">
        <f t="shared" si="94"/>
        <v>515</v>
      </c>
      <c r="DL78" s="187">
        <f t="shared" si="94"/>
        <v>5712.6</v>
      </c>
      <c r="DM78" s="187">
        <f t="shared" si="94"/>
        <v>224.6</v>
      </c>
      <c r="DN78" s="187">
        <f t="shared" si="94"/>
        <v>1360</v>
      </c>
      <c r="DO78" s="187">
        <f t="shared" si="94"/>
        <v>3263</v>
      </c>
      <c r="DP78" s="187">
        <f t="shared" si="94"/>
        <v>191</v>
      </c>
      <c r="DQ78" s="187">
        <f t="shared" si="94"/>
        <v>852</v>
      </c>
      <c r="DR78" s="187">
        <f t="shared" si="94"/>
        <v>1292</v>
      </c>
      <c r="DS78" s="187">
        <f t="shared" si="94"/>
        <v>574</v>
      </c>
      <c r="DT78" s="187">
        <f t="shared" si="94"/>
        <v>171</v>
      </c>
      <c r="DU78" s="187">
        <f t="shared" si="94"/>
        <v>360</v>
      </c>
      <c r="DV78" s="187">
        <f t="shared" si="94"/>
        <v>216</v>
      </c>
      <c r="DW78" s="187">
        <f t="shared" si="94"/>
        <v>296</v>
      </c>
      <c r="DX78" s="187">
        <f t="shared" si="94"/>
        <v>147</v>
      </c>
      <c r="DY78" s="187">
        <f t="shared" si="94"/>
        <v>287.5</v>
      </c>
      <c r="DZ78" s="187">
        <f t="shared" si="94"/>
        <v>695</v>
      </c>
      <c r="EA78" s="187">
        <f t="shared" si="94"/>
        <v>520</v>
      </c>
      <c r="EB78" s="187">
        <f t="shared" ref="EB78:FX78" si="95">ROUND(SUM(EB71:EB77),1)</f>
        <v>511</v>
      </c>
      <c r="EC78" s="187">
        <f t="shared" si="95"/>
        <v>273.5</v>
      </c>
      <c r="ED78" s="187">
        <f t="shared" si="95"/>
        <v>1514</v>
      </c>
      <c r="EE78" s="187">
        <f t="shared" si="95"/>
        <v>184</v>
      </c>
      <c r="EF78" s="187">
        <f t="shared" si="95"/>
        <v>1336</v>
      </c>
      <c r="EG78" s="187">
        <f t="shared" si="95"/>
        <v>238</v>
      </c>
      <c r="EH78" s="187">
        <f t="shared" si="95"/>
        <v>237.5</v>
      </c>
      <c r="EI78" s="187">
        <f t="shared" si="95"/>
        <v>13410.5</v>
      </c>
      <c r="EJ78" s="187">
        <f t="shared" si="95"/>
        <v>10211.6</v>
      </c>
      <c r="EK78" s="187">
        <f t="shared" si="95"/>
        <v>672</v>
      </c>
      <c r="EL78" s="187">
        <f t="shared" si="95"/>
        <v>484.5</v>
      </c>
      <c r="EM78" s="187">
        <f t="shared" si="95"/>
        <v>358</v>
      </c>
      <c r="EN78" s="187">
        <f t="shared" si="95"/>
        <v>933</v>
      </c>
      <c r="EO78" s="187">
        <f t="shared" si="95"/>
        <v>283</v>
      </c>
      <c r="EP78" s="187">
        <f t="shared" si="95"/>
        <v>420</v>
      </c>
      <c r="EQ78" s="187">
        <f t="shared" si="95"/>
        <v>2555</v>
      </c>
      <c r="ER78" s="187">
        <f t="shared" si="95"/>
        <v>321</v>
      </c>
      <c r="ES78" s="187">
        <f t="shared" si="95"/>
        <v>183.4</v>
      </c>
      <c r="ET78" s="187">
        <f t="shared" si="95"/>
        <v>184</v>
      </c>
      <c r="EU78" s="187">
        <f t="shared" si="95"/>
        <v>559</v>
      </c>
      <c r="EV78" s="187">
        <f t="shared" si="95"/>
        <v>78.5</v>
      </c>
      <c r="EW78" s="187">
        <f t="shared" si="95"/>
        <v>716.5</v>
      </c>
      <c r="EX78" s="187">
        <f t="shared" si="95"/>
        <v>168</v>
      </c>
      <c r="EY78" s="187">
        <f t="shared" si="95"/>
        <v>770</v>
      </c>
      <c r="EZ78" s="187">
        <f t="shared" si="95"/>
        <v>119</v>
      </c>
      <c r="FA78" s="187">
        <f t="shared" si="95"/>
        <v>3391</v>
      </c>
      <c r="FB78" s="187">
        <f t="shared" si="95"/>
        <v>288</v>
      </c>
      <c r="FC78" s="187">
        <f t="shared" si="95"/>
        <v>1670.2</v>
      </c>
      <c r="FD78" s="187">
        <f t="shared" si="95"/>
        <v>409</v>
      </c>
      <c r="FE78" s="187">
        <f t="shared" si="95"/>
        <v>78</v>
      </c>
      <c r="FF78" s="187">
        <f t="shared" si="95"/>
        <v>201</v>
      </c>
      <c r="FG78" s="187">
        <f t="shared" si="95"/>
        <v>123</v>
      </c>
      <c r="FH78" s="187">
        <f t="shared" si="95"/>
        <v>72</v>
      </c>
      <c r="FI78" s="187">
        <f t="shared" si="95"/>
        <v>1654</v>
      </c>
      <c r="FJ78" s="187">
        <f t="shared" si="95"/>
        <v>2049</v>
      </c>
      <c r="FK78" s="187">
        <f t="shared" si="95"/>
        <v>2593</v>
      </c>
      <c r="FL78" s="187">
        <f t="shared" si="95"/>
        <v>8371</v>
      </c>
      <c r="FM78" s="187">
        <f t="shared" si="95"/>
        <v>3943</v>
      </c>
      <c r="FN78" s="187">
        <f t="shared" si="95"/>
        <v>22299.9</v>
      </c>
      <c r="FO78" s="187">
        <f t="shared" si="95"/>
        <v>1067</v>
      </c>
      <c r="FP78" s="187">
        <f t="shared" si="95"/>
        <v>2247</v>
      </c>
      <c r="FQ78" s="187">
        <f t="shared" si="95"/>
        <v>997</v>
      </c>
      <c r="FR78" s="187">
        <f t="shared" si="95"/>
        <v>167</v>
      </c>
      <c r="FS78" s="187">
        <f t="shared" si="95"/>
        <v>157</v>
      </c>
      <c r="FT78" s="187">
        <f t="shared" si="95"/>
        <v>60</v>
      </c>
      <c r="FU78" s="187">
        <f t="shared" si="95"/>
        <v>781.5</v>
      </c>
      <c r="FV78" s="187">
        <f t="shared" si="95"/>
        <v>802</v>
      </c>
      <c r="FW78" s="187">
        <f t="shared" si="95"/>
        <v>138</v>
      </c>
      <c r="FX78" s="187">
        <f t="shared" si="95"/>
        <v>60</v>
      </c>
      <c r="FY78" s="14"/>
      <c r="FZ78" s="61">
        <f t="shared" si="71"/>
        <v>827555.7999999997</v>
      </c>
      <c r="GA78" s="62">
        <v>827555.8</v>
      </c>
      <c r="GB78" s="15">
        <f>FZ78-GA78</f>
        <v>0</v>
      </c>
      <c r="GC78" s="15"/>
      <c r="GD78" s="15"/>
      <c r="GE78" s="15"/>
      <c r="GF78" s="2"/>
      <c r="GG78" s="2"/>
      <c r="GH78" s="12"/>
      <c r="GI78" s="133"/>
      <c r="GJ78" s="133"/>
      <c r="GK78" s="133"/>
      <c r="GL78" s="133"/>
      <c r="GM78" s="133"/>
      <c r="GN78" s="138"/>
      <c r="GO78" s="138"/>
    </row>
    <row r="79" spans="1:197" x14ac:dyDescent="0.35">
      <c r="A79" s="177" t="s">
        <v>488</v>
      </c>
      <c r="B79" s="154" t="s">
        <v>712</v>
      </c>
      <c r="C79" s="15">
        <f>C78-C80</f>
        <v>6618</v>
      </c>
      <c r="D79" s="15">
        <f t="shared" ref="D79:BO79" si="96">D78-D80</f>
        <v>32181.5</v>
      </c>
      <c r="E79" s="15">
        <f t="shared" si="96"/>
        <v>4466.2</v>
      </c>
      <c r="F79" s="15">
        <f t="shared" si="96"/>
        <v>23100.5</v>
      </c>
      <c r="G79" s="15">
        <f t="shared" si="96"/>
        <v>1533.5</v>
      </c>
      <c r="H79" s="15">
        <f t="shared" si="96"/>
        <v>1125</v>
      </c>
      <c r="I79" s="15">
        <f t="shared" si="96"/>
        <v>6342.6</v>
      </c>
      <c r="J79" s="15">
        <f t="shared" si="96"/>
        <v>1986</v>
      </c>
      <c r="K79" s="15">
        <f t="shared" si="96"/>
        <v>273.5</v>
      </c>
      <c r="L79" s="15">
        <f t="shared" si="96"/>
        <v>2083.5</v>
      </c>
      <c r="M79" s="15">
        <f t="shared" si="96"/>
        <v>887</v>
      </c>
      <c r="N79" s="15">
        <f t="shared" si="96"/>
        <v>48647.9</v>
      </c>
      <c r="O79" s="15">
        <f t="shared" si="96"/>
        <v>12723.5</v>
      </c>
      <c r="P79" s="15">
        <f t="shared" si="96"/>
        <v>358</v>
      </c>
      <c r="Q79" s="15">
        <f t="shared" si="96"/>
        <v>37013.5</v>
      </c>
      <c r="R79" s="15">
        <f t="shared" si="96"/>
        <v>6089.5</v>
      </c>
      <c r="S79" s="15">
        <f t="shared" si="96"/>
        <v>1489.8</v>
      </c>
      <c r="T79" s="15">
        <f t="shared" si="96"/>
        <v>164</v>
      </c>
      <c r="U79" s="15">
        <f t="shared" si="96"/>
        <v>60</v>
      </c>
      <c r="V79" s="15">
        <f t="shared" si="96"/>
        <v>249.1</v>
      </c>
      <c r="W79" s="15">
        <f t="shared" si="96"/>
        <v>210.4</v>
      </c>
      <c r="X79" s="15">
        <f t="shared" si="96"/>
        <v>60</v>
      </c>
      <c r="Y79" s="15">
        <f t="shared" si="96"/>
        <v>924</v>
      </c>
      <c r="Z79" s="15">
        <f t="shared" si="96"/>
        <v>220</v>
      </c>
      <c r="AA79" s="15">
        <f t="shared" si="96"/>
        <v>30610.9</v>
      </c>
      <c r="AB79" s="15">
        <f t="shared" si="96"/>
        <v>26831.7</v>
      </c>
      <c r="AC79" s="15">
        <f t="shared" si="96"/>
        <v>910</v>
      </c>
      <c r="AD79" s="15">
        <f t="shared" si="96"/>
        <v>1262.5999999999999</v>
      </c>
      <c r="AE79" s="15">
        <f t="shared" si="96"/>
        <v>92</v>
      </c>
      <c r="AF79" s="15">
        <f t="shared" si="96"/>
        <v>179</v>
      </c>
      <c r="AG79" s="15">
        <f t="shared" si="96"/>
        <v>575</v>
      </c>
      <c r="AH79" s="15">
        <f t="shared" si="96"/>
        <v>925</v>
      </c>
      <c r="AI79" s="15">
        <f t="shared" si="96"/>
        <v>414</v>
      </c>
      <c r="AJ79" s="15">
        <f t="shared" si="96"/>
        <v>170</v>
      </c>
      <c r="AK79" s="15">
        <f t="shared" si="96"/>
        <v>153</v>
      </c>
      <c r="AL79" s="15">
        <f t="shared" si="96"/>
        <v>284</v>
      </c>
      <c r="AM79" s="15">
        <f t="shared" si="96"/>
        <v>335</v>
      </c>
      <c r="AN79" s="15">
        <f t="shared" si="96"/>
        <v>287</v>
      </c>
      <c r="AO79" s="15">
        <f t="shared" si="96"/>
        <v>4082.6</v>
      </c>
      <c r="AP79" s="15">
        <f t="shared" si="96"/>
        <v>81575.600000000006</v>
      </c>
      <c r="AQ79" s="15">
        <f t="shared" si="96"/>
        <v>229</v>
      </c>
      <c r="AR79" s="15">
        <f t="shared" si="96"/>
        <v>58792.6</v>
      </c>
      <c r="AS79" s="15">
        <f t="shared" si="96"/>
        <v>6069</v>
      </c>
      <c r="AT79" s="15">
        <f t="shared" si="96"/>
        <v>2936.4</v>
      </c>
      <c r="AU79" s="15">
        <f t="shared" si="96"/>
        <v>315.5</v>
      </c>
      <c r="AV79" s="15">
        <f t="shared" si="96"/>
        <v>299</v>
      </c>
      <c r="AW79" s="15">
        <f t="shared" si="96"/>
        <v>256.5</v>
      </c>
      <c r="AX79" s="15">
        <f t="shared" si="96"/>
        <v>60</v>
      </c>
      <c r="AY79" s="15">
        <f t="shared" si="96"/>
        <v>431</v>
      </c>
      <c r="AZ79" s="15">
        <f t="shared" si="96"/>
        <v>11865.2</v>
      </c>
      <c r="BA79" s="15">
        <f t="shared" si="96"/>
        <v>9003</v>
      </c>
      <c r="BB79" s="15">
        <f t="shared" si="96"/>
        <v>7062.6</v>
      </c>
      <c r="BC79" s="15">
        <f t="shared" si="96"/>
        <v>21588.5</v>
      </c>
      <c r="BD79" s="15">
        <f t="shared" si="96"/>
        <v>3653</v>
      </c>
      <c r="BE79" s="15">
        <f t="shared" si="96"/>
        <v>1183.5</v>
      </c>
      <c r="BF79" s="15">
        <f t="shared" si="96"/>
        <v>25744.7</v>
      </c>
      <c r="BG79" s="15">
        <f t="shared" si="96"/>
        <v>883</v>
      </c>
      <c r="BH79" s="15">
        <f t="shared" si="96"/>
        <v>584</v>
      </c>
      <c r="BI79" s="15">
        <f t="shared" si="96"/>
        <v>246.5</v>
      </c>
      <c r="BJ79" s="15">
        <f t="shared" si="96"/>
        <v>6303.3</v>
      </c>
      <c r="BK79" s="15">
        <f t="shared" si="96"/>
        <v>31536.9</v>
      </c>
      <c r="BL79" s="15">
        <f t="shared" si="96"/>
        <v>64.5</v>
      </c>
      <c r="BM79" s="15">
        <f t="shared" si="96"/>
        <v>424</v>
      </c>
      <c r="BN79" s="15">
        <f t="shared" si="96"/>
        <v>3032.6</v>
      </c>
      <c r="BO79" s="15">
        <f t="shared" si="96"/>
        <v>1227</v>
      </c>
      <c r="BP79" s="15">
        <f t="shared" ref="BP79:EA79" si="97">BP78-BP80</f>
        <v>149</v>
      </c>
      <c r="BQ79" s="15">
        <f t="shared" si="97"/>
        <v>5737</v>
      </c>
      <c r="BR79" s="15">
        <f t="shared" si="97"/>
        <v>4492.6000000000004</v>
      </c>
      <c r="BS79" s="15">
        <f t="shared" si="97"/>
        <v>1100.5</v>
      </c>
      <c r="BT79" s="15">
        <f t="shared" si="97"/>
        <v>368</v>
      </c>
      <c r="BU79" s="15">
        <f t="shared" si="97"/>
        <v>424.5</v>
      </c>
      <c r="BV79" s="15">
        <f t="shared" si="97"/>
        <v>1228</v>
      </c>
      <c r="BW79" s="15">
        <f t="shared" si="97"/>
        <v>1984.2</v>
      </c>
      <c r="BX79" s="15">
        <f t="shared" si="97"/>
        <v>69</v>
      </c>
      <c r="BY79" s="15">
        <f t="shared" si="97"/>
        <v>437</v>
      </c>
      <c r="BZ79" s="15">
        <f t="shared" si="97"/>
        <v>198</v>
      </c>
      <c r="CA79" s="15">
        <f t="shared" si="97"/>
        <v>139.5</v>
      </c>
      <c r="CB79" s="15">
        <f t="shared" si="97"/>
        <v>70237.2</v>
      </c>
      <c r="CC79" s="15">
        <f t="shared" si="97"/>
        <v>190</v>
      </c>
      <c r="CD79" s="15">
        <f t="shared" si="97"/>
        <v>202.3</v>
      </c>
      <c r="CE79" s="15">
        <f t="shared" si="97"/>
        <v>148</v>
      </c>
      <c r="CF79" s="15">
        <f t="shared" si="97"/>
        <v>108</v>
      </c>
      <c r="CG79" s="15">
        <f t="shared" si="97"/>
        <v>193</v>
      </c>
      <c r="CH79" s="15">
        <f t="shared" si="97"/>
        <v>95.5</v>
      </c>
      <c r="CI79" s="15">
        <f t="shared" si="97"/>
        <v>697</v>
      </c>
      <c r="CJ79" s="15">
        <f t="shared" si="97"/>
        <v>821</v>
      </c>
      <c r="CK79" s="15">
        <f t="shared" si="97"/>
        <v>4976.5</v>
      </c>
      <c r="CL79" s="15">
        <f t="shared" si="97"/>
        <v>1213.7</v>
      </c>
      <c r="CM79" s="15">
        <f t="shared" si="97"/>
        <v>743.2</v>
      </c>
      <c r="CN79" s="15">
        <f t="shared" si="97"/>
        <v>28973.3</v>
      </c>
      <c r="CO79" s="15">
        <f t="shared" si="97"/>
        <v>14113</v>
      </c>
      <c r="CP79" s="15">
        <f t="shared" si="97"/>
        <v>914.7</v>
      </c>
      <c r="CQ79" s="15">
        <f t="shared" si="97"/>
        <v>731</v>
      </c>
      <c r="CR79" s="15">
        <f t="shared" si="97"/>
        <v>231</v>
      </c>
      <c r="CS79" s="15">
        <f t="shared" si="97"/>
        <v>266</v>
      </c>
      <c r="CT79" s="15">
        <f t="shared" si="97"/>
        <v>106</v>
      </c>
      <c r="CU79" s="15">
        <f t="shared" si="97"/>
        <v>406</v>
      </c>
      <c r="CV79" s="15">
        <f t="shared" si="97"/>
        <v>60</v>
      </c>
      <c r="CW79" s="15">
        <f t="shared" si="97"/>
        <v>208</v>
      </c>
      <c r="CX79" s="15">
        <f t="shared" si="97"/>
        <v>458.5</v>
      </c>
      <c r="CY79" s="15">
        <f t="shared" si="97"/>
        <v>60</v>
      </c>
      <c r="CZ79" s="15">
        <f t="shared" si="97"/>
        <v>1720</v>
      </c>
      <c r="DA79" s="15">
        <f t="shared" si="97"/>
        <v>192</v>
      </c>
      <c r="DB79" s="15">
        <f t="shared" si="97"/>
        <v>316</v>
      </c>
      <c r="DC79" s="15">
        <f t="shared" si="97"/>
        <v>188</v>
      </c>
      <c r="DD79" s="15">
        <f t="shared" si="97"/>
        <v>158.5</v>
      </c>
      <c r="DE79" s="15">
        <f t="shared" si="97"/>
        <v>310.5</v>
      </c>
      <c r="DF79" s="15">
        <f t="shared" si="97"/>
        <v>18111.900000000001</v>
      </c>
      <c r="DG79" s="15">
        <f t="shared" si="97"/>
        <v>114</v>
      </c>
      <c r="DH79" s="15">
        <f t="shared" si="97"/>
        <v>1758</v>
      </c>
      <c r="DI79" s="15">
        <f t="shared" si="97"/>
        <v>2342.6999999999998</v>
      </c>
      <c r="DJ79" s="15">
        <f t="shared" si="97"/>
        <v>649</v>
      </c>
      <c r="DK79" s="15">
        <f t="shared" si="97"/>
        <v>515</v>
      </c>
      <c r="DL79" s="15">
        <f t="shared" si="97"/>
        <v>5712.6</v>
      </c>
      <c r="DM79" s="15">
        <f t="shared" si="97"/>
        <v>224.6</v>
      </c>
      <c r="DN79" s="15">
        <f t="shared" si="97"/>
        <v>1360</v>
      </c>
      <c r="DO79" s="15">
        <f t="shared" si="97"/>
        <v>3263</v>
      </c>
      <c r="DP79" s="15">
        <f t="shared" si="97"/>
        <v>191</v>
      </c>
      <c r="DQ79" s="15">
        <f t="shared" si="97"/>
        <v>852</v>
      </c>
      <c r="DR79" s="15">
        <f t="shared" si="97"/>
        <v>1292</v>
      </c>
      <c r="DS79" s="15">
        <f t="shared" si="97"/>
        <v>574</v>
      </c>
      <c r="DT79" s="15">
        <f t="shared" si="97"/>
        <v>171</v>
      </c>
      <c r="DU79" s="15">
        <f t="shared" si="97"/>
        <v>360</v>
      </c>
      <c r="DV79" s="15">
        <f t="shared" si="97"/>
        <v>216</v>
      </c>
      <c r="DW79" s="15">
        <f t="shared" si="97"/>
        <v>296</v>
      </c>
      <c r="DX79" s="15">
        <f t="shared" si="97"/>
        <v>147</v>
      </c>
      <c r="DY79" s="15">
        <f t="shared" si="97"/>
        <v>287.5</v>
      </c>
      <c r="DZ79" s="15">
        <f t="shared" si="97"/>
        <v>695</v>
      </c>
      <c r="EA79" s="15">
        <f t="shared" si="97"/>
        <v>520</v>
      </c>
      <c r="EB79" s="15">
        <f t="shared" ref="EB79:FX79" si="98">EB78-EB80</f>
        <v>511</v>
      </c>
      <c r="EC79" s="15">
        <f t="shared" si="98"/>
        <v>273.5</v>
      </c>
      <c r="ED79" s="15">
        <f t="shared" si="98"/>
        <v>1514</v>
      </c>
      <c r="EE79" s="15">
        <f t="shared" si="98"/>
        <v>184</v>
      </c>
      <c r="EF79" s="15">
        <f t="shared" si="98"/>
        <v>1336</v>
      </c>
      <c r="EG79" s="15">
        <f t="shared" si="98"/>
        <v>238</v>
      </c>
      <c r="EH79" s="15">
        <f t="shared" si="98"/>
        <v>237.5</v>
      </c>
      <c r="EI79" s="15">
        <f t="shared" si="98"/>
        <v>13410.5</v>
      </c>
      <c r="EJ79" s="15">
        <f t="shared" si="98"/>
        <v>10211.6</v>
      </c>
      <c r="EK79" s="15">
        <f t="shared" si="98"/>
        <v>672</v>
      </c>
      <c r="EL79" s="15">
        <f t="shared" si="98"/>
        <v>484.5</v>
      </c>
      <c r="EM79" s="15">
        <f t="shared" si="98"/>
        <v>358</v>
      </c>
      <c r="EN79" s="15">
        <f t="shared" si="98"/>
        <v>933</v>
      </c>
      <c r="EO79" s="15">
        <f t="shared" si="98"/>
        <v>283</v>
      </c>
      <c r="EP79" s="15">
        <f t="shared" si="98"/>
        <v>420</v>
      </c>
      <c r="EQ79" s="15">
        <f t="shared" si="98"/>
        <v>2433</v>
      </c>
      <c r="ER79" s="15">
        <f t="shared" si="98"/>
        <v>321</v>
      </c>
      <c r="ES79" s="15">
        <f t="shared" si="98"/>
        <v>183.4</v>
      </c>
      <c r="ET79" s="15">
        <f t="shared" si="98"/>
        <v>184</v>
      </c>
      <c r="EU79" s="15">
        <f t="shared" si="98"/>
        <v>559</v>
      </c>
      <c r="EV79" s="15">
        <f t="shared" si="98"/>
        <v>78.5</v>
      </c>
      <c r="EW79" s="15">
        <f t="shared" si="98"/>
        <v>716.5</v>
      </c>
      <c r="EX79" s="15">
        <f t="shared" si="98"/>
        <v>168</v>
      </c>
      <c r="EY79" s="15">
        <f t="shared" si="98"/>
        <v>770</v>
      </c>
      <c r="EZ79" s="15">
        <f t="shared" si="98"/>
        <v>119</v>
      </c>
      <c r="FA79" s="15">
        <f t="shared" si="98"/>
        <v>3391</v>
      </c>
      <c r="FB79" s="15">
        <f t="shared" si="98"/>
        <v>288</v>
      </c>
      <c r="FC79" s="15">
        <f t="shared" si="98"/>
        <v>1670.2</v>
      </c>
      <c r="FD79" s="15">
        <f t="shared" si="98"/>
        <v>409</v>
      </c>
      <c r="FE79" s="15">
        <f t="shared" si="98"/>
        <v>78</v>
      </c>
      <c r="FF79" s="15">
        <f t="shared" si="98"/>
        <v>201</v>
      </c>
      <c r="FG79" s="15">
        <f t="shared" si="98"/>
        <v>123</v>
      </c>
      <c r="FH79" s="15">
        <f t="shared" si="98"/>
        <v>72</v>
      </c>
      <c r="FI79" s="15">
        <f t="shared" si="98"/>
        <v>1654</v>
      </c>
      <c r="FJ79" s="15">
        <f t="shared" si="98"/>
        <v>2049</v>
      </c>
      <c r="FK79" s="15">
        <f t="shared" si="98"/>
        <v>2593</v>
      </c>
      <c r="FL79" s="15">
        <f t="shared" si="98"/>
        <v>8371</v>
      </c>
      <c r="FM79" s="15">
        <f t="shared" si="98"/>
        <v>3943</v>
      </c>
      <c r="FN79" s="15">
        <f t="shared" si="98"/>
        <v>22299.9</v>
      </c>
      <c r="FO79" s="15">
        <f t="shared" si="98"/>
        <v>1067</v>
      </c>
      <c r="FP79" s="15">
        <f t="shared" si="98"/>
        <v>2247</v>
      </c>
      <c r="FQ79" s="15">
        <f t="shared" si="98"/>
        <v>997</v>
      </c>
      <c r="FR79" s="15">
        <f t="shared" si="98"/>
        <v>167</v>
      </c>
      <c r="FS79" s="15">
        <f t="shared" si="98"/>
        <v>157</v>
      </c>
      <c r="FT79" s="15">
        <f t="shared" si="98"/>
        <v>60</v>
      </c>
      <c r="FU79" s="15">
        <f t="shared" si="98"/>
        <v>781.5</v>
      </c>
      <c r="FV79" s="15">
        <f t="shared" si="98"/>
        <v>802</v>
      </c>
      <c r="FW79" s="15">
        <f t="shared" si="98"/>
        <v>138</v>
      </c>
      <c r="FX79" s="15">
        <f t="shared" si="98"/>
        <v>60</v>
      </c>
      <c r="FZ79" s="14">
        <f t="shared" si="71"/>
        <v>806520.7999999997</v>
      </c>
      <c r="GA79" s="14"/>
      <c r="GB79" s="14"/>
      <c r="GC79" s="14"/>
      <c r="GD79" s="14"/>
      <c r="GE79" s="14"/>
      <c r="GF79" s="2"/>
      <c r="GG79" s="2"/>
      <c r="GH79" s="12"/>
      <c r="GI79" s="133"/>
      <c r="GJ79" s="133"/>
      <c r="GK79" s="133"/>
      <c r="GL79" s="133"/>
      <c r="GM79" s="133"/>
      <c r="GN79" s="138"/>
      <c r="GO79" s="138"/>
    </row>
    <row r="80" spans="1:197" x14ac:dyDescent="0.35">
      <c r="A80" s="177" t="s">
        <v>489</v>
      </c>
      <c r="B80" s="154" t="s">
        <v>695</v>
      </c>
      <c r="C80" s="12">
        <f>C69+C70+C77+C73</f>
        <v>0</v>
      </c>
      <c r="D80" s="12">
        <f t="shared" ref="D80:BO80" si="99">D69+D70+D77+D73</f>
        <v>4560.5</v>
      </c>
      <c r="E80" s="12">
        <f t="shared" si="99"/>
        <v>775</v>
      </c>
      <c r="F80" s="12">
        <f t="shared" si="99"/>
        <v>839</v>
      </c>
      <c r="G80" s="12">
        <f t="shared" si="99"/>
        <v>0</v>
      </c>
      <c r="H80" s="12">
        <f t="shared" si="99"/>
        <v>0</v>
      </c>
      <c r="I80" s="12">
        <f t="shared" si="99"/>
        <v>896</v>
      </c>
      <c r="J80" s="12">
        <f t="shared" si="99"/>
        <v>0</v>
      </c>
      <c r="K80" s="12">
        <f t="shared" si="99"/>
        <v>0</v>
      </c>
      <c r="L80" s="12">
        <f t="shared" si="99"/>
        <v>0</v>
      </c>
      <c r="M80" s="12">
        <f t="shared" si="99"/>
        <v>0</v>
      </c>
      <c r="N80" s="12">
        <f t="shared" si="99"/>
        <v>0</v>
      </c>
      <c r="O80" s="12">
        <f t="shared" si="99"/>
        <v>0</v>
      </c>
      <c r="P80" s="12">
        <f t="shared" si="99"/>
        <v>0</v>
      </c>
      <c r="Q80" s="12">
        <f t="shared" si="99"/>
        <v>1002</v>
      </c>
      <c r="R80" s="12">
        <f t="shared" si="99"/>
        <v>0</v>
      </c>
      <c r="S80" s="12">
        <f t="shared" si="99"/>
        <v>0</v>
      </c>
      <c r="T80" s="12">
        <f t="shared" si="99"/>
        <v>0</v>
      </c>
      <c r="U80" s="12">
        <f t="shared" si="99"/>
        <v>0</v>
      </c>
      <c r="V80" s="12">
        <f t="shared" si="99"/>
        <v>0</v>
      </c>
      <c r="W80" s="12">
        <f t="shared" si="99"/>
        <v>0</v>
      </c>
      <c r="X80" s="12">
        <f t="shared" si="99"/>
        <v>0</v>
      </c>
      <c r="Y80" s="12">
        <f t="shared" si="99"/>
        <v>0</v>
      </c>
      <c r="Z80" s="12">
        <f t="shared" si="99"/>
        <v>0</v>
      </c>
      <c r="AA80" s="12">
        <f t="shared" si="99"/>
        <v>0</v>
      </c>
      <c r="AB80" s="12">
        <f t="shared" si="99"/>
        <v>0</v>
      </c>
      <c r="AC80" s="12">
        <f t="shared" si="99"/>
        <v>0</v>
      </c>
      <c r="AD80" s="12">
        <f t="shared" si="99"/>
        <v>151</v>
      </c>
      <c r="AE80" s="12">
        <f t="shared" si="99"/>
        <v>0</v>
      </c>
      <c r="AF80" s="12">
        <f t="shared" si="99"/>
        <v>0</v>
      </c>
      <c r="AG80" s="12">
        <f t="shared" si="99"/>
        <v>0</v>
      </c>
      <c r="AH80" s="12">
        <f t="shared" si="99"/>
        <v>0</v>
      </c>
      <c r="AI80" s="12">
        <f t="shared" si="99"/>
        <v>0</v>
      </c>
      <c r="AJ80" s="12">
        <f t="shared" si="99"/>
        <v>0</v>
      </c>
      <c r="AK80" s="12">
        <f t="shared" si="99"/>
        <v>0</v>
      </c>
      <c r="AL80" s="12">
        <f t="shared" si="99"/>
        <v>0</v>
      </c>
      <c r="AM80" s="12">
        <f t="shared" si="99"/>
        <v>0</v>
      </c>
      <c r="AN80" s="12">
        <f t="shared" si="99"/>
        <v>0</v>
      </c>
      <c r="AO80" s="12">
        <f t="shared" si="99"/>
        <v>0</v>
      </c>
      <c r="AP80" s="12">
        <f t="shared" si="99"/>
        <v>0</v>
      </c>
      <c r="AQ80" s="12">
        <f t="shared" si="99"/>
        <v>0</v>
      </c>
      <c r="AR80" s="12">
        <f t="shared" si="99"/>
        <v>2204.5</v>
      </c>
      <c r="AS80" s="12">
        <f t="shared" si="99"/>
        <v>299</v>
      </c>
      <c r="AT80" s="12">
        <f t="shared" si="99"/>
        <v>0</v>
      </c>
      <c r="AU80" s="12">
        <f t="shared" si="99"/>
        <v>0</v>
      </c>
      <c r="AV80" s="12">
        <f t="shared" si="99"/>
        <v>0</v>
      </c>
      <c r="AW80" s="12">
        <f t="shared" si="99"/>
        <v>0</v>
      </c>
      <c r="AX80" s="12">
        <f t="shared" si="99"/>
        <v>0</v>
      </c>
      <c r="AY80" s="12">
        <f t="shared" si="99"/>
        <v>0</v>
      </c>
      <c r="AZ80" s="12">
        <f t="shared" si="99"/>
        <v>0</v>
      </c>
      <c r="BA80" s="12">
        <f t="shared" si="99"/>
        <v>0</v>
      </c>
      <c r="BB80" s="12">
        <f t="shared" si="99"/>
        <v>0</v>
      </c>
      <c r="BC80" s="12">
        <f t="shared" si="99"/>
        <v>3797.5</v>
      </c>
      <c r="BD80" s="12">
        <f t="shared" si="99"/>
        <v>0</v>
      </c>
      <c r="BE80" s="12">
        <f t="shared" si="99"/>
        <v>0</v>
      </c>
      <c r="BF80" s="12">
        <f t="shared" si="99"/>
        <v>0</v>
      </c>
      <c r="BG80" s="12">
        <f t="shared" si="99"/>
        <v>0</v>
      </c>
      <c r="BH80" s="12">
        <f t="shared" si="99"/>
        <v>0</v>
      </c>
      <c r="BI80" s="12">
        <f t="shared" si="99"/>
        <v>0</v>
      </c>
      <c r="BJ80" s="12">
        <f t="shared" si="99"/>
        <v>0</v>
      </c>
      <c r="BK80" s="12">
        <f t="shared" si="99"/>
        <v>0</v>
      </c>
      <c r="BL80" s="12">
        <f t="shared" si="99"/>
        <v>0</v>
      </c>
      <c r="BM80" s="12">
        <f t="shared" si="99"/>
        <v>0</v>
      </c>
      <c r="BN80" s="12">
        <f t="shared" si="99"/>
        <v>0</v>
      </c>
      <c r="BO80" s="12">
        <f t="shared" si="99"/>
        <v>0</v>
      </c>
      <c r="BP80" s="12">
        <f t="shared" ref="BP80:EA80" si="100">BP69+BP70+BP77+BP73</f>
        <v>0</v>
      </c>
      <c r="BQ80" s="12">
        <f t="shared" si="100"/>
        <v>213</v>
      </c>
      <c r="BR80" s="12">
        <f t="shared" si="100"/>
        <v>0</v>
      </c>
      <c r="BS80" s="12">
        <f t="shared" si="100"/>
        <v>0</v>
      </c>
      <c r="BT80" s="12">
        <f t="shared" si="100"/>
        <v>0</v>
      </c>
      <c r="BU80" s="12">
        <f t="shared" si="100"/>
        <v>0</v>
      </c>
      <c r="BV80" s="12">
        <f t="shared" si="100"/>
        <v>0</v>
      </c>
      <c r="BW80" s="12">
        <f t="shared" si="100"/>
        <v>0</v>
      </c>
      <c r="BX80" s="12">
        <f t="shared" si="100"/>
        <v>0</v>
      </c>
      <c r="BY80" s="12">
        <f t="shared" si="100"/>
        <v>0</v>
      </c>
      <c r="BZ80" s="12">
        <f t="shared" si="100"/>
        <v>0</v>
      </c>
      <c r="CA80" s="12">
        <f t="shared" si="100"/>
        <v>0</v>
      </c>
      <c r="CB80" s="12">
        <f t="shared" si="100"/>
        <v>819</v>
      </c>
      <c r="CC80" s="12">
        <f t="shared" si="100"/>
        <v>0</v>
      </c>
      <c r="CD80" s="12">
        <f t="shared" si="100"/>
        <v>0</v>
      </c>
      <c r="CE80" s="12">
        <f t="shared" si="100"/>
        <v>0</v>
      </c>
      <c r="CF80" s="12">
        <f t="shared" si="100"/>
        <v>0</v>
      </c>
      <c r="CG80" s="12">
        <f t="shared" si="100"/>
        <v>0</v>
      </c>
      <c r="CH80" s="12">
        <f t="shared" si="100"/>
        <v>0</v>
      </c>
      <c r="CI80" s="12">
        <f t="shared" si="100"/>
        <v>0</v>
      </c>
      <c r="CJ80" s="12">
        <f t="shared" si="100"/>
        <v>0</v>
      </c>
      <c r="CK80" s="12">
        <f t="shared" si="100"/>
        <v>581</v>
      </c>
      <c r="CL80" s="12">
        <f t="shared" si="100"/>
        <v>0</v>
      </c>
      <c r="CM80" s="12">
        <f t="shared" si="100"/>
        <v>0</v>
      </c>
      <c r="CN80" s="12">
        <f t="shared" si="100"/>
        <v>3450.5</v>
      </c>
      <c r="CO80" s="12">
        <f t="shared" si="100"/>
        <v>0</v>
      </c>
      <c r="CP80" s="12">
        <f t="shared" si="100"/>
        <v>0</v>
      </c>
      <c r="CQ80" s="12">
        <f t="shared" si="100"/>
        <v>0</v>
      </c>
      <c r="CR80" s="12">
        <f t="shared" si="100"/>
        <v>0</v>
      </c>
      <c r="CS80" s="12">
        <f t="shared" si="100"/>
        <v>0</v>
      </c>
      <c r="CT80" s="12">
        <f t="shared" si="100"/>
        <v>0</v>
      </c>
      <c r="CU80" s="12">
        <f t="shared" si="100"/>
        <v>0</v>
      </c>
      <c r="CV80" s="12">
        <f t="shared" si="100"/>
        <v>0</v>
      </c>
      <c r="CW80" s="12">
        <f t="shared" si="100"/>
        <v>0</v>
      </c>
      <c r="CX80" s="12">
        <f t="shared" si="100"/>
        <v>0</v>
      </c>
      <c r="CY80" s="12">
        <f t="shared" si="100"/>
        <v>0</v>
      </c>
      <c r="CZ80" s="12">
        <f t="shared" si="100"/>
        <v>0</v>
      </c>
      <c r="DA80" s="12">
        <f t="shared" si="100"/>
        <v>0</v>
      </c>
      <c r="DB80" s="12">
        <f t="shared" si="100"/>
        <v>0</v>
      </c>
      <c r="DC80" s="12">
        <f t="shared" si="100"/>
        <v>0</v>
      </c>
      <c r="DD80" s="12">
        <f t="shared" si="100"/>
        <v>0</v>
      </c>
      <c r="DE80" s="12">
        <f t="shared" si="100"/>
        <v>0</v>
      </c>
      <c r="DF80" s="12">
        <f t="shared" si="100"/>
        <v>1270</v>
      </c>
      <c r="DG80" s="12">
        <f t="shared" si="100"/>
        <v>0</v>
      </c>
      <c r="DH80" s="12">
        <f t="shared" si="100"/>
        <v>0</v>
      </c>
      <c r="DI80" s="12">
        <f t="shared" si="100"/>
        <v>55</v>
      </c>
      <c r="DJ80" s="12">
        <f t="shared" si="100"/>
        <v>0</v>
      </c>
      <c r="DK80" s="12">
        <f t="shared" si="100"/>
        <v>0</v>
      </c>
      <c r="DL80" s="12">
        <f t="shared" si="100"/>
        <v>0</v>
      </c>
      <c r="DM80" s="12">
        <f t="shared" si="100"/>
        <v>0</v>
      </c>
      <c r="DN80" s="12">
        <f t="shared" si="100"/>
        <v>0</v>
      </c>
      <c r="DO80" s="12">
        <f t="shared" si="100"/>
        <v>0</v>
      </c>
      <c r="DP80" s="12">
        <f t="shared" si="100"/>
        <v>0</v>
      </c>
      <c r="DQ80" s="12">
        <f t="shared" si="100"/>
        <v>0</v>
      </c>
      <c r="DR80" s="12">
        <f t="shared" si="100"/>
        <v>0</v>
      </c>
      <c r="DS80" s="12">
        <f t="shared" si="100"/>
        <v>0</v>
      </c>
      <c r="DT80" s="12">
        <f t="shared" si="100"/>
        <v>0</v>
      </c>
      <c r="DU80" s="12">
        <f t="shared" si="100"/>
        <v>0</v>
      </c>
      <c r="DV80" s="12">
        <f t="shared" si="100"/>
        <v>0</v>
      </c>
      <c r="DW80" s="12">
        <f t="shared" si="100"/>
        <v>0</v>
      </c>
      <c r="DX80" s="12">
        <f t="shared" si="100"/>
        <v>0</v>
      </c>
      <c r="DY80" s="12">
        <f t="shared" si="100"/>
        <v>0</v>
      </c>
      <c r="DZ80" s="12">
        <f t="shared" si="100"/>
        <v>0</v>
      </c>
      <c r="EA80" s="12">
        <f t="shared" si="100"/>
        <v>0</v>
      </c>
      <c r="EB80" s="12">
        <f t="shared" ref="EB80:FX80" si="101">EB69+EB70+EB77+EB73</f>
        <v>0</v>
      </c>
      <c r="EC80" s="12">
        <f t="shared" si="101"/>
        <v>0</v>
      </c>
      <c r="ED80" s="12">
        <f t="shared" si="101"/>
        <v>0</v>
      </c>
      <c r="EE80" s="12">
        <f t="shared" si="101"/>
        <v>0</v>
      </c>
      <c r="EF80" s="12">
        <f t="shared" si="101"/>
        <v>0</v>
      </c>
      <c r="EG80" s="12">
        <f t="shared" si="101"/>
        <v>0</v>
      </c>
      <c r="EH80" s="12">
        <f t="shared" si="101"/>
        <v>0</v>
      </c>
      <c r="EI80" s="12">
        <f t="shared" si="101"/>
        <v>0</v>
      </c>
      <c r="EJ80" s="12">
        <f t="shared" si="101"/>
        <v>0</v>
      </c>
      <c r="EK80" s="12">
        <f t="shared" si="101"/>
        <v>0</v>
      </c>
      <c r="EL80" s="12">
        <f t="shared" si="101"/>
        <v>0</v>
      </c>
      <c r="EM80" s="12">
        <f t="shared" si="101"/>
        <v>0</v>
      </c>
      <c r="EN80" s="12">
        <f t="shared" si="101"/>
        <v>0</v>
      </c>
      <c r="EO80" s="12">
        <f t="shared" si="101"/>
        <v>0</v>
      </c>
      <c r="EP80" s="12">
        <f t="shared" si="101"/>
        <v>0</v>
      </c>
      <c r="EQ80" s="12">
        <f t="shared" si="101"/>
        <v>122</v>
      </c>
      <c r="ER80" s="12">
        <f t="shared" si="101"/>
        <v>0</v>
      </c>
      <c r="ES80" s="12">
        <f t="shared" si="101"/>
        <v>0</v>
      </c>
      <c r="ET80" s="12">
        <f t="shared" si="101"/>
        <v>0</v>
      </c>
      <c r="EU80" s="12">
        <f t="shared" si="101"/>
        <v>0</v>
      </c>
      <c r="EV80" s="12">
        <f t="shared" si="101"/>
        <v>0</v>
      </c>
      <c r="EW80" s="12">
        <f t="shared" si="101"/>
        <v>0</v>
      </c>
      <c r="EX80" s="12">
        <f t="shared" si="101"/>
        <v>0</v>
      </c>
      <c r="EY80" s="12">
        <f t="shared" si="101"/>
        <v>0</v>
      </c>
      <c r="EZ80" s="12">
        <f t="shared" si="101"/>
        <v>0</v>
      </c>
      <c r="FA80" s="12">
        <f t="shared" si="101"/>
        <v>0</v>
      </c>
      <c r="FB80" s="12">
        <f t="shared" si="101"/>
        <v>0</v>
      </c>
      <c r="FC80" s="12">
        <f t="shared" si="101"/>
        <v>0</v>
      </c>
      <c r="FD80" s="12">
        <f t="shared" si="101"/>
        <v>0</v>
      </c>
      <c r="FE80" s="12">
        <f t="shared" si="101"/>
        <v>0</v>
      </c>
      <c r="FF80" s="12">
        <f t="shared" si="101"/>
        <v>0</v>
      </c>
      <c r="FG80" s="12">
        <f t="shared" si="101"/>
        <v>0</v>
      </c>
      <c r="FH80" s="12">
        <f t="shared" si="101"/>
        <v>0</v>
      </c>
      <c r="FI80" s="12">
        <f t="shared" si="101"/>
        <v>0</v>
      </c>
      <c r="FJ80" s="12">
        <f t="shared" si="101"/>
        <v>0</v>
      </c>
      <c r="FK80" s="12">
        <f t="shared" si="101"/>
        <v>0</v>
      </c>
      <c r="FL80" s="12">
        <f t="shared" si="101"/>
        <v>0</v>
      </c>
      <c r="FM80" s="12">
        <f t="shared" si="101"/>
        <v>0</v>
      </c>
      <c r="FN80" s="12">
        <f t="shared" si="101"/>
        <v>0</v>
      </c>
      <c r="FO80" s="12">
        <f t="shared" si="101"/>
        <v>0</v>
      </c>
      <c r="FP80" s="12">
        <f t="shared" si="101"/>
        <v>0</v>
      </c>
      <c r="FQ80" s="12">
        <f t="shared" si="101"/>
        <v>0</v>
      </c>
      <c r="FR80" s="12">
        <f t="shared" si="101"/>
        <v>0</v>
      </c>
      <c r="FS80" s="12">
        <f t="shared" si="101"/>
        <v>0</v>
      </c>
      <c r="FT80" s="12">
        <f t="shared" si="101"/>
        <v>0</v>
      </c>
      <c r="FU80" s="12">
        <f t="shared" si="101"/>
        <v>0</v>
      </c>
      <c r="FV80" s="12">
        <f t="shared" si="101"/>
        <v>0</v>
      </c>
      <c r="FW80" s="12">
        <f t="shared" si="101"/>
        <v>0</v>
      </c>
      <c r="FX80" s="12">
        <f t="shared" si="101"/>
        <v>0</v>
      </c>
      <c r="FY80" s="14"/>
      <c r="FZ80" s="14">
        <f t="shared" si="71"/>
        <v>21035</v>
      </c>
      <c r="GA80" s="2"/>
      <c r="GB80" s="14"/>
      <c r="GC80" s="14"/>
      <c r="GD80" s="14"/>
      <c r="GE80" s="14"/>
      <c r="GF80" s="14"/>
      <c r="GG80" s="2"/>
      <c r="GH80" s="12"/>
      <c r="GI80" s="133"/>
      <c r="GJ80" s="133"/>
      <c r="GK80" s="133"/>
      <c r="GL80" s="133"/>
      <c r="GM80" s="133"/>
      <c r="GN80" s="138"/>
      <c r="GO80" s="138"/>
    </row>
    <row r="81" spans="1:198" x14ac:dyDescent="0.35">
      <c r="A81" s="119"/>
      <c r="B81" s="154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12"/>
      <c r="CC81" s="12"/>
      <c r="CD81" s="12"/>
      <c r="CE81" s="12"/>
      <c r="CF81" s="12"/>
      <c r="CG81" s="12"/>
      <c r="CH81" s="12"/>
      <c r="CI81" s="12"/>
      <c r="CJ81" s="12"/>
      <c r="CK81" s="12"/>
      <c r="CL81" s="12"/>
      <c r="CM81" s="12"/>
      <c r="CN81" s="12"/>
      <c r="CO81" s="12"/>
      <c r="CP81" s="12"/>
      <c r="CQ81" s="12"/>
      <c r="CR81" s="12"/>
      <c r="CS81" s="12"/>
      <c r="CT81" s="12"/>
      <c r="CU81" s="12"/>
      <c r="CV81" s="12"/>
      <c r="CW81" s="12"/>
      <c r="CX81" s="12"/>
      <c r="CY81" s="12"/>
      <c r="CZ81" s="12"/>
      <c r="DA81" s="12"/>
      <c r="DB81" s="12"/>
      <c r="DC81" s="12"/>
      <c r="DD81" s="12"/>
      <c r="DE81" s="12"/>
      <c r="DF81" s="12"/>
      <c r="DG81" s="12"/>
      <c r="DH81" s="12"/>
      <c r="DI81" s="12"/>
      <c r="DJ81" s="12"/>
      <c r="DK81" s="12"/>
      <c r="DL81" s="12"/>
      <c r="DM81" s="12"/>
      <c r="DN81" s="12"/>
      <c r="DO81" s="12"/>
      <c r="DP81" s="12"/>
      <c r="DQ81" s="12"/>
      <c r="DR81" s="12"/>
      <c r="DS81" s="12"/>
      <c r="DT81" s="12"/>
      <c r="DU81" s="12"/>
      <c r="DV81" s="12"/>
      <c r="DW81" s="12"/>
      <c r="DX81" s="12"/>
      <c r="DY81" s="12"/>
      <c r="DZ81" s="12"/>
      <c r="EA81" s="12"/>
      <c r="EB81" s="12"/>
      <c r="EC81" s="12"/>
      <c r="ED81" s="12"/>
      <c r="EE81" s="12"/>
      <c r="EF81" s="12"/>
      <c r="EG81" s="12"/>
      <c r="EH81" s="12"/>
      <c r="EI81" s="12"/>
      <c r="EJ81" s="12"/>
      <c r="EK81" s="12"/>
      <c r="EL81" s="12"/>
      <c r="EM81" s="12"/>
      <c r="EN81" s="12"/>
      <c r="EO81" s="12"/>
      <c r="EP81" s="12"/>
      <c r="EQ81" s="12"/>
      <c r="ER81" s="12"/>
      <c r="ES81" s="12"/>
      <c r="ET81" s="12"/>
      <c r="EU81" s="12"/>
      <c r="EV81" s="12"/>
      <c r="EW81" s="12"/>
      <c r="EX81" s="12"/>
      <c r="EY81" s="12"/>
      <c r="EZ81" s="12"/>
      <c r="FA81" s="12"/>
      <c r="FB81" s="12"/>
      <c r="FC81" s="12"/>
      <c r="FD81" s="12"/>
      <c r="FE81" s="12"/>
      <c r="FF81" s="12"/>
      <c r="FG81" s="12"/>
      <c r="FH81" s="12"/>
      <c r="FI81" s="12"/>
      <c r="FJ81" s="12"/>
      <c r="FK81" s="12"/>
      <c r="FL81" s="12"/>
      <c r="FM81" s="12"/>
      <c r="FN81" s="12"/>
      <c r="FO81" s="12"/>
      <c r="FP81" s="12"/>
      <c r="FQ81" s="12"/>
      <c r="FR81" s="12"/>
      <c r="FS81" s="12"/>
      <c r="FT81" s="12"/>
      <c r="FU81" s="12"/>
      <c r="FV81" s="12"/>
      <c r="FW81" s="12"/>
      <c r="FX81" s="12"/>
      <c r="FY81" s="14"/>
      <c r="FZ81" s="14"/>
      <c r="GA81" s="2"/>
      <c r="GB81" s="14"/>
      <c r="GC81" s="14"/>
      <c r="GD81" s="14"/>
      <c r="GE81" s="14"/>
      <c r="GF81" s="14"/>
      <c r="GG81" s="2"/>
      <c r="GH81" s="12"/>
      <c r="GI81" s="133"/>
      <c r="GJ81" s="133"/>
      <c r="GK81" s="133"/>
      <c r="GL81" s="133"/>
      <c r="GM81" s="133"/>
      <c r="GN81" s="138"/>
      <c r="GO81" s="138"/>
    </row>
    <row r="82" spans="1:198" x14ac:dyDescent="0.35">
      <c r="A82" s="119"/>
      <c r="B82" s="154" t="s">
        <v>679</v>
      </c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12"/>
      <c r="CE82" s="12"/>
      <c r="CF82" s="12"/>
      <c r="CG82" s="12"/>
      <c r="CH82" s="12"/>
      <c r="CI82" s="12"/>
      <c r="CJ82" s="12"/>
      <c r="CK82" s="12"/>
      <c r="CL82" s="12"/>
      <c r="CM82" s="12"/>
      <c r="CN82" s="12"/>
      <c r="CO82" s="12"/>
      <c r="CP82" s="12"/>
      <c r="CQ82" s="12"/>
      <c r="CR82" s="12"/>
      <c r="CS82" s="12"/>
      <c r="CT82" s="12"/>
      <c r="CU82" s="12"/>
      <c r="CV82" s="12"/>
      <c r="CW82" s="12"/>
      <c r="CX82" s="12"/>
      <c r="CY82" s="12"/>
      <c r="CZ82" s="12"/>
      <c r="DA82" s="12"/>
      <c r="DB82" s="12"/>
      <c r="DC82" s="12"/>
      <c r="DD82" s="12"/>
      <c r="DE82" s="12"/>
      <c r="DF82" s="12"/>
      <c r="DG82" s="12"/>
      <c r="DH82" s="12"/>
      <c r="DI82" s="12"/>
      <c r="DJ82" s="12"/>
      <c r="DK82" s="12"/>
      <c r="DL82" s="12"/>
      <c r="DM82" s="12"/>
      <c r="DN82" s="12"/>
      <c r="DO82" s="12"/>
      <c r="DP82" s="12"/>
      <c r="DQ82" s="12"/>
      <c r="DR82" s="12"/>
      <c r="DS82" s="12"/>
      <c r="DT82" s="12"/>
      <c r="DU82" s="12"/>
      <c r="DV82" s="12"/>
      <c r="DW82" s="12"/>
      <c r="DX82" s="12"/>
      <c r="DY82" s="12"/>
      <c r="DZ82" s="12"/>
      <c r="EA82" s="12"/>
      <c r="EB82" s="12"/>
      <c r="EC82" s="12"/>
      <c r="ED82" s="12"/>
      <c r="EE82" s="12"/>
      <c r="EF82" s="12"/>
      <c r="EG82" s="12"/>
      <c r="EH82" s="12"/>
      <c r="EI82" s="12"/>
      <c r="EJ82" s="12"/>
      <c r="EK82" s="12"/>
      <c r="EL82" s="12"/>
      <c r="EM82" s="12"/>
      <c r="EN82" s="12"/>
      <c r="EO82" s="12"/>
      <c r="EP82" s="12"/>
      <c r="EQ82" s="12"/>
      <c r="ER82" s="12"/>
      <c r="ES82" s="12"/>
      <c r="ET82" s="12"/>
      <c r="EU82" s="12"/>
      <c r="EV82" s="12"/>
      <c r="EW82" s="12"/>
      <c r="EX82" s="12"/>
      <c r="EY82" s="12"/>
      <c r="EZ82" s="12"/>
      <c r="FA82" s="12"/>
      <c r="FB82" s="12"/>
      <c r="FC82" s="12"/>
      <c r="FD82" s="12"/>
      <c r="FE82" s="12"/>
      <c r="FF82" s="12"/>
      <c r="FG82" s="12"/>
      <c r="FH82" s="12"/>
      <c r="FI82" s="12"/>
      <c r="FJ82" s="12"/>
      <c r="FK82" s="12"/>
      <c r="FL82" s="12"/>
      <c r="FM82" s="12"/>
      <c r="FN82" s="12"/>
      <c r="FO82" s="12"/>
      <c r="FP82" s="12"/>
      <c r="FQ82" s="12"/>
      <c r="FR82" s="12"/>
      <c r="FS82" s="12"/>
      <c r="FT82" s="12"/>
      <c r="FU82" s="12"/>
      <c r="FV82" s="12"/>
      <c r="FW82" s="12"/>
      <c r="FX82" s="12"/>
      <c r="FY82" s="14"/>
      <c r="FZ82" s="14"/>
      <c r="GA82" s="2"/>
      <c r="GB82" s="14"/>
      <c r="GC82" s="14"/>
      <c r="GD82" s="14"/>
      <c r="GE82" s="14"/>
      <c r="GF82" s="14"/>
      <c r="GG82" s="2"/>
      <c r="GH82" s="12"/>
      <c r="GI82" s="133"/>
      <c r="GJ82" s="133"/>
      <c r="GK82" s="133"/>
      <c r="GL82" s="133"/>
      <c r="GM82" s="133"/>
      <c r="GN82" s="138"/>
      <c r="GO82" s="138"/>
    </row>
    <row r="83" spans="1:198" x14ac:dyDescent="0.35">
      <c r="A83" s="119" t="s">
        <v>726</v>
      </c>
      <c r="B83" s="120" t="s">
        <v>683</v>
      </c>
      <c r="C83" s="34">
        <f>$B$2</f>
        <v>8708.7900000000009</v>
      </c>
      <c r="D83" s="34">
        <f t="shared" ref="D83:BO83" si="102">$B$2</f>
        <v>8708.7900000000009</v>
      </c>
      <c r="E83" s="34">
        <f t="shared" si="102"/>
        <v>8708.7900000000009</v>
      </c>
      <c r="F83" s="34">
        <f t="shared" si="102"/>
        <v>8708.7900000000009</v>
      </c>
      <c r="G83" s="34">
        <f t="shared" si="102"/>
        <v>8708.7900000000009</v>
      </c>
      <c r="H83" s="34">
        <f t="shared" si="102"/>
        <v>8708.7900000000009</v>
      </c>
      <c r="I83" s="34">
        <f t="shared" si="102"/>
        <v>8708.7900000000009</v>
      </c>
      <c r="J83" s="34">
        <f t="shared" si="102"/>
        <v>8708.7900000000009</v>
      </c>
      <c r="K83" s="34">
        <f t="shared" si="102"/>
        <v>8708.7900000000009</v>
      </c>
      <c r="L83" s="34">
        <f t="shared" si="102"/>
        <v>8708.7900000000009</v>
      </c>
      <c r="M83" s="34">
        <f t="shared" si="102"/>
        <v>8708.7900000000009</v>
      </c>
      <c r="N83" s="34">
        <f t="shared" si="102"/>
        <v>8708.7900000000009</v>
      </c>
      <c r="O83" s="34">
        <f t="shared" si="102"/>
        <v>8708.7900000000009</v>
      </c>
      <c r="P83" s="34">
        <f t="shared" si="102"/>
        <v>8708.7900000000009</v>
      </c>
      <c r="Q83" s="34">
        <f t="shared" si="102"/>
        <v>8708.7900000000009</v>
      </c>
      <c r="R83" s="34">
        <f t="shared" si="102"/>
        <v>8708.7900000000009</v>
      </c>
      <c r="S83" s="34">
        <f t="shared" si="102"/>
        <v>8708.7900000000009</v>
      </c>
      <c r="T83" s="34">
        <f t="shared" si="102"/>
        <v>8708.7900000000009</v>
      </c>
      <c r="U83" s="34">
        <f t="shared" si="102"/>
        <v>8708.7900000000009</v>
      </c>
      <c r="V83" s="34">
        <f t="shared" si="102"/>
        <v>8708.7900000000009</v>
      </c>
      <c r="W83" s="34">
        <f t="shared" si="102"/>
        <v>8708.7900000000009</v>
      </c>
      <c r="X83" s="34">
        <f t="shared" si="102"/>
        <v>8708.7900000000009</v>
      </c>
      <c r="Y83" s="34">
        <f t="shared" si="102"/>
        <v>8708.7900000000009</v>
      </c>
      <c r="Z83" s="34">
        <f t="shared" si="102"/>
        <v>8708.7900000000009</v>
      </c>
      <c r="AA83" s="34">
        <f t="shared" si="102"/>
        <v>8708.7900000000009</v>
      </c>
      <c r="AB83" s="34">
        <f t="shared" si="102"/>
        <v>8708.7900000000009</v>
      </c>
      <c r="AC83" s="34">
        <f t="shared" si="102"/>
        <v>8708.7900000000009</v>
      </c>
      <c r="AD83" s="34">
        <f t="shared" si="102"/>
        <v>8708.7900000000009</v>
      </c>
      <c r="AE83" s="34">
        <f t="shared" si="102"/>
        <v>8708.7900000000009</v>
      </c>
      <c r="AF83" s="34">
        <f t="shared" si="102"/>
        <v>8708.7900000000009</v>
      </c>
      <c r="AG83" s="34">
        <f t="shared" si="102"/>
        <v>8708.7900000000009</v>
      </c>
      <c r="AH83" s="34">
        <f t="shared" si="102"/>
        <v>8708.7900000000009</v>
      </c>
      <c r="AI83" s="34">
        <f t="shared" si="102"/>
        <v>8708.7900000000009</v>
      </c>
      <c r="AJ83" s="34">
        <f t="shared" si="102"/>
        <v>8708.7900000000009</v>
      </c>
      <c r="AK83" s="34">
        <f t="shared" si="102"/>
        <v>8708.7900000000009</v>
      </c>
      <c r="AL83" s="34">
        <f t="shared" si="102"/>
        <v>8708.7900000000009</v>
      </c>
      <c r="AM83" s="34">
        <f t="shared" si="102"/>
        <v>8708.7900000000009</v>
      </c>
      <c r="AN83" s="34">
        <f t="shared" si="102"/>
        <v>8708.7900000000009</v>
      </c>
      <c r="AO83" s="34">
        <f t="shared" si="102"/>
        <v>8708.7900000000009</v>
      </c>
      <c r="AP83" s="34">
        <f t="shared" si="102"/>
        <v>8708.7900000000009</v>
      </c>
      <c r="AQ83" s="34">
        <f t="shared" si="102"/>
        <v>8708.7900000000009</v>
      </c>
      <c r="AR83" s="34">
        <f t="shared" si="102"/>
        <v>8708.7900000000009</v>
      </c>
      <c r="AS83" s="34">
        <f t="shared" si="102"/>
        <v>8708.7900000000009</v>
      </c>
      <c r="AT83" s="34">
        <f t="shared" si="102"/>
        <v>8708.7900000000009</v>
      </c>
      <c r="AU83" s="34">
        <f t="shared" si="102"/>
        <v>8708.7900000000009</v>
      </c>
      <c r="AV83" s="34">
        <f t="shared" si="102"/>
        <v>8708.7900000000009</v>
      </c>
      <c r="AW83" s="34">
        <f t="shared" si="102"/>
        <v>8708.7900000000009</v>
      </c>
      <c r="AX83" s="34">
        <f t="shared" si="102"/>
        <v>8708.7900000000009</v>
      </c>
      <c r="AY83" s="34">
        <f t="shared" si="102"/>
        <v>8708.7900000000009</v>
      </c>
      <c r="AZ83" s="34">
        <f t="shared" si="102"/>
        <v>8708.7900000000009</v>
      </c>
      <c r="BA83" s="34">
        <f t="shared" si="102"/>
        <v>8708.7900000000009</v>
      </c>
      <c r="BB83" s="34">
        <f t="shared" si="102"/>
        <v>8708.7900000000009</v>
      </c>
      <c r="BC83" s="34">
        <f t="shared" si="102"/>
        <v>8708.7900000000009</v>
      </c>
      <c r="BD83" s="34">
        <f t="shared" si="102"/>
        <v>8708.7900000000009</v>
      </c>
      <c r="BE83" s="34">
        <f t="shared" si="102"/>
        <v>8708.7900000000009</v>
      </c>
      <c r="BF83" s="34">
        <f t="shared" si="102"/>
        <v>8708.7900000000009</v>
      </c>
      <c r="BG83" s="34">
        <f t="shared" si="102"/>
        <v>8708.7900000000009</v>
      </c>
      <c r="BH83" s="34">
        <f t="shared" si="102"/>
        <v>8708.7900000000009</v>
      </c>
      <c r="BI83" s="34">
        <f t="shared" si="102"/>
        <v>8708.7900000000009</v>
      </c>
      <c r="BJ83" s="34">
        <f t="shared" si="102"/>
        <v>8708.7900000000009</v>
      </c>
      <c r="BK83" s="34">
        <f t="shared" si="102"/>
        <v>8708.7900000000009</v>
      </c>
      <c r="BL83" s="34">
        <f t="shared" si="102"/>
        <v>8708.7900000000009</v>
      </c>
      <c r="BM83" s="34">
        <f t="shared" si="102"/>
        <v>8708.7900000000009</v>
      </c>
      <c r="BN83" s="34">
        <f t="shared" si="102"/>
        <v>8708.7900000000009</v>
      </c>
      <c r="BO83" s="34">
        <f t="shared" si="102"/>
        <v>8708.7900000000009</v>
      </c>
      <c r="BP83" s="34">
        <f t="shared" ref="BP83:EA83" si="103">$B$2</f>
        <v>8708.7900000000009</v>
      </c>
      <c r="BQ83" s="34">
        <f t="shared" si="103"/>
        <v>8708.7900000000009</v>
      </c>
      <c r="BR83" s="34">
        <f t="shared" si="103"/>
        <v>8708.7900000000009</v>
      </c>
      <c r="BS83" s="34">
        <f t="shared" si="103"/>
        <v>8708.7900000000009</v>
      </c>
      <c r="BT83" s="34">
        <f t="shared" si="103"/>
        <v>8708.7900000000009</v>
      </c>
      <c r="BU83" s="34">
        <f t="shared" si="103"/>
        <v>8708.7900000000009</v>
      </c>
      <c r="BV83" s="34">
        <f t="shared" si="103"/>
        <v>8708.7900000000009</v>
      </c>
      <c r="BW83" s="34">
        <f t="shared" si="103"/>
        <v>8708.7900000000009</v>
      </c>
      <c r="BX83" s="34">
        <f t="shared" si="103"/>
        <v>8708.7900000000009</v>
      </c>
      <c r="BY83" s="34">
        <f t="shared" si="103"/>
        <v>8708.7900000000009</v>
      </c>
      <c r="BZ83" s="34">
        <f t="shared" si="103"/>
        <v>8708.7900000000009</v>
      </c>
      <c r="CA83" s="34">
        <f t="shared" si="103"/>
        <v>8708.7900000000009</v>
      </c>
      <c r="CB83" s="34">
        <f t="shared" si="103"/>
        <v>8708.7900000000009</v>
      </c>
      <c r="CC83" s="34">
        <f t="shared" si="103"/>
        <v>8708.7900000000009</v>
      </c>
      <c r="CD83" s="34">
        <f t="shared" si="103"/>
        <v>8708.7900000000009</v>
      </c>
      <c r="CE83" s="34">
        <f t="shared" si="103"/>
        <v>8708.7900000000009</v>
      </c>
      <c r="CF83" s="34">
        <f t="shared" si="103"/>
        <v>8708.7900000000009</v>
      </c>
      <c r="CG83" s="34">
        <f t="shared" si="103"/>
        <v>8708.7900000000009</v>
      </c>
      <c r="CH83" s="34">
        <f t="shared" si="103"/>
        <v>8708.7900000000009</v>
      </c>
      <c r="CI83" s="34">
        <f t="shared" si="103"/>
        <v>8708.7900000000009</v>
      </c>
      <c r="CJ83" s="34">
        <f t="shared" si="103"/>
        <v>8708.7900000000009</v>
      </c>
      <c r="CK83" s="34">
        <f t="shared" si="103"/>
        <v>8708.7900000000009</v>
      </c>
      <c r="CL83" s="34">
        <f t="shared" si="103"/>
        <v>8708.7900000000009</v>
      </c>
      <c r="CM83" s="34">
        <f t="shared" si="103"/>
        <v>8708.7900000000009</v>
      </c>
      <c r="CN83" s="34">
        <f t="shared" si="103"/>
        <v>8708.7900000000009</v>
      </c>
      <c r="CO83" s="34">
        <f t="shared" si="103"/>
        <v>8708.7900000000009</v>
      </c>
      <c r="CP83" s="34">
        <f t="shared" si="103"/>
        <v>8708.7900000000009</v>
      </c>
      <c r="CQ83" s="34">
        <f t="shared" si="103"/>
        <v>8708.7900000000009</v>
      </c>
      <c r="CR83" s="34">
        <f t="shared" si="103"/>
        <v>8708.7900000000009</v>
      </c>
      <c r="CS83" s="34">
        <f t="shared" si="103"/>
        <v>8708.7900000000009</v>
      </c>
      <c r="CT83" s="34">
        <f t="shared" si="103"/>
        <v>8708.7900000000009</v>
      </c>
      <c r="CU83" s="34">
        <f t="shared" si="103"/>
        <v>8708.7900000000009</v>
      </c>
      <c r="CV83" s="34">
        <f t="shared" si="103"/>
        <v>8708.7900000000009</v>
      </c>
      <c r="CW83" s="34">
        <f t="shared" si="103"/>
        <v>8708.7900000000009</v>
      </c>
      <c r="CX83" s="34">
        <f t="shared" si="103"/>
        <v>8708.7900000000009</v>
      </c>
      <c r="CY83" s="34">
        <f t="shared" si="103"/>
        <v>8708.7900000000009</v>
      </c>
      <c r="CZ83" s="34">
        <f t="shared" si="103"/>
        <v>8708.7900000000009</v>
      </c>
      <c r="DA83" s="34">
        <f t="shared" si="103"/>
        <v>8708.7900000000009</v>
      </c>
      <c r="DB83" s="34">
        <f t="shared" si="103"/>
        <v>8708.7900000000009</v>
      </c>
      <c r="DC83" s="34">
        <f t="shared" si="103"/>
        <v>8708.7900000000009</v>
      </c>
      <c r="DD83" s="34">
        <f t="shared" si="103"/>
        <v>8708.7900000000009</v>
      </c>
      <c r="DE83" s="34">
        <f t="shared" si="103"/>
        <v>8708.7900000000009</v>
      </c>
      <c r="DF83" s="34">
        <f t="shared" si="103"/>
        <v>8708.7900000000009</v>
      </c>
      <c r="DG83" s="34">
        <f t="shared" si="103"/>
        <v>8708.7900000000009</v>
      </c>
      <c r="DH83" s="34">
        <f t="shared" si="103"/>
        <v>8708.7900000000009</v>
      </c>
      <c r="DI83" s="34">
        <f t="shared" si="103"/>
        <v>8708.7900000000009</v>
      </c>
      <c r="DJ83" s="34">
        <f t="shared" si="103"/>
        <v>8708.7900000000009</v>
      </c>
      <c r="DK83" s="34">
        <f t="shared" si="103"/>
        <v>8708.7900000000009</v>
      </c>
      <c r="DL83" s="34">
        <f t="shared" si="103"/>
        <v>8708.7900000000009</v>
      </c>
      <c r="DM83" s="34">
        <f t="shared" si="103"/>
        <v>8708.7900000000009</v>
      </c>
      <c r="DN83" s="34">
        <f t="shared" si="103"/>
        <v>8708.7900000000009</v>
      </c>
      <c r="DO83" s="34">
        <f t="shared" si="103"/>
        <v>8708.7900000000009</v>
      </c>
      <c r="DP83" s="34">
        <f t="shared" si="103"/>
        <v>8708.7900000000009</v>
      </c>
      <c r="DQ83" s="34">
        <f t="shared" si="103"/>
        <v>8708.7900000000009</v>
      </c>
      <c r="DR83" s="34">
        <f t="shared" si="103"/>
        <v>8708.7900000000009</v>
      </c>
      <c r="DS83" s="34">
        <f t="shared" si="103"/>
        <v>8708.7900000000009</v>
      </c>
      <c r="DT83" s="34">
        <f t="shared" si="103"/>
        <v>8708.7900000000009</v>
      </c>
      <c r="DU83" s="34">
        <f t="shared" si="103"/>
        <v>8708.7900000000009</v>
      </c>
      <c r="DV83" s="34">
        <f t="shared" si="103"/>
        <v>8708.7900000000009</v>
      </c>
      <c r="DW83" s="34">
        <f t="shared" si="103"/>
        <v>8708.7900000000009</v>
      </c>
      <c r="DX83" s="34">
        <f t="shared" si="103"/>
        <v>8708.7900000000009</v>
      </c>
      <c r="DY83" s="34">
        <f t="shared" si="103"/>
        <v>8708.7900000000009</v>
      </c>
      <c r="DZ83" s="34">
        <f t="shared" si="103"/>
        <v>8708.7900000000009</v>
      </c>
      <c r="EA83" s="34">
        <f t="shared" si="103"/>
        <v>8708.7900000000009</v>
      </c>
      <c r="EB83" s="34">
        <f t="shared" ref="EB83:FX83" si="104">$B$2</f>
        <v>8708.7900000000009</v>
      </c>
      <c r="EC83" s="34">
        <f t="shared" si="104"/>
        <v>8708.7900000000009</v>
      </c>
      <c r="ED83" s="34">
        <f t="shared" si="104"/>
        <v>8708.7900000000009</v>
      </c>
      <c r="EE83" s="34">
        <f t="shared" si="104"/>
        <v>8708.7900000000009</v>
      </c>
      <c r="EF83" s="34">
        <f t="shared" si="104"/>
        <v>8708.7900000000009</v>
      </c>
      <c r="EG83" s="34">
        <f t="shared" si="104"/>
        <v>8708.7900000000009</v>
      </c>
      <c r="EH83" s="34">
        <f t="shared" si="104"/>
        <v>8708.7900000000009</v>
      </c>
      <c r="EI83" s="34">
        <f t="shared" si="104"/>
        <v>8708.7900000000009</v>
      </c>
      <c r="EJ83" s="34">
        <f t="shared" si="104"/>
        <v>8708.7900000000009</v>
      </c>
      <c r="EK83" s="34">
        <f t="shared" si="104"/>
        <v>8708.7900000000009</v>
      </c>
      <c r="EL83" s="34">
        <f t="shared" si="104"/>
        <v>8708.7900000000009</v>
      </c>
      <c r="EM83" s="34">
        <f t="shared" si="104"/>
        <v>8708.7900000000009</v>
      </c>
      <c r="EN83" s="34">
        <f t="shared" si="104"/>
        <v>8708.7900000000009</v>
      </c>
      <c r="EO83" s="34">
        <f t="shared" si="104"/>
        <v>8708.7900000000009</v>
      </c>
      <c r="EP83" s="34">
        <f t="shared" si="104"/>
        <v>8708.7900000000009</v>
      </c>
      <c r="EQ83" s="34">
        <f t="shared" si="104"/>
        <v>8708.7900000000009</v>
      </c>
      <c r="ER83" s="34">
        <f t="shared" si="104"/>
        <v>8708.7900000000009</v>
      </c>
      <c r="ES83" s="34">
        <f t="shared" si="104"/>
        <v>8708.7900000000009</v>
      </c>
      <c r="ET83" s="34">
        <f t="shared" si="104"/>
        <v>8708.7900000000009</v>
      </c>
      <c r="EU83" s="34">
        <f t="shared" si="104"/>
        <v>8708.7900000000009</v>
      </c>
      <c r="EV83" s="34">
        <f t="shared" si="104"/>
        <v>8708.7900000000009</v>
      </c>
      <c r="EW83" s="34">
        <f t="shared" si="104"/>
        <v>8708.7900000000009</v>
      </c>
      <c r="EX83" s="34">
        <f t="shared" si="104"/>
        <v>8708.7900000000009</v>
      </c>
      <c r="EY83" s="34">
        <f t="shared" si="104"/>
        <v>8708.7900000000009</v>
      </c>
      <c r="EZ83" s="34">
        <f t="shared" si="104"/>
        <v>8708.7900000000009</v>
      </c>
      <c r="FA83" s="34">
        <f t="shared" si="104"/>
        <v>8708.7900000000009</v>
      </c>
      <c r="FB83" s="34">
        <f t="shared" si="104"/>
        <v>8708.7900000000009</v>
      </c>
      <c r="FC83" s="34">
        <f t="shared" si="104"/>
        <v>8708.7900000000009</v>
      </c>
      <c r="FD83" s="34">
        <f t="shared" si="104"/>
        <v>8708.7900000000009</v>
      </c>
      <c r="FE83" s="34">
        <f t="shared" si="104"/>
        <v>8708.7900000000009</v>
      </c>
      <c r="FF83" s="34">
        <f t="shared" si="104"/>
        <v>8708.7900000000009</v>
      </c>
      <c r="FG83" s="34">
        <f t="shared" si="104"/>
        <v>8708.7900000000009</v>
      </c>
      <c r="FH83" s="34">
        <f t="shared" si="104"/>
        <v>8708.7900000000009</v>
      </c>
      <c r="FI83" s="34">
        <f t="shared" si="104"/>
        <v>8708.7900000000009</v>
      </c>
      <c r="FJ83" s="34">
        <f t="shared" si="104"/>
        <v>8708.7900000000009</v>
      </c>
      <c r="FK83" s="34">
        <f t="shared" si="104"/>
        <v>8708.7900000000009</v>
      </c>
      <c r="FL83" s="34">
        <f t="shared" si="104"/>
        <v>8708.7900000000009</v>
      </c>
      <c r="FM83" s="34">
        <f t="shared" si="104"/>
        <v>8708.7900000000009</v>
      </c>
      <c r="FN83" s="34">
        <f t="shared" si="104"/>
        <v>8708.7900000000009</v>
      </c>
      <c r="FO83" s="34">
        <f t="shared" si="104"/>
        <v>8708.7900000000009</v>
      </c>
      <c r="FP83" s="34">
        <f t="shared" si="104"/>
        <v>8708.7900000000009</v>
      </c>
      <c r="FQ83" s="34">
        <f t="shared" si="104"/>
        <v>8708.7900000000009</v>
      </c>
      <c r="FR83" s="34">
        <f t="shared" si="104"/>
        <v>8708.7900000000009</v>
      </c>
      <c r="FS83" s="34">
        <f t="shared" si="104"/>
        <v>8708.7900000000009</v>
      </c>
      <c r="FT83" s="34">
        <f t="shared" si="104"/>
        <v>8708.7900000000009</v>
      </c>
      <c r="FU83" s="34">
        <f t="shared" si="104"/>
        <v>8708.7900000000009</v>
      </c>
      <c r="FV83" s="34">
        <f t="shared" si="104"/>
        <v>8708.7900000000009</v>
      </c>
      <c r="FW83" s="34">
        <f t="shared" si="104"/>
        <v>8708.7900000000009</v>
      </c>
      <c r="FX83" s="34">
        <f t="shared" si="104"/>
        <v>8708.7900000000009</v>
      </c>
      <c r="FY83" s="14"/>
      <c r="FZ83" s="14"/>
      <c r="GA83" s="2"/>
      <c r="GB83" s="14"/>
      <c r="GC83" s="14"/>
      <c r="GD83" s="14"/>
      <c r="GE83" s="14"/>
      <c r="GF83" s="14"/>
      <c r="GG83" s="2"/>
      <c r="GH83" s="12"/>
      <c r="GI83" s="133"/>
      <c r="GJ83" s="133"/>
      <c r="GK83" s="133"/>
      <c r="GL83" s="133"/>
      <c r="GM83" s="133"/>
      <c r="GN83" s="138"/>
      <c r="GO83" s="138"/>
    </row>
    <row r="84" spans="1:198" x14ac:dyDescent="0.35">
      <c r="A84" s="119" t="s">
        <v>727</v>
      </c>
      <c r="B84" s="120" t="s">
        <v>741</v>
      </c>
      <c r="C84" s="12">
        <f>C71</f>
        <v>6449</v>
      </c>
      <c r="D84" s="12">
        <f t="shared" ref="D84:BO84" si="105">D71</f>
        <v>36271.5</v>
      </c>
      <c r="E84" s="12">
        <f t="shared" si="105"/>
        <v>5241.2</v>
      </c>
      <c r="F84" s="12">
        <f t="shared" si="105"/>
        <v>22287.5</v>
      </c>
      <c r="G84" s="12">
        <f t="shared" si="105"/>
        <v>1531.5</v>
      </c>
      <c r="H84" s="12">
        <f t="shared" si="105"/>
        <v>1123</v>
      </c>
      <c r="I84" s="12">
        <f t="shared" si="105"/>
        <v>7222.1</v>
      </c>
      <c r="J84" s="12">
        <f t="shared" si="105"/>
        <v>1986</v>
      </c>
      <c r="K84" s="12">
        <f t="shared" si="105"/>
        <v>273.5</v>
      </c>
      <c r="L84" s="12">
        <f t="shared" si="105"/>
        <v>2060</v>
      </c>
      <c r="M84" s="12">
        <f t="shared" si="105"/>
        <v>881</v>
      </c>
      <c r="N84" s="12">
        <f t="shared" si="105"/>
        <v>48502.400000000001</v>
      </c>
      <c r="O84" s="12">
        <f t="shared" si="105"/>
        <v>12660.5</v>
      </c>
      <c r="P84" s="12">
        <f t="shared" si="105"/>
        <v>358</v>
      </c>
      <c r="Q84" s="12">
        <f t="shared" si="105"/>
        <v>37867.5</v>
      </c>
      <c r="R84" s="12">
        <f t="shared" si="105"/>
        <v>520</v>
      </c>
      <c r="S84" s="12">
        <f t="shared" si="105"/>
        <v>1483.8</v>
      </c>
      <c r="T84" s="12">
        <f t="shared" si="105"/>
        <v>164</v>
      </c>
      <c r="U84" s="12">
        <f t="shared" si="105"/>
        <v>60</v>
      </c>
      <c r="V84" s="12">
        <f t="shared" si="105"/>
        <v>249.1</v>
      </c>
      <c r="W84" s="12">
        <f t="shared" si="105"/>
        <v>209.4</v>
      </c>
      <c r="X84" s="12">
        <f t="shared" si="105"/>
        <v>60</v>
      </c>
      <c r="Y84" s="12">
        <f t="shared" si="105"/>
        <v>412</v>
      </c>
      <c r="Z84" s="12">
        <f t="shared" si="105"/>
        <v>219</v>
      </c>
      <c r="AA84" s="12">
        <f t="shared" si="105"/>
        <v>30218.9</v>
      </c>
      <c r="AB84" s="12">
        <f t="shared" si="105"/>
        <v>26565.7</v>
      </c>
      <c r="AC84" s="12">
        <f t="shared" si="105"/>
        <v>910</v>
      </c>
      <c r="AD84" s="12">
        <f t="shared" si="105"/>
        <v>1411.6</v>
      </c>
      <c r="AE84" s="12">
        <f t="shared" si="105"/>
        <v>92</v>
      </c>
      <c r="AF84" s="12">
        <f t="shared" si="105"/>
        <v>179</v>
      </c>
      <c r="AG84" s="12">
        <f t="shared" si="105"/>
        <v>572.5</v>
      </c>
      <c r="AH84" s="12">
        <f t="shared" si="105"/>
        <v>925</v>
      </c>
      <c r="AI84" s="12">
        <f t="shared" si="105"/>
        <v>414</v>
      </c>
      <c r="AJ84" s="12">
        <f t="shared" si="105"/>
        <v>170</v>
      </c>
      <c r="AK84" s="12">
        <f t="shared" si="105"/>
        <v>153</v>
      </c>
      <c r="AL84" s="12">
        <f t="shared" si="105"/>
        <v>284</v>
      </c>
      <c r="AM84" s="12">
        <f t="shared" si="105"/>
        <v>335</v>
      </c>
      <c r="AN84" s="12">
        <f t="shared" si="105"/>
        <v>287</v>
      </c>
      <c r="AO84" s="12">
        <f t="shared" si="105"/>
        <v>3974.1</v>
      </c>
      <c r="AP84" s="12">
        <f t="shared" si="105"/>
        <v>80794.600000000006</v>
      </c>
      <c r="AQ84" s="12">
        <f t="shared" si="105"/>
        <v>228</v>
      </c>
      <c r="AR84" s="12">
        <f t="shared" si="105"/>
        <v>59561.599999999999</v>
      </c>
      <c r="AS84" s="12">
        <f t="shared" si="105"/>
        <v>6346</v>
      </c>
      <c r="AT84" s="12">
        <f t="shared" si="105"/>
        <v>2430.4</v>
      </c>
      <c r="AU84" s="12">
        <f t="shared" si="105"/>
        <v>315.5</v>
      </c>
      <c r="AV84" s="12">
        <f t="shared" si="105"/>
        <v>299</v>
      </c>
      <c r="AW84" s="12">
        <f t="shared" si="105"/>
        <v>255.5</v>
      </c>
      <c r="AX84" s="12">
        <f t="shared" si="105"/>
        <v>60</v>
      </c>
      <c r="AY84" s="12">
        <f t="shared" si="105"/>
        <v>427</v>
      </c>
      <c r="AZ84" s="12">
        <f t="shared" si="105"/>
        <v>11745.2</v>
      </c>
      <c r="BA84" s="12">
        <f t="shared" si="105"/>
        <v>8758</v>
      </c>
      <c r="BB84" s="12">
        <f t="shared" si="105"/>
        <v>7048.6</v>
      </c>
      <c r="BC84" s="12">
        <f t="shared" si="105"/>
        <v>24837.5</v>
      </c>
      <c r="BD84" s="12">
        <f t="shared" si="105"/>
        <v>3648</v>
      </c>
      <c r="BE84" s="12">
        <f t="shared" si="105"/>
        <v>1183.5</v>
      </c>
      <c r="BF84" s="12">
        <f t="shared" si="105"/>
        <v>24581.200000000001</v>
      </c>
      <c r="BG84" s="12">
        <f t="shared" si="105"/>
        <v>883</v>
      </c>
      <c r="BH84" s="12">
        <f t="shared" si="105"/>
        <v>543.5</v>
      </c>
      <c r="BI84" s="12">
        <f t="shared" si="105"/>
        <v>246.5</v>
      </c>
      <c r="BJ84" s="12">
        <f t="shared" si="105"/>
        <v>6279.3</v>
      </c>
      <c r="BK84" s="12">
        <f t="shared" si="105"/>
        <v>20889.400000000001</v>
      </c>
      <c r="BL84" s="12">
        <v>58</v>
      </c>
      <c r="BM84" s="12">
        <f t="shared" si="105"/>
        <v>420</v>
      </c>
      <c r="BN84" s="12">
        <f t="shared" si="105"/>
        <v>2977.6</v>
      </c>
      <c r="BO84" s="12">
        <f t="shared" si="105"/>
        <v>1224.5</v>
      </c>
      <c r="BP84" s="12">
        <f t="shared" ref="BP84:EA84" si="106">BP71</f>
        <v>149</v>
      </c>
      <c r="BQ84" s="12">
        <f t="shared" si="106"/>
        <v>5948.5</v>
      </c>
      <c r="BR84" s="12">
        <f t="shared" si="106"/>
        <v>4492.6000000000004</v>
      </c>
      <c r="BS84" s="12">
        <f t="shared" si="106"/>
        <v>1100.5</v>
      </c>
      <c r="BT84" s="12">
        <f t="shared" si="106"/>
        <v>367</v>
      </c>
      <c r="BU84" s="12">
        <f t="shared" si="106"/>
        <v>422.5</v>
      </c>
      <c r="BV84" s="12">
        <f t="shared" si="106"/>
        <v>1228</v>
      </c>
      <c r="BW84" s="12">
        <f t="shared" si="106"/>
        <v>1984.2</v>
      </c>
      <c r="BX84" s="12">
        <f t="shared" si="106"/>
        <v>69</v>
      </c>
      <c r="BY84" s="12">
        <f t="shared" si="106"/>
        <v>437</v>
      </c>
      <c r="BZ84" s="12">
        <f t="shared" si="106"/>
        <v>198</v>
      </c>
      <c r="CA84" s="12">
        <f t="shared" si="106"/>
        <v>139.5</v>
      </c>
      <c r="CB84" s="12">
        <f t="shared" si="106"/>
        <v>69946.2</v>
      </c>
      <c r="CC84" s="12">
        <f t="shared" si="106"/>
        <v>190</v>
      </c>
      <c r="CD84" s="12">
        <f t="shared" si="106"/>
        <v>202.3</v>
      </c>
      <c r="CE84" s="12">
        <f t="shared" si="106"/>
        <v>148</v>
      </c>
      <c r="CF84" s="12">
        <f t="shared" si="106"/>
        <v>108</v>
      </c>
      <c r="CG84" s="12">
        <f t="shared" si="106"/>
        <v>193</v>
      </c>
      <c r="CH84" s="12">
        <f t="shared" si="106"/>
        <v>95.5</v>
      </c>
      <c r="CI84" s="12">
        <f t="shared" si="106"/>
        <v>697</v>
      </c>
      <c r="CJ84" s="12">
        <f t="shared" si="106"/>
        <v>819</v>
      </c>
      <c r="CK84" s="12">
        <f t="shared" si="106"/>
        <v>4810.5</v>
      </c>
      <c r="CL84" s="12">
        <f t="shared" si="106"/>
        <v>1203.2</v>
      </c>
      <c r="CM84" s="12">
        <f t="shared" si="106"/>
        <v>716.7</v>
      </c>
      <c r="CN84" s="12">
        <f t="shared" si="106"/>
        <v>31629.3</v>
      </c>
      <c r="CO84" s="12">
        <f t="shared" si="106"/>
        <v>14037.5</v>
      </c>
      <c r="CP84" s="12">
        <f t="shared" si="106"/>
        <v>907.7</v>
      </c>
      <c r="CQ84" s="12">
        <f t="shared" si="106"/>
        <v>729</v>
      </c>
      <c r="CR84" s="12">
        <f t="shared" si="106"/>
        <v>231</v>
      </c>
      <c r="CS84" s="12">
        <f t="shared" si="106"/>
        <v>266</v>
      </c>
      <c r="CT84" s="12">
        <f t="shared" si="106"/>
        <v>106</v>
      </c>
      <c r="CU84" s="12">
        <f t="shared" si="106"/>
        <v>74</v>
      </c>
      <c r="CV84" s="12">
        <f t="shared" si="106"/>
        <v>60</v>
      </c>
      <c r="CW84" s="12">
        <f t="shared" si="106"/>
        <v>208</v>
      </c>
      <c r="CX84" s="12">
        <f t="shared" si="106"/>
        <v>458.5</v>
      </c>
      <c r="CY84" s="12">
        <f t="shared" si="106"/>
        <v>60</v>
      </c>
      <c r="CZ84" s="12">
        <f t="shared" si="106"/>
        <v>1720</v>
      </c>
      <c r="DA84" s="12">
        <f t="shared" si="106"/>
        <v>191</v>
      </c>
      <c r="DB84" s="12">
        <f t="shared" si="106"/>
        <v>316</v>
      </c>
      <c r="DC84" s="12">
        <f t="shared" si="106"/>
        <v>188</v>
      </c>
      <c r="DD84" s="12">
        <f t="shared" si="106"/>
        <v>158.5</v>
      </c>
      <c r="DE84" s="12">
        <f t="shared" si="106"/>
        <v>310.5</v>
      </c>
      <c r="DF84" s="12">
        <f t="shared" si="106"/>
        <v>19338.400000000001</v>
      </c>
      <c r="DG84" s="12">
        <f t="shared" si="106"/>
        <v>114</v>
      </c>
      <c r="DH84" s="12">
        <f t="shared" si="106"/>
        <v>1758</v>
      </c>
      <c r="DI84" s="12">
        <f t="shared" si="106"/>
        <v>2389.1999999999998</v>
      </c>
      <c r="DJ84" s="12">
        <f t="shared" si="106"/>
        <v>648</v>
      </c>
      <c r="DK84" s="12">
        <f t="shared" si="106"/>
        <v>515</v>
      </c>
      <c r="DL84" s="12">
        <f t="shared" si="106"/>
        <v>5706.6</v>
      </c>
      <c r="DM84" s="12">
        <f t="shared" si="106"/>
        <v>224.6</v>
      </c>
      <c r="DN84" s="12">
        <f t="shared" si="106"/>
        <v>1358</v>
      </c>
      <c r="DO84" s="12">
        <f t="shared" si="106"/>
        <v>3262</v>
      </c>
      <c r="DP84" s="12">
        <f t="shared" si="106"/>
        <v>191</v>
      </c>
      <c r="DQ84" s="12">
        <f t="shared" si="106"/>
        <v>852</v>
      </c>
      <c r="DR84" s="12">
        <f t="shared" si="106"/>
        <v>1292</v>
      </c>
      <c r="DS84" s="12">
        <f t="shared" si="106"/>
        <v>574</v>
      </c>
      <c r="DT84" s="12">
        <f t="shared" si="106"/>
        <v>171</v>
      </c>
      <c r="DU84" s="12">
        <f t="shared" si="106"/>
        <v>360</v>
      </c>
      <c r="DV84" s="12">
        <f t="shared" si="106"/>
        <v>216</v>
      </c>
      <c r="DW84" s="12">
        <f t="shared" si="106"/>
        <v>296</v>
      </c>
      <c r="DX84" s="12">
        <f t="shared" si="106"/>
        <v>147</v>
      </c>
      <c r="DY84" s="12">
        <f t="shared" si="106"/>
        <v>287.5</v>
      </c>
      <c r="DZ84" s="12">
        <f t="shared" si="106"/>
        <v>693</v>
      </c>
      <c r="EA84" s="12">
        <f t="shared" si="106"/>
        <v>518</v>
      </c>
      <c r="EB84" s="12">
        <f t="shared" ref="EB84:FX84" si="107">EB71</f>
        <v>494</v>
      </c>
      <c r="EC84" s="12">
        <f t="shared" si="107"/>
        <v>271.5</v>
      </c>
      <c r="ED84" s="12">
        <f t="shared" si="107"/>
        <v>1514</v>
      </c>
      <c r="EE84" s="12">
        <f t="shared" si="107"/>
        <v>184</v>
      </c>
      <c r="EF84" s="12">
        <f t="shared" si="107"/>
        <v>1334</v>
      </c>
      <c r="EG84" s="12">
        <f t="shared" si="107"/>
        <v>237</v>
      </c>
      <c r="EH84" s="12">
        <f t="shared" si="107"/>
        <v>236.5</v>
      </c>
      <c r="EI84" s="12">
        <f t="shared" si="107"/>
        <v>13398</v>
      </c>
      <c r="EJ84" s="12">
        <f t="shared" si="107"/>
        <v>9983.6</v>
      </c>
      <c r="EK84" s="12">
        <f t="shared" si="107"/>
        <v>672</v>
      </c>
      <c r="EL84" s="12">
        <f t="shared" si="107"/>
        <v>484.5</v>
      </c>
      <c r="EM84" s="12">
        <f t="shared" si="107"/>
        <v>357</v>
      </c>
      <c r="EN84" s="12">
        <f t="shared" si="107"/>
        <v>878</v>
      </c>
      <c r="EO84" s="12">
        <f t="shared" si="107"/>
        <v>283</v>
      </c>
      <c r="EP84" s="12">
        <f t="shared" si="107"/>
        <v>420</v>
      </c>
      <c r="EQ84" s="12">
        <f t="shared" si="107"/>
        <v>2555</v>
      </c>
      <c r="ER84" s="12">
        <f t="shared" si="107"/>
        <v>321</v>
      </c>
      <c r="ES84" s="12">
        <f t="shared" si="107"/>
        <v>183.4</v>
      </c>
      <c r="ET84" s="12">
        <f t="shared" si="107"/>
        <v>184</v>
      </c>
      <c r="EU84" s="12">
        <f t="shared" si="107"/>
        <v>557</v>
      </c>
      <c r="EV84" s="12">
        <f t="shared" si="107"/>
        <v>73.5</v>
      </c>
      <c r="EW84" s="12">
        <f t="shared" si="107"/>
        <v>716.5</v>
      </c>
      <c r="EX84" s="12">
        <f t="shared" si="107"/>
        <v>168</v>
      </c>
      <c r="EY84" s="12">
        <f t="shared" si="107"/>
        <v>205</v>
      </c>
      <c r="EZ84" s="12">
        <f t="shared" si="107"/>
        <v>119</v>
      </c>
      <c r="FA84" s="12">
        <f t="shared" si="107"/>
        <v>3381.5</v>
      </c>
      <c r="FB84" s="12">
        <f t="shared" si="107"/>
        <v>288</v>
      </c>
      <c r="FC84" s="12">
        <f t="shared" si="107"/>
        <v>1660.7</v>
      </c>
      <c r="FD84" s="12">
        <f t="shared" si="107"/>
        <v>408</v>
      </c>
      <c r="FE84" s="12">
        <f t="shared" si="107"/>
        <v>78</v>
      </c>
      <c r="FF84" s="12">
        <f t="shared" si="107"/>
        <v>201</v>
      </c>
      <c r="FG84" s="12">
        <f t="shared" si="107"/>
        <v>123</v>
      </c>
      <c r="FH84" s="12">
        <f t="shared" si="107"/>
        <v>72</v>
      </c>
      <c r="FI84" s="12">
        <f t="shared" si="107"/>
        <v>1654</v>
      </c>
      <c r="FJ84" s="12">
        <f t="shared" si="107"/>
        <v>2049</v>
      </c>
      <c r="FK84" s="12">
        <f t="shared" si="107"/>
        <v>2593</v>
      </c>
      <c r="FL84" s="12">
        <f t="shared" si="107"/>
        <v>8371</v>
      </c>
      <c r="FM84" s="12">
        <f t="shared" si="107"/>
        <v>3938</v>
      </c>
      <c r="FN84" s="12">
        <f t="shared" si="107"/>
        <v>21984.400000000001</v>
      </c>
      <c r="FO84" s="12">
        <f t="shared" si="107"/>
        <v>1066</v>
      </c>
      <c r="FP84" s="12">
        <f t="shared" si="107"/>
        <v>2247</v>
      </c>
      <c r="FQ84" s="12">
        <f t="shared" si="107"/>
        <v>997</v>
      </c>
      <c r="FR84" s="12">
        <f t="shared" si="107"/>
        <v>167</v>
      </c>
      <c r="FS84" s="12">
        <f t="shared" si="107"/>
        <v>157</v>
      </c>
      <c r="FT84" s="12">
        <f t="shared" si="107"/>
        <v>60</v>
      </c>
      <c r="FU84" s="12">
        <f t="shared" si="107"/>
        <v>781.5</v>
      </c>
      <c r="FV84" s="12">
        <f t="shared" si="107"/>
        <v>800</v>
      </c>
      <c r="FW84" s="12">
        <f t="shared" si="107"/>
        <v>138</v>
      </c>
      <c r="FX84" s="12">
        <f t="shared" si="107"/>
        <v>60</v>
      </c>
      <c r="FY84" s="14"/>
      <c r="FZ84" s="14"/>
      <c r="GA84" s="2"/>
      <c r="GB84" s="14"/>
      <c r="GC84" s="14"/>
      <c r="GD84" s="14"/>
      <c r="GE84" s="14"/>
      <c r="GF84" s="14"/>
      <c r="GG84" s="2"/>
      <c r="GH84" s="12"/>
      <c r="GI84" s="133"/>
      <c r="GJ84" s="133"/>
      <c r="GK84" s="133"/>
      <c r="GL84" s="133"/>
      <c r="GM84" s="133"/>
      <c r="GN84" s="138"/>
      <c r="GO84" s="138"/>
    </row>
    <row r="85" spans="1:198" x14ac:dyDescent="0.35">
      <c r="A85" s="177" t="s">
        <v>728</v>
      </c>
      <c r="B85" s="154" t="s">
        <v>729</v>
      </c>
      <c r="C85" s="188">
        <f>C83*C84</f>
        <v>56162986.710000008</v>
      </c>
      <c r="D85" s="188">
        <f t="shared" ref="D85:BO85" si="108">D83*D84</f>
        <v>315880876.48500001</v>
      </c>
      <c r="E85" s="188">
        <f t="shared" si="108"/>
        <v>45644510.148000002</v>
      </c>
      <c r="F85" s="188">
        <f t="shared" si="108"/>
        <v>194097157.12500003</v>
      </c>
      <c r="G85" s="188">
        <f t="shared" si="108"/>
        <v>13337511.885000002</v>
      </c>
      <c r="H85" s="188">
        <f t="shared" si="108"/>
        <v>9779971.1700000018</v>
      </c>
      <c r="I85" s="188">
        <f t="shared" si="108"/>
        <v>62895752.259000011</v>
      </c>
      <c r="J85" s="188">
        <f t="shared" si="108"/>
        <v>17295656.940000001</v>
      </c>
      <c r="K85" s="188">
        <f t="shared" si="108"/>
        <v>2381854.0650000004</v>
      </c>
      <c r="L85" s="188">
        <f t="shared" si="108"/>
        <v>17940107.400000002</v>
      </c>
      <c r="M85" s="188">
        <f t="shared" si="108"/>
        <v>7672443.9900000012</v>
      </c>
      <c r="N85" s="188">
        <f t="shared" si="108"/>
        <v>422397216.09600008</v>
      </c>
      <c r="O85" s="188">
        <f t="shared" si="108"/>
        <v>110257635.79500002</v>
      </c>
      <c r="P85" s="188">
        <f t="shared" si="108"/>
        <v>3117746.8200000003</v>
      </c>
      <c r="Q85" s="188">
        <f t="shared" si="108"/>
        <v>329780105.32500005</v>
      </c>
      <c r="R85" s="188">
        <f t="shared" si="108"/>
        <v>4528570.8000000007</v>
      </c>
      <c r="S85" s="188">
        <f t="shared" si="108"/>
        <v>12922102.602000002</v>
      </c>
      <c r="T85" s="188">
        <f t="shared" si="108"/>
        <v>1428241.56</v>
      </c>
      <c r="U85" s="188">
        <f t="shared" si="108"/>
        <v>522527.4</v>
      </c>
      <c r="V85" s="188">
        <f t="shared" si="108"/>
        <v>2169359.5890000002</v>
      </c>
      <c r="W85" s="188">
        <f t="shared" si="108"/>
        <v>1823620.6260000002</v>
      </c>
      <c r="X85" s="188">
        <f t="shared" si="108"/>
        <v>522527.4</v>
      </c>
      <c r="Y85" s="188">
        <f t="shared" si="108"/>
        <v>3588021.4800000004</v>
      </c>
      <c r="Z85" s="188">
        <f t="shared" si="108"/>
        <v>1907225.0100000002</v>
      </c>
      <c r="AA85" s="188">
        <f t="shared" si="108"/>
        <v>263170054.13100004</v>
      </c>
      <c r="AB85" s="188">
        <f t="shared" si="108"/>
        <v>231355102.50300002</v>
      </c>
      <c r="AC85" s="188">
        <f t="shared" si="108"/>
        <v>7924998.9000000004</v>
      </c>
      <c r="AD85" s="188">
        <f t="shared" si="108"/>
        <v>12293327.964</v>
      </c>
      <c r="AE85" s="188">
        <f t="shared" si="108"/>
        <v>801208.68</v>
      </c>
      <c r="AF85" s="188">
        <f t="shared" si="108"/>
        <v>1558873.4100000001</v>
      </c>
      <c r="AG85" s="188">
        <f t="shared" si="108"/>
        <v>4985782.2750000004</v>
      </c>
      <c r="AH85" s="188">
        <f t="shared" si="108"/>
        <v>8055630.7500000009</v>
      </c>
      <c r="AI85" s="188">
        <f t="shared" si="108"/>
        <v>3605439.0600000005</v>
      </c>
      <c r="AJ85" s="188">
        <f t="shared" si="108"/>
        <v>1480494.3</v>
      </c>
      <c r="AK85" s="188">
        <f t="shared" si="108"/>
        <v>1332444.8700000001</v>
      </c>
      <c r="AL85" s="188">
        <f t="shared" si="108"/>
        <v>2473296.3600000003</v>
      </c>
      <c r="AM85" s="188">
        <f t="shared" si="108"/>
        <v>2917444.6500000004</v>
      </c>
      <c r="AN85" s="188">
        <f t="shared" si="108"/>
        <v>2499422.7300000004</v>
      </c>
      <c r="AO85" s="188">
        <f t="shared" si="108"/>
        <v>34609602.339000002</v>
      </c>
      <c r="AP85" s="188">
        <f t="shared" si="108"/>
        <v>703623204.53400016</v>
      </c>
      <c r="AQ85" s="188">
        <f t="shared" si="108"/>
        <v>1985604.12</v>
      </c>
      <c r="AR85" s="188">
        <f t="shared" si="108"/>
        <v>518709466.46400005</v>
      </c>
      <c r="AS85" s="188">
        <f t="shared" si="108"/>
        <v>55265981.340000004</v>
      </c>
      <c r="AT85" s="188">
        <f t="shared" si="108"/>
        <v>21165843.216000002</v>
      </c>
      <c r="AU85" s="188">
        <f t="shared" si="108"/>
        <v>2747623.2450000001</v>
      </c>
      <c r="AV85" s="188">
        <f t="shared" si="108"/>
        <v>2603928.2100000004</v>
      </c>
      <c r="AW85" s="188">
        <f t="shared" si="108"/>
        <v>2225095.8450000002</v>
      </c>
      <c r="AX85" s="188">
        <f t="shared" si="108"/>
        <v>522527.4</v>
      </c>
      <c r="AY85" s="188">
        <f t="shared" si="108"/>
        <v>3718653.3300000005</v>
      </c>
      <c r="AZ85" s="188">
        <f t="shared" si="108"/>
        <v>102286480.30800001</v>
      </c>
      <c r="BA85" s="188">
        <f t="shared" si="108"/>
        <v>76271582.820000008</v>
      </c>
      <c r="BB85" s="188">
        <f t="shared" si="108"/>
        <v>61384777.194000006</v>
      </c>
      <c r="BC85" s="188">
        <f t="shared" si="108"/>
        <v>216304571.62500003</v>
      </c>
      <c r="BD85" s="188">
        <f t="shared" si="108"/>
        <v>31769665.920000002</v>
      </c>
      <c r="BE85" s="188">
        <f t="shared" si="108"/>
        <v>10306852.965000002</v>
      </c>
      <c r="BF85" s="188">
        <f t="shared" si="108"/>
        <v>214072508.74800003</v>
      </c>
      <c r="BG85" s="188">
        <f t="shared" si="108"/>
        <v>7689861.5700000012</v>
      </c>
      <c r="BH85" s="188">
        <f t="shared" si="108"/>
        <v>4733227.3650000002</v>
      </c>
      <c r="BI85" s="188">
        <f t="shared" si="108"/>
        <v>2146716.7350000003</v>
      </c>
      <c r="BJ85" s="188">
        <f t="shared" si="108"/>
        <v>54685105.047000006</v>
      </c>
      <c r="BK85" s="188">
        <f t="shared" si="108"/>
        <v>181921397.82600003</v>
      </c>
      <c r="BL85" s="188">
        <f t="shared" si="108"/>
        <v>505109.82000000007</v>
      </c>
      <c r="BM85" s="188">
        <f t="shared" si="108"/>
        <v>3657691.8000000003</v>
      </c>
      <c r="BN85" s="188">
        <f t="shared" si="108"/>
        <v>25931293.104000002</v>
      </c>
      <c r="BO85" s="188">
        <f t="shared" si="108"/>
        <v>10663913.355</v>
      </c>
      <c r="BP85" s="188">
        <f t="shared" ref="BP85:EA85" si="109">BP83*BP84</f>
        <v>1297609.7100000002</v>
      </c>
      <c r="BQ85" s="188">
        <f t="shared" si="109"/>
        <v>51804237.315000005</v>
      </c>
      <c r="BR85" s="188">
        <f t="shared" si="109"/>
        <v>39125109.954000004</v>
      </c>
      <c r="BS85" s="188">
        <f t="shared" si="109"/>
        <v>9584023.3950000014</v>
      </c>
      <c r="BT85" s="188">
        <f t="shared" si="109"/>
        <v>3196125.93</v>
      </c>
      <c r="BU85" s="188">
        <f t="shared" si="109"/>
        <v>3679463.7750000004</v>
      </c>
      <c r="BV85" s="188">
        <f t="shared" si="109"/>
        <v>10694394.120000001</v>
      </c>
      <c r="BW85" s="188">
        <f t="shared" si="109"/>
        <v>17279981.118000001</v>
      </c>
      <c r="BX85" s="188">
        <f t="shared" si="109"/>
        <v>600906.51</v>
      </c>
      <c r="BY85" s="188">
        <f t="shared" si="109"/>
        <v>3805741.2300000004</v>
      </c>
      <c r="BZ85" s="188">
        <f t="shared" si="109"/>
        <v>1724340.4200000002</v>
      </c>
      <c r="CA85" s="188">
        <f t="shared" si="109"/>
        <v>1214876.2050000001</v>
      </c>
      <c r="CB85" s="188">
        <f t="shared" si="109"/>
        <v>609146767.09800005</v>
      </c>
      <c r="CC85" s="188">
        <f t="shared" si="109"/>
        <v>1654670.1</v>
      </c>
      <c r="CD85" s="188">
        <f t="shared" si="109"/>
        <v>1761788.2170000002</v>
      </c>
      <c r="CE85" s="188">
        <f t="shared" si="109"/>
        <v>1288900.9200000002</v>
      </c>
      <c r="CF85" s="188">
        <f t="shared" si="109"/>
        <v>940549.32000000007</v>
      </c>
      <c r="CG85" s="188">
        <f t="shared" si="109"/>
        <v>1680796.4700000002</v>
      </c>
      <c r="CH85" s="188">
        <f t="shared" si="109"/>
        <v>831689.44500000007</v>
      </c>
      <c r="CI85" s="188">
        <f t="shared" si="109"/>
        <v>6070026.6300000008</v>
      </c>
      <c r="CJ85" s="188">
        <f t="shared" si="109"/>
        <v>7132499.0100000007</v>
      </c>
      <c r="CK85" s="188">
        <f t="shared" si="109"/>
        <v>41893634.295000002</v>
      </c>
      <c r="CL85" s="188">
        <f t="shared" si="109"/>
        <v>10478416.128000002</v>
      </c>
      <c r="CM85" s="188">
        <f t="shared" si="109"/>
        <v>6241589.7930000015</v>
      </c>
      <c r="CN85" s="188">
        <f t="shared" si="109"/>
        <v>275452931.54700005</v>
      </c>
      <c r="CO85" s="188">
        <f t="shared" si="109"/>
        <v>122249639.62500001</v>
      </c>
      <c r="CP85" s="188">
        <f t="shared" si="109"/>
        <v>7904968.6830000011</v>
      </c>
      <c r="CQ85" s="188">
        <f t="shared" si="109"/>
        <v>6348707.9100000011</v>
      </c>
      <c r="CR85" s="188">
        <f t="shared" si="109"/>
        <v>2011730.4900000002</v>
      </c>
      <c r="CS85" s="188">
        <f t="shared" si="109"/>
        <v>2316538.14</v>
      </c>
      <c r="CT85" s="188">
        <f t="shared" si="109"/>
        <v>923131.74000000011</v>
      </c>
      <c r="CU85" s="188">
        <f t="shared" si="109"/>
        <v>644450.46000000008</v>
      </c>
      <c r="CV85" s="188">
        <f t="shared" si="109"/>
        <v>522527.4</v>
      </c>
      <c r="CW85" s="188">
        <f t="shared" si="109"/>
        <v>1811428.3200000003</v>
      </c>
      <c r="CX85" s="188">
        <f t="shared" si="109"/>
        <v>3992980.2150000003</v>
      </c>
      <c r="CY85" s="188">
        <f t="shared" si="109"/>
        <v>522527.4</v>
      </c>
      <c r="CZ85" s="188">
        <f t="shared" si="109"/>
        <v>14979118.800000001</v>
      </c>
      <c r="DA85" s="188">
        <f t="shared" si="109"/>
        <v>1663378.8900000001</v>
      </c>
      <c r="DB85" s="188">
        <f t="shared" si="109"/>
        <v>2751977.64</v>
      </c>
      <c r="DC85" s="188">
        <f t="shared" si="109"/>
        <v>1637252.5200000003</v>
      </c>
      <c r="DD85" s="188">
        <f t="shared" si="109"/>
        <v>1380343.2150000001</v>
      </c>
      <c r="DE85" s="188">
        <f t="shared" si="109"/>
        <v>2704079.2950000004</v>
      </c>
      <c r="DF85" s="188">
        <f t="shared" si="109"/>
        <v>168414064.53600004</v>
      </c>
      <c r="DG85" s="188">
        <f t="shared" si="109"/>
        <v>992802.06</v>
      </c>
      <c r="DH85" s="188">
        <f t="shared" si="109"/>
        <v>15310052.820000002</v>
      </c>
      <c r="DI85" s="188">
        <f t="shared" si="109"/>
        <v>20807041.068</v>
      </c>
      <c r="DJ85" s="188">
        <f t="shared" si="109"/>
        <v>5643295.9200000009</v>
      </c>
      <c r="DK85" s="188">
        <f t="shared" si="109"/>
        <v>4485026.8500000006</v>
      </c>
      <c r="DL85" s="188">
        <f t="shared" si="109"/>
        <v>49697581.014000006</v>
      </c>
      <c r="DM85" s="188">
        <f t="shared" si="109"/>
        <v>1955994.2340000002</v>
      </c>
      <c r="DN85" s="188">
        <f t="shared" si="109"/>
        <v>11826536.82</v>
      </c>
      <c r="DO85" s="188">
        <f t="shared" si="109"/>
        <v>28408072.980000004</v>
      </c>
      <c r="DP85" s="188">
        <f t="shared" si="109"/>
        <v>1663378.8900000001</v>
      </c>
      <c r="DQ85" s="188">
        <f t="shared" si="109"/>
        <v>7419889.080000001</v>
      </c>
      <c r="DR85" s="188">
        <f t="shared" si="109"/>
        <v>11251756.680000002</v>
      </c>
      <c r="DS85" s="188">
        <f t="shared" si="109"/>
        <v>4998845.4600000009</v>
      </c>
      <c r="DT85" s="188">
        <f t="shared" si="109"/>
        <v>1489203.09</v>
      </c>
      <c r="DU85" s="188">
        <f t="shared" si="109"/>
        <v>3135164.4000000004</v>
      </c>
      <c r="DV85" s="188">
        <f t="shared" si="109"/>
        <v>1881098.6400000001</v>
      </c>
      <c r="DW85" s="188">
        <f t="shared" si="109"/>
        <v>2577801.8400000003</v>
      </c>
      <c r="DX85" s="188">
        <f t="shared" si="109"/>
        <v>1280192.1300000001</v>
      </c>
      <c r="DY85" s="188">
        <f t="shared" si="109"/>
        <v>2503777.1250000005</v>
      </c>
      <c r="DZ85" s="188">
        <f t="shared" si="109"/>
        <v>6035191.4700000007</v>
      </c>
      <c r="EA85" s="188">
        <f t="shared" si="109"/>
        <v>4511153.2200000007</v>
      </c>
      <c r="EB85" s="188">
        <f t="shared" ref="EB85:FX85" si="110">EB83*EB84</f>
        <v>4302142.2600000007</v>
      </c>
      <c r="EC85" s="188">
        <f t="shared" si="110"/>
        <v>2364436.4850000003</v>
      </c>
      <c r="ED85" s="188">
        <f t="shared" si="110"/>
        <v>13185108.060000001</v>
      </c>
      <c r="EE85" s="188">
        <f t="shared" si="110"/>
        <v>1602417.36</v>
      </c>
      <c r="EF85" s="188">
        <f t="shared" si="110"/>
        <v>11617525.860000001</v>
      </c>
      <c r="EG85" s="188">
        <f t="shared" si="110"/>
        <v>2063983.2300000002</v>
      </c>
      <c r="EH85" s="188">
        <f t="shared" si="110"/>
        <v>2059628.8350000002</v>
      </c>
      <c r="EI85" s="188">
        <f t="shared" si="110"/>
        <v>116680368.42000002</v>
      </c>
      <c r="EJ85" s="188">
        <f t="shared" si="110"/>
        <v>86945075.844000012</v>
      </c>
      <c r="EK85" s="188">
        <f t="shared" si="110"/>
        <v>5852306.8800000008</v>
      </c>
      <c r="EL85" s="188">
        <f t="shared" si="110"/>
        <v>4219408.7550000008</v>
      </c>
      <c r="EM85" s="188">
        <f t="shared" si="110"/>
        <v>3109038.0300000003</v>
      </c>
      <c r="EN85" s="188">
        <f t="shared" si="110"/>
        <v>7646317.620000001</v>
      </c>
      <c r="EO85" s="188">
        <f t="shared" si="110"/>
        <v>2464587.5700000003</v>
      </c>
      <c r="EP85" s="188">
        <f t="shared" si="110"/>
        <v>3657691.8000000003</v>
      </c>
      <c r="EQ85" s="188">
        <f t="shared" si="110"/>
        <v>22250958.450000003</v>
      </c>
      <c r="ER85" s="188">
        <f t="shared" si="110"/>
        <v>2795521.5900000003</v>
      </c>
      <c r="ES85" s="188">
        <f t="shared" si="110"/>
        <v>1597192.0860000001</v>
      </c>
      <c r="ET85" s="188">
        <f t="shared" si="110"/>
        <v>1602417.36</v>
      </c>
      <c r="EU85" s="188">
        <f t="shared" si="110"/>
        <v>4850796.03</v>
      </c>
      <c r="EV85" s="188">
        <f t="shared" si="110"/>
        <v>640096.06500000006</v>
      </c>
      <c r="EW85" s="188">
        <f t="shared" si="110"/>
        <v>6239848.0350000011</v>
      </c>
      <c r="EX85" s="188">
        <f t="shared" si="110"/>
        <v>1463076.7200000002</v>
      </c>
      <c r="EY85" s="188">
        <f t="shared" si="110"/>
        <v>1785301.9500000002</v>
      </c>
      <c r="EZ85" s="188">
        <f t="shared" si="110"/>
        <v>1036346.0100000001</v>
      </c>
      <c r="FA85" s="188">
        <f t="shared" si="110"/>
        <v>29448773.385000002</v>
      </c>
      <c r="FB85" s="188">
        <f t="shared" si="110"/>
        <v>2508131.5200000005</v>
      </c>
      <c r="FC85" s="188">
        <f t="shared" si="110"/>
        <v>14462687.553000001</v>
      </c>
      <c r="FD85" s="188">
        <f t="shared" si="110"/>
        <v>3553186.3200000003</v>
      </c>
      <c r="FE85" s="188">
        <f t="shared" si="110"/>
        <v>679285.62000000011</v>
      </c>
      <c r="FF85" s="188">
        <f t="shared" si="110"/>
        <v>1750466.7900000003</v>
      </c>
      <c r="FG85" s="188">
        <f t="shared" si="110"/>
        <v>1071181.1700000002</v>
      </c>
      <c r="FH85" s="188">
        <f t="shared" si="110"/>
        <v>627032.88000000012</v>
      </c>
      <c r="FI85" s="188">
        <f t="shared" si="110"/>
        <v>14404338.660000002</v>
      </c>
      <c r="FJ85" s="188">
        <f t="shared" si="110"/>
        <v>17844310.710000001</v>
      </c>
      <c r="FK85" s="188">
        <f t="shared" si="110"/>
        <v>22581892.470000003</v>
      </c>
      <c r="FL85" s="188">
        <f t="shared" si="110"/>
        <v>72901281.090000004</v>
      </c>
      <c r="FM85" s="188">
        <f t="shared" si="110"/>
        <v>34295215.020000003</v>
      </c>
      <c r="FN85" s="188">
        <f t="shared" si="110"/>
        <v>191457522.87600005</v>
      </c>
      <c r="FO85" s="188">
        <f t="shared" si="110"/>
        <v>9283570.1400000006</v>
      </c>
      <c r="FP85" s="188">
        <f t="shared" si="110"/>
        <v>19568651.130000003</v>
      </c>
      <c r="FQ85" s="188">
        <f t="shared" si="110"/>
        <v>8682663.6300000008</v>
      </c>
      <c r="FR85" s="188">
        <f t="shared" si="110"/>
        <v>1454367.9300000002</v>
      </c>
      <c r="FS85" s="188">
        <f t="shared" si="110"/>
        <v>1367280.03</v>
      </c>
      <c r="FT85" s="188">
        <f t="shared" si="110"/>
        <v>522527.4</v>
      </c>
      <c r="FU85" s="188">
        <f t="shared" si="110"/>
        <v>6805919.3850000007</v>
      </c>
      <c r="FV85" s="188">
        <f t="shared" si="110"/>
        <v>6967032.0000000009</v>
      </c>
      <c r="FW85" s="188">
        <f t="shared" si="110"/>
        <v>1201813.02</v>
      </c>
      <c r="FX85" s="188">
        <f t="shared" si="110"/>
        <v>522527.4</v>
      </c>
      <c r="FY85" s="14"/>
      <c r="FZ85" s="2">
        <f>SUM(C85:FX85)</f>
        <v>6949242554.6670055</v>
      </c>
      <c r="GA85" s="65"/>
      <c r="GB85" s="15">
        <f>FZ85-GA85</f>
        <v>6949242554.6670055</v>
      </c>
      <c r="GC85" s="14"/>
      <c r="GD85" s="14"/>
      <c r="GE85" s="14"/>
      <c r="GF85" s="14"/>
      <c r="GG85" s="2"/>
      <c r="GH85" s="12"/>
      <c r="GI85" s="133"/>
      <c r="GJ85" s="133"/>
      <c r="GK85" s="133"/>
      <c r="GL85" s="133"/>
      <c r="GM85" s="133"/>
      <c r="GN85" s="138"/>
      <c r="GO85" s="138"/>
    </row>
    <row r="86" spans="1:198" x14ac:dyDescent="0.35">
      <c r="A86" s="119"/>
      <c r="B86" s="154"/>
      <c r="C86" s="133"/>
      <c r="D86" s="133"/>
      <c r="E86" s="133"/>
      <c r="F86" s="133"/>
      <c r="G86" s="133"/>
      <c r="H86" s="133"/>
      <c r="I86" s="133"/>
      <c r="J86" s="133"/>
      <c r="K86" s="133"/>
      <c r="L86" s="133"/>
      <c r="M86" s="133"/>
      <c r="N86" s="133"/>
      <c r="O86" s="133"/>
      <c r="P86" s="133"/>
      <c r="Q86" s="133"/>
      <c r="R86" s="133"/>
      <c r="S86" s="133"/>
      <c r="T86" s="133"/>
      <c r="U86" s="133"/>
      <c r="V86" s="133"/>
      <c r="W86" s="133"/>
      <c r="X86" s="133"/>
      <c r="Y86" s="133"/>
      <c r="Z86" s="133"/>
      <c r="AA86" s="133"/>
      <c r="AB86" s="133"/>
      <c r="AC86" s="133"/>
      <c r="AD86" s="133"/>
      <c r="AE86" s="133"/>
      <c r="AF86" s="133"/>
      <c r="AG86" s="133"/>
      <c r="AH86" s="133"/>
      <c r="AI86" s="133"/>
      <c r="AJ86" s="133"/>
      <c r="AK86" s="133"/>
      <c r="AL86" s="133"/>
      <c r="AM86" s="133"/>
      <c r="AN86" s="133"/>
      <c r="AO86" s="133"/>
      <c r="AP86" s="133"/>
      <c r="AQ86" s="133"/>
      <c r="AR86" s="133"/>
      <c r="AS86" s="133"/>
      <c r="AT86" s="133"/>
      <c r="AU86" s="133"/>
      <c r="AV86" s="133"/>
      <c r="AW86" s="133"/>
      <c r="AX86" s="133"/>
      <c r="AY86" s="133"/>
      <c r="AZ86" s="133"/>
      <c r="BA86" s="133"/>
      <c r="BB86" s="133"/>
      <c r="BC86" s="133"/>
      <c r="BD86" s="133"/>
      <c r="BE86" s="133"/>
      <c r="BF86" s="133"/>
      <c r="BG86" s="133"/>
      <c r="BH86" s="133"/>
      <c r="BI86" s="133"/>
      <c r="BJ86" s="133"/>
      <c r="BK86" s="133"/>
      <c r="BL86" s="133"/>
      <c r="BM86" s="133"/>
      <c r="BN86" s="133"/>
      <c r="BO86" s="133"/>
      <c r="BP86" s="133"/>
      <c r="BQ86" s="133"/>
      <c r="BR86" s="133"/>
      <c r="BS86" s="133"/>
      <c r="BT86" s="133"/>
      <c r="BU86" s="133"/>
      <c r="BV86" s="133"/>
      <c r="BW86" s="133"/>
      <c r="BX86" s="133"/>
      <c r="BY86" s="133"/>
      <c r="BZ86" s="133"/>
      <c r="CA86" s="133"/>
      <c r="CB86" s="133"/>
      <c r="CC86" s="133"/>
      <c r="CD86" s="133"/>
      <c r="CE86" s="133"/>
      <c r="CF86" s="133"/>
      <c r="CG86" s="133"/>
      <c r="CH86" s="133"/>
      <c r="CI86" s="133"/>
      <c r="CJ86" s="133"/>
      <c r="CK86" s="133"/>
      <c r="CL86" s="133"/>
      <c r="CM86" s="133"/>
      <c r="CN86" s="133"/>
      <c r="CO86" s="133"/>
      <c r="CP86" s="133"/>
      <c r="CQ86" s="133"/>
      <c r="CR86" s="133"/>
      <c r="CS86" s="133"/>
      <c r="CT86" s="133"/>
      <c r="CU86" s="133"/>
      <c r="CV86" s="133"/>
      <c r="CW86" s="133"/>
      <c r="CX86" s="133"/>
      <c r="CY86" s="133"/>
      <c r="CZ86" s="133"/>
      <c r="DA86" s="133"/>
      <c r="DB86" s="133"/>
      <c r="DC86" s="133"/>
      <c r="DD86" s="133"/>
      <c r="DE86" s="133"/>
      <c r="DF86" s="133"/>
      <c r="DG86" s="133"/>
      <c r="DH86" s="133"/>
      <c r="DI86" s="133"/>
      <c r="DJ86" s="133"/>
      <c r="DK86" s="133"/>
      <c r="DL86" s="133"/>
      <c r="DM86" s="133"/>
      <c r="DN86" s="133"/>
      <c r="DO86" s="133"/>
      <c r="DP86" s="133"/>
      <c r="DQ86" s="133"/>
      <c r="DR86" s="133"/>
      <c r="DS86" s="133"/>
      <c r="DT86" s="133"/>
      <c r="DU86" s="133"/>
      <c r="DV86" s="133"/>
      <c r="DW86" s="133"/>
      <c r="DX86" s="133"/>
      <c r="DY86" s="133"/>
      <c r="DZ86" s="133"/>
      <c r="EA86" s="133"/>
      <c r="EB86" s="133"/>
      <c r="EC86" s="133"/>
      <c r="ED86" s="133"/>
      <c r="EE86" s="133"/>
      <c r="EF86" s="133"/>
      <c r="EG86" s="133"/>
      <c r="EH86" s="133"/>
      <c r="EI86" s="133"/>
      <c r="EJ86" s="133"/>
      <c r="EK86" s="133"/>
      <c r="EL86" s="133"/>
      <c r="EM86" s="133"/>
      <c r="EN86" s="133"/>
      <c r="EO86" s="133"/>
      <c r="EP86" s="133"/>
      <c r="EQ86" s="133"/>
      <c r="ER86" s="133"/>
      <c r="ES86" s="133"/>
      <c r="ET86" s="133"/>
      <c r="EU86" s="133"/>
      <c r="EV86" s="133"/>
      <c r="EW86" s="133"/>
      <c r="EX86" s="133"/>
      <c r="EY86" s="133"/>
      <c r="EZ86" s="133"/>
      <c r="FA86" s="133"/>
      <c r="FB86" s="133"/>
      <c r="FC86" s="133"/>
      <c r="FD86" s="133"/>
      <c r="FE86" s="133"/>
      <c r="FF86" s="133"/>
      <c r="FG86" s="133"/>
      <c r="FH86" s="133"/>
      <c r="FI86" s="133"/>
      <c r="FJ86" s="133"/>
      <c r="FK86" s="133"/>
      <c r="FL86" s="133"/>
      <c r="FM86" s="133"/>
      <c r="FN86" s="133"/>
      <c r="FO86" s="133"/>
      <c r="FP86" s="133"/>
      <c r="FQ86" s="133"/>
      <c r="FR86" s="133"/>
      <c r="FS86" s="133"/>
      <c r="FT86" s="133"/>
      <c r="FU86" s="133"/>
      <c r="FV86" s="133"/>
      <c r="FW86" s="133"/>
      <c r="FX86" s="133"/>
      <c r="FY86" s="14"/>
      <c r="FZ86" s="14"/>
      <c r="GA86" s="2"/>
      <c r="GB86" s="14"/>
      <c r="GC86" s="14"/>
      <c r="GD86" s="14"/>
      <c r="GE86" s="14"/>
      <c r="GF86" s="14"/>
      <c r="GG86" s="2"/>
      <c r="GH86" s="12"/>
      <c r="GI86" s="133"/>
      <c r="GJ86" s="133"/>
      <c r="GK86" s="133"/>
      <c r="GL86" s="133"/>
      <c r="GM86" s="133"/>
      <c r="GN86" s="138"/>
      <c r="GO86" s="138"/>
    </row>
    <row r="87" spans="1:198" x14ac:dyDescent="0.35">
      <c r="A87" s="120"/>
      <c r="B87" s="154" t="s">
        <v>680</v>
      </c>
      <c r="C87" s="179"/>
      <c r="D87" s="179"/>
      <c r="E87" s="179"/>
      <c r="F87" s="179"/>
      <c r="G87" s="179"/>
      <c r="H87" s="179"/>
      <c r="I87" s="179"/>
      <c r="J87" s="179"/>
      <c r="K87" s="179"/>
      <c r="L87" s="179"/>
      <c r="M87" s="179"/>
      <c r="N87" s="179"/>
      <c r="O87" s="179"/>
      <c r="P87" s="179"/>
      <c r="Q87" s="179"/>
      <c r="R87" s="179"/>
      <c r="S87" s="179"/>
      <c r="T87" s="179"/>
      <c r="U87" s="179"/>
      <c r="V87" s="179"/>
      <c r="W87" s="179"/>
      <c r="X87" s="179"/>
      <c r="Y87" s="179"/>
      <c r="Z87" s="179"/>
      <c r="AA87" s="179"/>
      <c r="AB87" s="179"/>
      <c r="AC87" s="179"/>
      <c r="AD87" s="179"/>
      <c r="AE87" s="179"/>
      <c r="AF87" s="179"/>
      <c r="AG87" s="179"/>
      <c r="AH87" s="179"/>
      <c r="AI87" s="179"/>
      <c r="AJ87" s="179"/>
      <c r="AK87" s="179"/>
      <c r="AL87" s="179"/>
      <c r="AM87" s="179"/>
      <c r="AN87" s="179"/>
      <c r="AO87" s="179"/>
      <c r="AP87" s="179"/>
      <c r="AQ87" s="179"/>
      <c r="AR87" s="179"/>
      <c r="AS87" s="179"/>
      <c r="AT87" s="179"/>
      <c r="AU87" s="179"/>
      <c r="AV87" s="179"/>
      <c r="AW87" s="179"/>
      <c r="AX87" s="179"/>
      <c r="AY87" s="179"/>
      <c r="AZ87" s="179"/>
      <c r="BA87" s="179"/>
      <c r="BB87" s="179"/>
      <c r="BC87" s="179"/>
      <c r="BD87" s="179"/>
      <c r="BE87" s="179"/>
      <c r="BF87" s="179"/>
      <c r="BG87" s="179"/>
      <c r="BH87" s="179"/>
      <c r="BI87" s="179"/>
      <c r="BJ87" s="179"/>
      <c r="BK87" s="179"/>
      <c r="BL87" s="179"/>
      <c r="BM87" s="179"/>
      <c r="BN87" s="179"/>
      <c r="BO87" s="179"/>
      <c r="BP87" s="179"/>
      <c r="BQ87" s="179"/>
      <c r="BR87" s="179"/>
      <c r="BS87" s="179"/>
      <c r="BT87" s="179"/>
      <c r="BU87" s="179"/>
      <c r="BV87" s="179"/>
      <c r="BW87" s="179"/>
      <c r="BX87" s="179"/>
      <c r="BY87" s="179"/>
      <c r="BZ87" s="179"/>
      <c r="CA87" s="179"/>
      <c r="CB87" s="179"/>
      <c r="CC87" s="179"/>
      <c r="CD87" s="179"/>
      <c r="CE87" s="179"/>
      <c r="CF87" s="179"/>
      <c r="CG87" s="179"/>
      <c r="CH87" s="179"/>
      <c r="CI87" s="179"/>
      <c r="CJ87" s="179"/>
      <c r="CK87" s="179"/>
      <c r="CL87" s="179"/>
      <c r="CM87" s="179"/>
      <c r="CN87" s="179"/>
      <c r="CO87" s="179"/>
      <c r="CP87" s="179"/>
      <c r="CQ87" s="179"/>
      <c r="CR87" s="179"/>
      <c r="CS87" s="179"/>
      <c r="CT87" s="179"/>
      <c r="CU87" s="179"/>
      <c r="CV87" s="179"/>
      <c r="CW87" s="179"/>
      <c r="CX87" s="179"/>
      <c r="CY87" s="179"/>
      <c r="CZ87" s="179"/>
      <c r="DA87" s="179"/>
      <c r="DB87" s="179"/>
      <c r="DC87" s="179"/>
      <c r="DD87" s="179"/>
      <c r="DE87" s="179"/>
      <c r="DF87" s="179"/>
      <c r="DG87" s="179"/>
      <c r="DH87" s="179"/>
      <c r="DI87" s="179"/>
      <c r="DJ87" s="179"/>
      <c r="DK87" s="179"/>
      <c r="DL87" s="179"/>
      <c r="DM87" s="179"/>
      <c r="DN87" s="179"/>
      <c r="DO87" s="179"/>
      <c r="DP87" s="179"/>
      <c r="DQ87" s="179"/>
      <c r="DR87" s="179"/>
      <c r="DS87" s="179"/>
      <c r="DT87" s="179"/>
      <c r="DU87" s="179"/>
      <c r="DV87" s="179"/>
      <c r="DW87" s="179"/>
      <c r="DX87" s="179"/>
      <c r="DY87" s="179"/>
      <c r="DZ87" s="179"/>
      <c r="EA87" s="179"/>
      <c r="EB87" s="179"/>
      <c r="EC87" s="179"/>
      <c r="ED87" s="179"/>
      <c r="EE87" s="179"/>
      <c r="EF87" s="179"/>
      <c r="EG87" s="179"/>
      <c r="EH87" s="179"/>
      <c r="EI87" s="179"/>
      <c r="EJ87" s="179"/>
      <c r="EK87" s="179"/>
      <c r="EL87" s="179"/>
      <c r="EM87" s="179"/>
      <c r="EN87" s="179"/>
      <c r="EO87" s="179"/>
      <c r="EP87" s="179"/>
      <c r="EQ87" s="179"/>
      <c r="ER87" s="179"/>
      <c r="ES87" s="179"/>
      <c r="ET87" s="179"/>
      <c r="EU87" s="179"/>
      <c r="EV87" s="179"/>
      <c r="EW87" s="179"/>
      <c r="EX87" s="179"/>
      <c r="EY87" s="179"/>
      <c r="EZ87" s="179"/>
      <c r="FA87" s="179"/>
      <c r="FB87" s="179"/>
      <c r="FC87" s="179"/>
      <c r="FD87" s="179"/>
      <c r="FE87" s="179"/>
      <c r="FF87" s="179"/>
      <c r="FG87" s="179"/>
      <c r="FH87" s="179"/>
      <c r="FI87" s="179"/>
      <c r="FJ87" s="179"/>
      <c r="FK87" s="179"/>
      <c r="FL87" s="179"/>
      <c r="FM87" s="179"/>
      <c r="FN87" s="179"/>
      <c r="FO87" s="179"/>
      <c r="FP87" s="179"/>
      <c r="FQ87" s="179"/>
      <c r="FR87" s="179"/>
      <c r="FS87" s="179"/>
      <c r="FT87" s="179"/>
      <c r="FU87" s="179"/>
      <c r="FV87" s="179"/>
      <c r="FW87" s="179"/>
      <c r="FX87" s="179"/>
      <c r="FY87" s="2"/>
      <c r="FZ87" s="2"/>
      <c r="GA87" s="14"/>
      <c r="GB87" s="2"/>
      <c r="GC87" s="2"/>
      <c r="GD87" s="2"/>
      <c r="GE87" s="2"/>
      <c r="GF87" s="2"/>
      <c r="GG87" s="2"/>
      <c r="GH87" s="2"/>
      <c r="GI87" s="120"/>
      <c r="GJ87" s="120"/>
      <c r="GK87" s="120"/>
      <c r="GL87" s="120"/>
      <c r="GM87" s="120"/>
      <c r="GN87" s="141"/>
      <c r="GO87" s="141"/>
      <c r="GP87" s="141"/>
    </row>
    <row r="88" spans="1:198" x14ac:dyDescent="0.35">
      <c r="A88" s="119" t="s">
        <v>491</v>
      </c>
      <c r="B88" s="120" t="s">
        <v>688</v>
      </c>
      <c r="C88" s="186">
        <f t="shared" ref="C88:AH88" si="111">C17</f>
        <v>2311</v>
      </c>
      <c r="D88" s="186">
        <f t="shared" si="111"/>
        <v>9785</v>
      </c>
      <c r="E88" s="186">
        <f t="shared" si="111"/>
        <v>2809</v>
      </c>
      <c r="F88" s="186">
        <f t="shared" si="111"/>
        <v>3989</v>
      </c>
      <c r="G88" s="186">
        <f t="shared" si="111"/>
        <v>189</v>
      </c>
      <c r="H88" s="186">
        <f t="shared" si="111"/>
        <v>169</v>
      </c>
      <c r="I88" s="186">
        <f t="shared" si="111"/>
        <v>4032</v>
      </c>
      <c r="J88" s="186">
        <f t="shared" si="111"/>
        <v>831</v>
      </c>
      <c r="K88" s="186">
        <f t="shared" si="111"/>
        <v>83</v>
      </c>
      <c r="L88" s="186">
        <f t="shared" si="111"/>
        <v>732</v>
      </c>
      <c r="M88" s="186">
        <f t="shared" si="111"/>
        <v>521</v>
      </c>
      <c r="N88" s="186">
        <f t="shared" si="111"/>
        <v>8671</v>
      </c>
      <c r="O88" s="186">
        <f t="shared" si="111"/>
        <v>1022</v>
      </c>
      <c r="P88" s="186">
        <f t="shared" si="111"/>
        <v>65</v>
      </c>
      <c r="Q88" s="186">
        <f t="shared" si="111"/>
        <v>17070</v>
      </c>
      <c r="R88" s="186">
        <f t="shared" si="111"/>
        <v>839</v>
      </c>
      <c r="S88" s="186">
        <f t="shared" si="111"/>
        <v>529</v>
      </c>
      <c r="T88" s="186">
        <f t="shared" si="111"/>
        <v>57</v>
      </c>
      <c r="U88" s="186">
        <f t="shared" si="111"/>
        <v>26</v>
      </c>
      <c r="V88" s="186">
        <f t="shared" si="111"/>
        <v>100</v>
      </c>
      <c r="W88" s="186">
        <f t="shared" si="111"/>
        <v>50</v>
      </c>
      <c r="X88" s="186">
        <f t="shared" si="111"/>
        <v>14</v>
      </c>
      <c r="Y88" s="186">
        <f t="shared" si="111"/>
        <v>276</v>
      </c>
      <c r="Z88" s="186">
        <f t="shared" si="111"/>
        <v>60</v>
      </c>
      <c r="AA88" s="186">
        <f t="shared" si="111"/>
        <v>5295</v>
      </c>
      <c r="AB88" s="186">
        <f t="shared" si="111"/>
        <v>3397</v>
      </c>
      <c r="AC88" s="186">
        <f t="shared" si="111"/>
        <v>123</v>
      </c>
      <c r="AD88" s="186">
        <f t="shared" si="111"/>
        <v>283</v>
      </c>
      <c r="AE88" s="186">
        <f t="shared" si="111"/>
        <v>20</v>
      </c>
      <c r="AF88" s="186">
        <f t="shared" si="111"/>
        <v>34</v>
      </c>
      <c r="AG88" s="186">
        <f t="shared" si="111"/>
        <v>74</v>
      </c>
      <c r="AH88" s="186">
        <f t="shared" si="111"/>
        <v>356</v>
      </c>
      <c r="AI88" s="186">
        <f t="shared" ref="AI88:BN88" si="112">AI17</f>
        <v>129</v>
      </c>
      <c r="AJ88" s="186">
        <f t="shared" si="112"/>
        <v>71</v>
      </c>
      <c r="AK88" s="186">
        <f t="shared" si="112"/>
        <v>106</v>
      </c>
      <c r="AL88" s="186">
        <f t="shared" si="112"/>
        <v>109</v>
      </c>
      <c r="AM88" s="186">
        <f t="shared" si="112"/>
        <v>175</v>
      </c>
      <c r="AN88" s="186">
        <f t="shared" si="112"/>
        <v>98</v>
      </c>
      <c r="AO88" s="186">
        <f t="shared" si="112"/>
        <v>1189</v>
      </c>
      <c r="AP88" s="186">
        <f t="shared" si="112"/>
        <v>30699</v>
      </c>
      <c r="AQ88" s="186">
        <f t="shared" si="112"/>
        <v>74</v>
      </c>
      <c r="AR88" s="186">
        <f t="shared" si="112"/>
        <v>3849</v>
      </c>
      <c r="AS88" s="186">
        <f t="shared" si="112"/>
        <v>1103</v>
      </c>
      <c r="AT88" s="186">
        <f t="shared" si="112"/>
        <v>221</v>
      </c>
      <c r="AU88" s="186">
        <f t="shared" si="112"/>
        <v>48</v>
      </c>
      <c r="AV88" s="186">
        <f t="shared" si="112"/>
        <v>107</v>
      </c>
      <c r="AW88" s="186">
        <f t="shared" si="112"/>
        <v>42</v>
      </c>
      <c r="AX88" s="186">
        <f t="shared" si="112"/>
        <v>0</v>
      </c>
      <c r="AY88" s="186">
        <f t="shared" si="112"/>
        <v>133</v>
      </c>
      <c r="AZ88" s="186">
        <f t="shared" si="112"/>
        <v>5157</v>
      </c>
      <c r="BA88" s="186">
        <f t="shared" si="112"/>
        <v>2278</v>
      </c>
      <c r="BB88" s="186">
        <f t="shared" si="112"/>
        <v>2184</v>
      </c>
      <c r="BC88" s="186">
        <f t="shared" si="112"/>
        <v>8604</v>
      </c>
      <c r="BD88" s="186">
        <f t="shared" si="112"/>
        <v>170</v>
      </c>
      <c r="BE88" s="186">
        <f t="shared" si="112"/>
        <v>210</v>
      </c>
      <c r="BF88" s="186">
        <f t="shared" si="112"/>
        <v>1507</v>
      </c>
      <c r="BG88" s="186">
        <f t="shared" si="112"/>
        <v>224</v>
      </c>
      <c r="BH88" s="186">
        <f t="shared" si="112"/>
        <v>65</v>
      </c>
      <c r="BI88" s="186">
        <f t="shared" si="112"/>
        <v>101</v>
      </c>
      <c r="BJ88" s="186">
        <f t="shared" si="112"/>
        <v>387</v>
      </c>
      <c r="BK88" s="186">
        <f t="shared" si="112"/>
        <v>3764</v>
      </c>
      <c r="BL88" s="186">
        <f t="shared" si="112"/>
        <v>24</v>
      </c>
      <c r="BM88" s="186">
        <f t="shared" si="112"/>
        <v>92</v>
      </c>
      <c r="BN88" s="186">
        <f t="shared" si="112"/>
        <v>1087</v>
      </c>
      <c r="BO88" s="186">
        <f t="shared" ref="BO88:CT88" si="113">BO17</f>
        <v>366</v>
      </c>
      <c r="BP88" s="186">
        <f t="shared" si="113"/>
        <v>82</v>
      </c>
      <c r="BQ88" s="186">
        <f t="shared" si="113"/>
        <v>1279</v>
      </c>
      <c r="BR88" s="186">
        <f t="shared" si="113"/>
        <v>1093</v>
      </c>
      <c r="BS88" s="186">
        <f t="shared" si="113"/>
        <v>465</v>
      </c>
      <c r="BT88" s="186">
        <f t="shared" si="113"/>
        <v>61</v>
      </c>
      <c r="BU88" s="186">
        <f t="shared" si="113"/>
        <v>78</v>
      </c>
      <c r="BV88" s="186">
        <f t="shared" si="113"/>
        <v>206</v>
      </c>
      <c r="BW88" s="186">
        <f t="shared" si="113"/>
        <v>217</v>
      </c>
      <c r="BX88" s="186">
        <f t="shared" si="113"/>
        <v>14</v>
      </c>
      <c r="BY88" s="186">
        <f t="shared" si="113"/>
        <v>256</v>
      </c>
      <c r="BZ88" s="186">
        <f t="shared" si="113"/>
        <v>55</v>
      </c>
      <c r="CA88" s="186">
        <f t="shared" si="113"/>
        <v>33</v>
      </c>
      <c r="CB88" s="186">
        <f t="shared" si="113"/>
        <v>13384</v>
      </c>
      <c r="CC88" s="186">
        <f t="shared" si="113"/>
        <v>49</v>
      </c>
      <c r="CD88" s="186">
        <f t="shared" si="113"/>
        <v>7</v>
      </c>
      <c r="CE88" s="186">
        <f t="shared" si="113"/>
        <v>25</v>
      </c>
      <c r="CF88" s="186">
        <f t="shared" si="113"/>
        <v>41</v>
      </c>
      <c r="CG88" s="186">
        <f t="shared" si="113"/>
        <v>63</v>
      </c>
      <c r="CH88" s="186">
        <f t="shared" si="113"/>
        <v>36</v>
      </c>
      <c r="CI88" s="186">
        <f t="shared" si="113"/>
        <v>281</v>
      </c>
      <c r="CJ88" s="186">
        <f t="shared" si="113"/>
        <v>280</v>
      </c>
      <c r="CK88" s="186">
        <f t="shared" si="113"/>
        <v>852</v>
      </c>
      <c r="CL88" s="186">
        <f t="shared" si="113"/>
        <v>250</v>
      </c>
      <c r="CM88" s="186">
        <f t="shared" si="113"/>
        <v>180</v>
      </c>
      <c r="CN88" s="186">
        <f t="shared" si="113"/>
        <v>4931</v>
      </c>
      <c r="CO88" s="186">
        <f t="shared" si="113"/>
        <v>2428</v>
      </c>
      <c r="CP88" s="186">
        <f t="shared" si="113"/>
        <v>198</v>
      </c>
      <c r="CQ88" s="186">
        <f t="shared" si="113"/>
        <v>352</v>
      </c>
      <c r="CR88" s="186">
        <f t="shared" si="113"/>
        <v>69</v>
      </c>
      <c r="CS88" s="186">
        <f t="shared" si="113"/>
        <v>80</v>
      </c>
      <c r="CT88" s="186">
        <f t="shared" si="113"/>
        <v>54</v>
      </c>
      <c r="CU88" s="186">
        <f t="shared" ref="CU88:DZ88" si="114">CU17</f>
        <v>68</v>
      </c>
      <c r="CV88" s="186">
        <f t="shared" si="114"/>
        <v>3</v>
      </c>
      <c r="CW88" s="186">
        <f t="shared" si="114"/>
        <v>53</v>
      </c>
      <c r="CX88" s="186">
        <f t="shared" si="114"/>
        <v>117</v>
      </c>
      <c r="CY88" s="186">
        <f t="shared" si="114"/>
        <v>14</v>
      </c>
      <c r="CZ88" s="186">
        <f t="shared" si="114"/>
        <v>677</v>
      </c>
      <c r="DA88" s="186">
        <f t="shared" si="114"/>
        <v>36</v>
      </c>
      <c r="DB88" s="186">
        <f t="shared" si="114"/>
        <v>59</v>
      </c>
      <c r="DC88" s="186">
        <f t="shared" si="114"/>
        <v>28</v>
      </c>
      <c r="DD88" s="186">
        <f t="shared" si="114"/>
        <v>41</v>
      </c>
      <c r="DE88" s="186">
        <f t="shared" si="114"/>
        <v>34</v>
      </c>
      <c r="DF88" s="186">
        <f t="shared" si="114"/>
        <v>5994</v>
      </c>
      <c r="DG88" s="186">
        <f t="shared" si="114"/>
        <v>20</v>
      </c>
      <c r="DH88" s="186">
        <f t="shared" si="114"/>
        <v>548</v>
      </c>
      <c r="DI88" s="186">
        <f t="shared" si="114"/>
        <v>1006</v>
      </c>
      <c r="DJ88" s="186">
        <f t="shared" si="114"/>
        <v>126</v>
      </c>
      <c r="DK88" s="186">
        <f t="shared" si="114"/>
        <v>172</v>
      </c>
      <c r="DL88" s="186">
        <f t="shared" si="114"/>
        <v>1818</v>
      </c>
      <c r="DM88" s="186">
        <f t="shared" si="114"/>
        <v>81</v>
      </c>
      <c r="DN88" s="186">
        <f t="shared" si="114"/>
        <v>418</v>
      </c>
      <c r="DO88" s="186">
        <f t="shared" si="114"/>
        <v>925</v>
      </c>
      <c r="DP88" s="186">
        <f t="shared" si="114"/>
        <v>47</v>
      </c>
      <c r="DQ88" s="186">
        <f t="shared" si="114"/>
        <v>162</v>
      </c>
      <c r="DR88" s="186">
        <f t="shared" si="114"/>
        <v>640</v>
      </c>
      <c r="DS88" s="186">
        <f t="shared" si="114"/>
        <v>342</v>
      </c>
      <c r="DT88" s="186">
        <f t="shared" si="114"/>
        <v>72</v>
      </c>
      <c r="DU88" s="186">
        <f t="shared" si="114"/>
        <v>128</v>
      </c>
      <c r="DV88" s="186">
        <f t="shared" si="114"/>
        <v>56</v>
      </c>
      <c r="DW88" s="186">
        <f t="shared" si="114"/>
        <v>91</v>
      </c>
      <c r="DX88" s="186">
        <f t="shared" si="114"/>
        <v>24</v>
      </c>
      <c r="DY88" s="186">
        <f t="shared" si="114"/>
        <v>27</v>
      </c>
      <c r="DZ88" s="186">
        <f t="shared" si="114"/>
        <v>74</v>
      </c>
      <c r="EA88" s="186">
        <f t="shared" ref="EA88:FF88" si="115">EA17</f>
        <v>130</v>
      </c>
      <c r="EB88" s="186">
        <f t="shared" si="115"/>
        <v>172</v>
      </c>
      <c r="EC88" s="186">
        <f t="shared" si="115"/>
        <v>68</v>
      </c>
      <c r="ED88" s="186">
        <f t="shared" si="115"/>
        <v>24</v>
      </c>
      <c r="EE88" s="186">
        <f t="shared" si="115"/>
        <v>69</v>
      </c>
      <c r="EF88" s="186">
        <f t="shared" si="115"/>
        <v>603</v>
      </c>
      <c r="EG88" s="186">
        <f t="shared" si="115"/>
        <v>100</v>
      </c>
      <c r="EH88" s="186">
        <f t="shared" si="115"/>
        <v>68</v>
      </c>
      <c r="EI88" s="186">
        <f t="shared" si="115"/>
        <v>6981</v>
      </c>
      <c r="EJ88" s="186">
        <f t="shared" si="115"/>
        <v>2957</v>
      </c>
      <c r="EK88" s="186">
        <f t="shared" si="115"/>
        <v>147</v>
      </c>
      <c r="EL88" s="186">
        <f t="shared" si="115"/>
        <v>123</v>
      </c>
      <c r="EM88" s="186">
        <f t="shared" si="115"/>
        <v>111</v>
      </c>
      <c r="EN88" s="186">
        <f t="shared" si="115"/>
        <v>401</v>
      </c>
      <c r="EO88" s="186">
        <f t="shared" si="115"/>
        <v>68</v>
      </c>
      <c r="EP88" s="186">
        <f t="shared" si="115"/>
        <v>53</v>
      </c>
      <c r="EQ88" s="186">
        <f t="shared" si="115"/>
        <v>54</v>
      </c>
      <c r="ER88" s="186">
        <f t="shared" si="115"/>
        <v>52</v>
      </c>
      <c r="ES88" s="186">
        <f t="shared" si="115"/>
        <v>45</v>
      </c>
      <c r="ET88" s="186">
        <f t="shared" si="115"/>
        <v>105</v>
      </c>
      <c r="EU88" s="186">
        <f t="shared" si="115"/>
        <v>308</v>
      </c>
      <c r="EV88" s="186">
        <f t="shared" si="115"/>
        <v>32</v>
      </c>
      <c r="EW88" s="186">
        <f t="shared" si="115"/>
        <v>111</v>
      </c>
      <c r="EX88" s="186">
        <f t="shared" si="115"/>
        <v>40</v>
      </c>
      <c r="EY88" s="186">
        <f t="shared" si="115"/>
        <v>163</v>
      </c>
      <c r="EZ88" s="186">
        <f t="shared" si="115"/>
        <v>39</v>
      </c>
      <c r="FA88" s="186">
        <f t="shared" si="115"/>
        <v>619</v>
      </c>
      <c r="FB88" s="186">
        <f t="shared" si="115"/>
        <v>87</v>
      </c>
      <c r="FC88" s="186">
        <f t="shared" si="115"/>
        <v>275</v>
      </c>
      <c r="FD88" s="186">
        <f t="shared" si="115"/>
        <v>127</v>
      </c>
      <c r="FE88" s="186">
        <f t="shared" si="115"/>
        <v>25</v>
      </c>
      <c r="FF88" s="186">
        <f t="shared" si="115"/>
        <v>63</v>
      </c>
      <c r="FG88" s="186">
        <f t="shared" ref="FG88:FX88" si="116">FG17</f>
        <v>16</v>
      </c>
      <c r="FH88" s="186">
        <f t="shared" si="116"/>
        <v>18</v>
      </c>
      <c r="FI88" s="186">
        <f t="shared" si="116"/>
        <v>453</v>
      </c>
      <c r="FJ88" s="186">
        <f t="shared" si="116"/>
        <v>369</v>
      </c>
      <c r="FK88" s="186">
        <f t="shared" si="116"/>
        <v>506</v>
      </c>
      <c r="FL88" s="186">
        <f t="shared" si="116"/>
        <v>657</v>
      </c>
      <c r="FM88" s="186">
        <f t="shared" si="116"/>
        <v>275</v>
      </c>
      <c r="FN88" s="186">
        <f t="shared" si="116"/>
        <v>8885</v>
      </c>
      <c r="FO88" s="186">
        <f t="shared" si="116"/>
        <v>307</v>
      </c>
      <c r="FP88" s="186">
        <f t="shared" si="116"/>
        <v>752</v>
      </c>
      <c r="FQ88" s="186">
        <f t="shared" si="116"/>
        <v>184</v>
      </c>
      <c r="FR88" s="186">
        <f t="shared" si="116"/>
        <v>31</v>
      </c>
      <c r="FS88" s="186">
        <f t="shared" si="116"/>
        <v>18</v>
      </c>
      <c r="FT88" s="186">
        <f t="shared" si="116"/>
        <v>16</v>
      </c>
      <c r="FU88" s="186">
        <f t="shared" si="116"/>
        <v>332</v>
      </c>
      <c r="FV88" s="186">
        <f t="shared" si="116"/>
        <v>237</v>
      </c>
      <c r="FW88" s="186">
        <f t="shared" si="116"/>
        <v>50</v>
      </c>
      <c r="FX88" s="186">
        <f t="shared" si="116"/>
        <v>16</v>
      </c>
      <c r="FY88" s="67"/>
      <c r="FZ88" s="2">
        <f>SUM(C88:FX88)</f>
        <v>196827</v>
      </c>
      <c r="GA88" s="14"/>
      <c r="GB88" s="2"/>
      <c r="GC88" s="2"/>
      <c r="GD88" s="2"/>
      <c r="GE88" s="2"/>
      <c r="GF88" s="2"/>
      <c r="GG88" s="2"/>
      <c r="GH88" s="2"/>
      <c r="GI88" s="120"/>
      <c r="GJ88" s="120"/>
      <c r="GK88" s="120"/>
      <c r="GL88" s="120"/>
      <c r="GM88" s="120"/>
    </row>
    <row r="89" spans="1:198" x14ac:dyDescent="0.35">
      <c r="A89" s="119" t="s">
        <v>492</v>
      </c>
      <c r="B89" s="120" t="s">
        <v>689</v>
      </c>
      <c r="C89" s="186">
        <f t="shared" ref="C89:AH89" si="117">C20</f>
        <v>5936.4</v>
      </c>
      <c r="D89" s="186">
        <f t="shared" si="117"/>
        <v>28893.599999999999</v>
      </c>
      <c r="E89" s="186">
        <f t="shared" si="117"/>
        <v>4468.8</v>
      </c>
      <c r="F89" s="186">
        <f t="shared" si="117"/>
        <v>15351.599999999999</v>
      </c>
      <c r="G89" s="186">
        <f t="shared" si="117"/>
        <v>850.8</v>
      </c>
      <c r="H89" s="186">
        <f t="shared" si="117"/>
        <v>794.4</v>
      </c>
      <c r="I89" s="186">
        <f t="shared" si="117"/>
        <v>6464.4</v>
      </c>
      <c r="J89" s="186">
        <f t="shared" si="117"/>
        <v>1663.2</v>
      </c>
      <c r="K89" s="186">
        <f t="shared" si="117"/>
        <v>186</v>
      </c>
      <c r="L89" s="186">
        <f t="shared" si="117"/>
        <v>1503.6</v>
      </c>
      <c r="M89" s="186">
        <f t="shared" si="117"/>
        <v>685.19999999999993</v>
      </c>
      <c r="N89" s="186">
        <f t="shared" si="117"/>
        <v>36894</v>
      </c>
      <c r="O89" s="186">
        <f t="shared" si="117"/>
        <v>9018</v>
      </c>
      <c r="P89" s="186">
        <f t="shared" si="117"/>
        <v>188.4</v>
      </c>
      <c r="Q89" s="186">
        <f t="shared" si="117"/>
        <v>28060.799999999999</v>
      </c>
      <c r="R89" s="186">
        <f t="shared" si="117"/>
        <v>3002.4</v>
      </c>
      <c r="S89" s="186">
        <f t="shared" si="117"/>
        <v>1274.3999999999999</v>
      </c>
      <c r="T89" s="186">
        <f t="shared" si="117"/>
        <v>124.8</v>
      </c>
      <c r="U89" s="186">
        <f t="shared" si="117"/>
        <v>37.199999999999996</v>
      </c>
      <c r="V89" s="186">
        <f t="shared" si="117"/>
        <v>208.79999999999998</v>
      </c>
      <c r="W89" s="186">
        <f t="shared" si="117"/>
        <v>181.2</v>
      </c>
      <c r="X89" s="186">
        <f t="shared" si="117"/>
        <v>36</v>
      </c>
      <c r="Y89" s="186">
        <f t="shared" si="117"/>
        <v>460.79999999999995</v>
      </c>
      <c r="Z89" s="186">
        <f t="shared" si="117"/>
        <v>170.4</v>
      </c>
      <c r="AA89" s="186">
        <f t="shared" si="117"/>
        <v>22339.200000000001</v>
      </c>
      <c r="AB89" s="186">
        <f t="shared" si="117"/>
        <v>19311.599999999999</v>
      </c>
      <c r="AC89" s="186">
        <f t="shared" si="117"/>
        <v>718.8</v>
      </c>
      <c r="AD89" s="186">
        <f t="shared" si="117"/>
        <v>1010.4</v>
      </c>
      <c r="AE89" s="186">
        <f t="shared" si="117"/>
        <v>67.2</v>
      </c>
      <c r="AF89" s="186">
        <f t="shared" si="117"/>
        <v>141.6</v>
      </c>
      <c r="AG89" s="186">
        <f t="shared" si="117"/>
        <v>415.2</v>
      </c>
      <c r="AH89" s="186">
        <f t="shared" si="117"/>
        <v>710.4</v>
      </c>
      <c r="AI89" s="186">
        <f t="shared" ref="AI89:BN89" si="118">AI20</f>
        <v>262.8</v>
      </c>
      <c r="AJ89" s="186">
        <f t="shared" si="118"/>
        <v>108</v>
      </c>
      <c r="AK89" s="186">
        <f t="shared" si="118"/>
        <v>139.19999999999999</v>
      </c>
      <c r="AL89" s="186">
        <f t="shared" si="118"/>
        <v>169.2</v>
      </c>
      <c r="AM89" s="186">
        <f t="shared" si="118"/>
        <v>295.2</v>
      </c>
      <c r="AN89" s="186">
        <f t="shared" si="118"/>
        <v>248.39999999999998</v>
      </c>
      <c r="AO89" s="186">
        <f t="shared" si="118"/>
        <v>3228</v>
      </c>
      <c r="AP89" s="186">
        <f t="shared" si="118"/>
        <v>60844.799999999996</v>
      </c>
      <c r="AQ89" s="186">
        <f t="shared" si="118"/>
        <v>171.6</v>
      </c>
      <c r="AR89" s="186">
        <f t="shared" si="118"/>
        <v>45588</v>
      </c>
      <c r="AS89" s="186">
        <f t="shared" si="118"/>
        <v>4693.2</v>
      </c>
      <c r="AT89" s="186">
        <f t="shared" si="118"/>
        <v>1702.8</v>
      </c>
      <c r="AU89" s="186">
        <f t="shared" si="118"/>
        <v>177.6</v>
      </c>
      <c r="AV89" s="186">
        <f t="shared" si="118"/>
        <v>230.39999999999998</v>
      </c>
      <c r="AW89" s="186">
        <f t="shared" si="118"/>
        <v>178.79999999999998</v>
      </c>
      <c r="AX89" s="186">
        <f t="shared" si="118"/>
        <v>61.199999999999996</v>
      </c>
      <c r="AY89" s="186">
        <f t="shared" si="118"/>
        <v>319.2</v>
      </c>
      <c r="AZ89" s="186">
        <f t="shared" si="118"/>
        <v>10087.199999999999</v>
      </c>
      <c r="BA89" s="186">
        <f t="shared" si="118"/>
        <v>6768</v>
      </c>
      <c r="BB89" s="186">
        <f t="shared" si="118"/>
        <v>6028.8</v>
      </c>
      <c r="BC89" s="186">
        <f t="shared" si="118"/>
        <v>19404</v>
      </c>
      <c r="BD89" s="186">
        <f t="shared" si="118"/>
        <v>2425.1999999999998</v>
      </c>
      <c r="BE89" s="186">
        <f t="shared" si="118"/>
        <v>919.19999999999993</v>
      </c>
      <c r="BF89" s="186">
        <f t="shared" si="118"/>
        <v>18489.599999999999</v>
      </c>
      <c r="BG89" s="186">
        <f t="shared" si="118"/>
        <v>656.4</v>
      </c>
      <c r="BH89" s="186">
        <f t="shared" si="118"/>
        <v>358.8</v>
      </c>
      <c r="BI89" s="186">
        <f t="shared" si="118"/>
        <v>177.6</v>
      </c>
      <c r="BJ89" s="186">
        <f t="shared" si="118"/>
        <v>4314</v>
      </c>
      <c r="BK89" s="186">
        <f t="shared" si="118"/>
        <v>14372.4</v>
      </c>
      <c r="BL89" s="186">
        <f t="shared" si="118"/>
        <v>57.599999999999994</v>
      </c>
      <c r="BM89" s="186">
        <f t="shared" si="118"/>
        <v>207.6</v>
      </c>
      <c r="BN89" s="186">
        <f t="shared" si="118"/>
        <v>2450.4</v>
      </c>
      <c r="BO89" s="186">
        <f t="shared" ref="BO89:CT89" si="119">BO20</f>
        <v>1017.5999999999999</v>
      </c>
      <c r="BP89" s="186">
        <f t="shared" si="119"/>
        <v>153.6</v>
      </c>
      <c r="BQ89" s="186">
        <f t="shared" si="119"/>
        <v>4099.2</v>
      </c>
      <c r="BR89" s="186">
        <f t="shared" si="119"/>
        <v>3291.6</v>
      </c>
      <c r="BS89" s="186">
        <f t="shared" si="119"/>
        <v>853.19999999999993</v>
      </c>
      <c r="BT89" s="186">
        <f t="shared" si="119"/>
        <v>291.59999999999997</v>
      </c>
      <c r="BU89" s="186">
        <f t="shared" si="119"/>
        <v>290.39999999999998</v>
      </c>
      <c r="BV89" s="186">
        <f t="shared" si="119"/>
        <v>890.4</v>
      </c>
      <c r="BW89" s="186">
        <f t="shared" si="119"/>
        <v>1508.3999999999999</v>
      </c>
      <c r="BX89" s="186">
        <f t="shared" si="119"/>
        <v>45.6</v>
      </c>
      <c r="BY89" s="186">
        <f t="shared" si="119"/>
        <v>372</v>
      </c>
      <c r="BZ89" s="186">
        <f t="shared" si="119"/>
        <v>128.4</v>
      </c>
      <c r="CA89" s="186">
        <f t="shared" si="119"/>
        <v>106.8</v>
      </c>
      <c r="CB89" s="186">
        <f t="shared" si="119"/>
        <v>54669.599999999999</v>
      </c>
      <c r="CC89" s="186">
        <f t="shared" si="119"/>
        <v>139.19999999999999</v>
      </c>
      <c r="CD89" s="186">
        <f t="shared" si="119"/>
        <v>122.39999999999999</v>
      </c>
      <c r="CE89" s="186">
        <f t="shared" si="119"/>
        <v>96</v>
      </c>
      <c r="CF89" s="186">
        <f t="shared" si="119"/>
        <v>99.6</v>
      </c>
      <c r="CG89" s="186">
        <f t="shared" si="119"/>
        <v>148.79999999999998</v>
      </c>
      <c r="CH89" s="186">
        <f t="shared" si="119"/>
        <v>66</v>
      </c>
      <c r="CI89" s="186">
        <f t="shared" si="119"/>
        <v>511.2</v>
      </c>
      <c r="CJ89" s="186">
        <f t="shared" si="119"/>
        <v>643.19999999999993</v>
      </c>
      <c r="CK89" s="186">
        <f t="shared" si="119"/>
        <v>4425.5999999999995</v>
      </c>
      <c r="CL89" s="186">
        <f t="shared" si="119"/>
        <v>985.19999999999993</v>
      </c>
      <c r="CM89" s="186">
        <f t="shared" si="119"/>
        <v>456</v>
      </c>
      <c r="CN89" s="186">
        <f t="shared" si="119"/>
        <v>23926.799999999999</v>
      </c>
      <c r="CO89" s="186">
        <f t="shared" si="119"/>
        <v>10768.8</v>
      </c>
      <c r="CP89" s="186">
        <f t="shared" si="119"/>
        <v>679.19999999999993</v>
      </c>
      <c r="CQ89" s="186">
        <f t="shared" si="119"/>
        <v>577.19999999999993</v>
      </c>
      <c r="CR89" s="186">
        <f t="shared" si="119"/>
        <v>177.6</v>
      </c>
      <c r="CS89" s="186">
        <f t="shared" si="119"/>
        <v>240</v>
      </c>
      <c r="CT89" s="186">
        <f t="shared" si="119"/>
        <v>80.399999999999991</v>
      </c>
      <c r="CU89" s="186">
        <f t="shared" ref="CU89:DZ89" si="120">CU20</f>
        <v>340.8</v>
      </c>
      <c r="CV89" s="186">
        <f t="shared" si="120"/>
        <v>14.399999999999999</v>
      </c>
      <c r="CW89" s="186">
        <f t="shared" si="120"/>
        <v>150</v>
      </c>
      <c r="CX89" s="186">
        <f t="shared" si="120"/>
        <v>315.59999999999997</v>
      </c>
      <c r="CY89" s="186">
        <f t="shared" si="120"/>
        <v>26.4</v>
      </c>
      <c r="CZ89" s="186">
        <f t="shared" si="120"/>
        <v>1434</v>
      </c>
      <c r="DA89" s="186">
        <f t="shared" si="120"/>
        <v>154.79999999999998</v>
      </c>
      <c r="DB89" s="186">
        <f t="shared" si="120"/>
        <v>228</v>
      </c>
      <c r="DC89" s="186">
        <f t="shared" si="120"/>
        <v>115.19999999999999</v>
      </c>
      <c r="DD89" s="186">
        <f t="shared" si="120"/>
        <v>126</v>
      </c>
      <c r="DE89" s="186">
        <f t="shared" si="120"/>
        <v>177.6</v>
      </c>
      <c r="DF89" s="186">
        <f t="shared" si="120"/>
        <v>15525.599999999999</v>
      </c>
      <c r="DG89" s="186">
        <f t="shared" si="120"/>
        <v>56.4</v>
      </c>
      <c r="DH89" s="186">
        <f t="shared" si="120"/>
        <v>1485.6</v>
      </c>
      <c r="DI89" s="186">
        <f t="shared" si="120"/>
        <v>1899.6</v>
      </c>
      <c r="DJ89" s="186">
        <f t="shared" si="120"/>
        <v>543.6</v>
      </c>
      <c r="DK89" s="186">
        <f t="shared" si="120"/>
        <v>338.4</v>
      </c>
      <c r="DL89" s="186">
        <f t="shared" si="120"/>
        <v>4126.8</v>
      </c>
      <c r="DM89" s="186">
        <f t="shared" si="120"/>
        <v>174</v>
      </c>
      <c r="DN89" s="186">
        <f t="shared" si="120"/>
        <v>985.19999999999993</v>
      </c>
      <c r="DO89" s="186">
        <f t="shared" si="120"/>
        <v>2394</v>
      </c>
      <c r="DP89" s="186">
        <f t="shared" si="120"/>
        <v>163.19999999999999</v>
      </c>
      <c r="DQ89" s="186">
        <f t="shared" si="120"/>
        <v>570</v>
      </c>
      <c r="DR89" s="186">
        <f t="shared" si="120"/>
        <v>1002</v>
      </c>
      <c r="DS89" s="186">
        <f t="shared" si="120"/>
        <v>495.59999999999997</v>
      </c>
      <c r="DT89" s="186">
        <f t="shared" si="120"/>
        <v>106.8</v>
      </c>
      <c r="DU89" s="186">
        <f t="shared" si="120"/>
        <v>266.39999999999998</v>
      </c>
      <c r="DV89" s="186">
        <f t="shared" si="120"/>
        <v>160.79999999999998</v>
      </c>
      <c r="DW89" s="186">
        <f t="shared" si="120"/>
        <v>235.2</v>
      </c>
      <c r="DX89" s="186">
        <f t="shared" si="120"/>
        <v>136.79999999999998</v>
      </c>
      <c r="DY89" s="186">
        <f t="shared" si="120"/>
        <v>223.2</v>
      </c>
      <c r="DZ89" s="186">
        <f t="shared" si="120"/>
        <v>536.4</v>
      </c>
      <c r="EA89" s="186">
        <f t="shared" ref="EA89:FF89" si="121">EA20</f>
        <v>430.8</v>
      </c>
      <c r="EB89" s="186">
        <f t="shared" si="121"/>
        <v>394.8</v>
      </c>
      <c r="EC89" s="186">
        <f t="shared" si="121"/>
        <v>222</v>
      </c>
      <c r="ED89" s="186">
        <f t="shared" si="121"/>
        <v>1160.3999999999999</v>
      </c>
      <c r="EE89" s="186">
        <f t="shared" si="121"/>
        <v>122.39999999999999</v>
      </c>
      <c r="EF89" s="186">
        <f t="shared" si="121"/>
        <v>1033.2</v>
      </c>
      <c r="EG89" s="186">
        <f t="shared" si="121"/>
        <v>186</v>
      </c>
      <c r="EH89" s="186">
        <f t="shared" si="121"/>
        <v>198</v>
      </c>
      <c r="EI89" s="186">
        <f t="shared" si="121"/>
        <v>10844.4</v>
      </c>
      <c r="EJ89" s="186">
        <f t="shared" si="121"/>
        <v>7365.5999999999995</v>
      </c>
      <c r="EK89" s="186">
        <f t="shared" si="121"/>
        <v>490.79999999999995</v>
      </c>
      <c r="EL89" s="186">
        <f t="shared" si="121"/>
        <v>357.59999999999997</v>
      </c>
      <c r="EM89" s="186">
        <f t="shared" si="121"/>
        <v>310.8</v>
      </c>
      <c r="EN89" s="186">
        <f t="shared" si="121"/>
        <v>699.6</v>
      </c>
      <c r="EO89" s="186">
        <f t="shared" si="121"/>
        <v>244.79999999999998</v>
      </c>
      <c r="EP89" s="186">
        <f t="shared" si="121"/>
        <v>316.8</v>
      </c>
      <c r="EQ89" s="186">
        <f t="shared" si="121"/>
        <v>1966.8</v>
      </c>
      <c r="ER89" s="186">
        <f t="shared" si="121"/>
        <v>212.4</v>
      </c>
      <c r="ES89" s="186">
        <f t="shared" si="121"/>
        <v>134.4</v>
      </c>
      <c r="ET89" s="186">
        <f t="shared" si="121"/>
        <v>158.4</v>
      </c>
      <c r="EU89" s="186">
        <f t="shared" si="121"/>
        <v>408</v>
      </c>
      <c r="EV89" s="186">
        <f t="shared" si="121"/>
        <v>60</v>
      </c>
      <c r="EW89" s="186">
        <f t="shared" si="121"/>
        <v>604.79999999999995</v>
      </c>
      <c r="EX89" s="186">
        <f t="shared" si="121"/>
        <v>140.4</v>
      </c>
      <c r="EY89" s="186">
        <f t="shared" si="121"/>
        <v>393.59999999999997</v>
      </c>
      <c r="EZ89" s="186">
        <f t="shared" si="121"/>
        <v>99.6</v>
      </c>
      <c r="FA89" s="186">
        <f t="shared" si="121"/>
        <v>2515.1999999999998</v>
      </c>
      <c r="FB89" s="186">
        <f t="shared" si="121"/>
        <v>220.79999999999998</v>
      </c>
      <c r="FC89" s="186">
        <f t="shared" si="121"/>
        <v>1204.8</v>
      </c>
      <c r="FD89" s="186">
        <f t="shared" si="121"/>
        <v>306</v>
      </c>
      <c r="FE89" s="186">
        <f t="shared" si="121"/>
        <v>56.4</v>
      </c>
      <c r="FF89" s="186">
        <f t="shared" si="121"/>
        <v>146.4</v>
      </c>
      <c r="FG89" s="186">
        <f t="shared" ref="FG89:FX89" si="122">FG20</f>
        <v>92.399999999999991</v>
      </c>
      <c r="FH89" s="186">
        <f t="shared" si="122"/>
        <v>57.599999999999994</v>
      </c>
      <c r="FI89" s="186">
        <f t="shared" si="122"/>
        <v>1282.8</v>
      </c>
      <c r="FJ89" s="186">
        <f t="shared" si="122"/>
        <v>1510.8</v>
      </c>
      <c r="FK89" s="186">
        <f t="shared" si="122"/>
        <v>1927.1999999999998</v>
      </c>
      <c r="FL89" s="186">
        <f t="shared" si="122"/>
        <v>5967.5999999999995</v>
      </c>
      <c r="FM89" s="186">
        <f t="shared" si="122"/>
        <v>2769.6</v>
      </c>
      <c r="FN89" s="186">
        <f t="shared" si="122"/>
        <v>15997.199999999999</v>
      </c>
      <c r="FO89" s="186">
        <f t="shared" si="122"/>
        <v>782.4</v>
      </c>
      <c r="FP89" s="186">
        <f t="shared" si="122"/>
        <v>1665.6</v>
      </c>
      <c r="FQ89" s="186">
        <f t="shared" si="122"/>
        <v>739.19999999999993</v>
      </c>
      <c r="FR89" s="186">
        <f t="shared" si="122"/>
        <v>116.39999999999999</v>
      </c>
      <c r="FS89" s="186">
        <f t="shared" si="122"/>
        <v>141.6</v>
      </c>
      <c r="FT89" s="186">
        <f t="shared" si="122"/>
        <v>48</v>
      </c>
      <c r="FU89" s="186">
        <f t="shared" si="122"/>
        <v>598.79999999999995</v>
      </c>
      <c r="FV89" s="186">
        <f t="shared" si="122"/>
        <v>510</v>
      </c>
      <c r="FW89" s="186">
        <f t="shared" si="122"/>
        <v>120</v>
      </c>
      <c r="FX89" s="186">
        <f t="shared" si="122"/>
        <v>50.4</v>
      </c>
      <c r="FY89" s="36"/>
      <c r="FZ89" s="2">
        <f>SUM(C89:FX89)</f>
        <v>610058.40000000037</v>
      </c>
      <c r="GA89" s="26"/>
      <c r="GB89" s="2"/>
      <c r="GC89" s="2"/>
      <c r="GD89" s="2"/>
      <c r="GE89" s="2"/>
      <c r="GF89" s="2"/>
      <c r="GG89" s="2"/>
      <c r="GH89" s="2"/>
      <c r="GI89" s="120"/>
      <c r="GJ89" s="120"/>
      <c r="GK89" s="120"/>
      <c r="GL89" s="120"/>
      <c r="GM89" s="120"/>
    </row>
    <row r="90" spans="1:198" x14ac:dyDescent="0.35">
      <c r="A90" s="119" t="s">
        <v>493</v>
      </c>
      <c r="B90" s="120" t="s">
        <v>693</v>
      </c>
      <c r="C90" s="189">
        <f t="shared" ref="C90" si="123">ROUND(C88/C89,4)</f>
        <v>0.38929999999999998</v>
      </c>
      <c r="D90" s="189">
        <f t="shared" ref="D90:BO90" si="124">ROUND(D88/D89,4)</f>
        <v>0.3387</v>
      </c>
      <c r="E90" s="189">
        <f t="shared" si="124"/>
        <v>0.62860000000000005</v>
      </c>
      <c r="F90" s="189">
        <f t="shared" si="124"/>
        <v>0.25979999999999998</v>
      </c>
      <c r="G90" s="189">
        <f t="shared" si="124"/>
        <v>0.22209999999999999</v>
      </c>
      <c r="H90" s="189">
        <f t="shared" si="124"/>
        <v>0.2127</v>
      </c>
      <c r="I90" s="189">
        <f t="shared" si="124"/>
        <v>0.62370000000000003</v>
      </c>
      <c r="J90" s="189">
        <f t="shared" si="124"/>
        <v>0.49959999999999999</v>
      </c>
      <c r="K90" s="189">
        <f t="shared" si="124"/>
        <v>0.44619999999999999</v>
      </c>
      <c r="L90" s="189">
        <f t="shared" si="124"/>
        <v>0.48680000000000001</v>
      </c>
      <c r="M90" s="189">
        <f t="shared" si="124"/>
        <v>0.76039999999999996</v>
      </c>
      <c r="N90" s="189">
        <f t="shared" si="124"/>
        <v>0.23499999999999999</v>
      </c>
      <c r="O90" s="189">
        <f t="shared" si="124"/>
        <v>0.1133</v>
      </c>
      <c r="P90" s="189">
        <f t="shared" si="124"/>
        <v>0.34499999999999997</v>
      </c>
      <c r="Q90" s="189">
        <f t="shared" si="124"/>
        <v>0.60829999999999995</v>
      </c>
      <c r="R90" s="189">
        <f t="shared" si="124"/>
        <v>0.27939999999999998</v>
      </c>
      <c r="S90" s="189">
        <f t="shared" si="124"/>
        <v>0.41510000000000002</v>
      </c>
      <c r="T90" s="189">
        <f t="shared" si="124"/>
        <v>0.45669999999999999</v>
      </c>
      <c r="U90" s="189">
        <f t="shared" si="124"/>
        <v>0.69889999999999997</v>
      </c>
      <c r="V90" s="189">
        <f t="shared" si="124"/>
        <v>0.47889999999999999</v>
      </c>
      <c r="W90" s="189">
        <f t="shared" si="124"/>
        <v>0.27589999999999998</v>
      </c>
      <c r="X90" s="189">
        <f t="shared" si="124"/>
        <v>0.38890000000000002</v>
      </c>
      <c r="Y90" s="189">
        <f t="shared" si="124"/>
        <v>0.59899999999999998</v>
      </c>
      <c r="Z90" s="189">
        <f t="shared" si="124"/>
        <v>0.35210000000000002</v>
      </c>
      <c r="AA90" s="189">
        <f t="shared" si="124"/>
        <v>0.23699999999999999</v>
      </c>
      <c r="AB90" s="189">
        <f t="shared" si="124"/>
        <v>0.1759</v>
      </c>
      <c r="AC90" s="189">
        <f t="shared" si="124"/>
        <v>0.1711</v>
      </c>
      <c r="AD90" s="189">
        <f t="shared" si="124"/>
        <v>0.28010000000000002</v>
      </c>
      <c r="AE90" s="189">
        <f t="shared" si="124"/>
        <v>0.29759999999999998</v>
      </c>
      <c r="AF90" s="189">
        <f t="shared" si="124"/>
        <v>0.24010000000000001</v>
      </c>
      <c r="AG90" s="189">
        <f t="shared" si="124"/>
        <v>0.1782</v>
      </c>
      <c r="AH90" s="189">
        <f t="shared" si="124"/>
        <v>0.50109999999999999</v>
      </c>
      <c r="AI90" s="189">
        <f t="shared" si="124"/>
        <v>0.4909</v>
      </c>
      <c r="AJ90" s="189">
        <f t="shared" si="124"/>
        <v>0.65739999999999998</v>
      </c>
      <c r="AK90" s="189">
        <f t="shared" si="124"/>
        <v>0.76149999999999995</v>
      </c>
      <c r="AL90" s="189">
        <f t="shared" si="124"/>
        <v>0.64419999999999999</v>
      </c>
      <c r="AM90" s="189">
        <f t="shared" si="124"/>
        <v>0.59279999999999999</v>
      </c>
      <c r="AN90" s="189">
        <f t="shared" si="124"/>
        <v>0.39450000000000002</v>
      </c>
      <c r="AO90" s="189">
        <f t="shared" si="124"/>
        <v>0.36830000000000002</v>
      </c>
      <c r="AP90" s="189">
        <f t="shared" si="124"/>
        <v>0.50449999999999995</v>
      </c>
      <c r="AQ90" s="189">
        <f t="shared" si="124"/>
        <v>0.43120000000000003</v>
      </c>
      <c r="AR90" s="189">
        <f t="shared" si="124"/>
        <v>8.4400000000000003E-2</v>
      </c>
      <c r="AS90" s="189">
        <f t="shared" si="124"/>
        <v>0.23499999999999999</v>
      </c>
      <c r="AT90" s="189">
        <f t="shared" si="124"/>
        <v>0.1298</v>
      </c>
      <c r="AU90" s="189">
        <f t="shared" si="124"/>
        <v>0.27029999999999998</v>
      </c>
      <c r="AV90" s="189">
        <f t="shared" si="124"/>
        <v>0.46439999999999998</v>
      </c>
      <c r="AW90" s="189">
        <f t="shared" si="124"/>
        <v>0.2349</v>
      </c>
      <c r="AX90" s="189">
        <f t="shared" si="124"/>
        <v>0</v>
      </c>
      <c r="AY90" s="189">
        <f t="shared" si="124"/>
        <v>0.41670000000000001</v>
      </c>
      <c r="AZ90" s="189">
        <f t="shared" si="124"/>
        <v>0.51119999999999999</v>
      </c>
      <c r="BA90" s="189">
        <f t="shared" si="124"/>
        <v>0.33660000000000001</v>
      </c>
      <c r="BB90" s="189">
        <f t="shared" si="124"/>
        <v>0.36230000000000001</v>
      </c>
      <c r="BC90" s="189">
        <f t="shared" si="124"/>
        <v>0.44340000000000002</v>
      </c>
      <c r="BD90" s="189">
        <f t="shared" si="124"/>
        <v>7.0099999999999996E-2</v>
      </c>
      <c r="BE90" s="189">
        <f t="shared" si="124"/>
        <v>0.22850000000000001</v>
      </c>
      <c r="BF90" s="189">
        <f t="shared" si="124"/>
        <v>8.1500000000000003E-2</v>
      </c>
      <c r="BG90" s="189">
        <f t="shared" si="124"/>
        <v>0.34129999999999999</v>
      </c>
      <c r="BH90" s="189">
        <f t="shared" si="124"/>
        <v>0.1812</v>
      </c>
      <c r="BI90" s="189">
        <f t="shared" si="124"/>
        <v>0.56869999999999998</v>
      </c>
      <c r="BJ90" s="189">
        <f t="shared" si="124"/>
        <v>8.9700000000000002E-2</v>
      </c>
      <c r="BK90" s="189">
        <f t="shared" si="124"/>
        <v>0.26190000000000002</v>
      </c>
      <c r="BL90" s="189">
        <f t="shared" si="124"/>
        <v>0.41670000000000001</v>
      </c>
      <c r="BM90" s="189">
        <f t="shared" si="124"/>
        <v>0.44319999999999998</v>
      </c>
      <c r="BN90" s="189">
        <f t="shared" si="124"/>
        <v>0.44359999999999999</v>
      </c>
      <c r="BO90" s="189">
        <f t="shared" si="124"/>
        <v>0.35970000000000002</v>
      </c>
      <c r="BP90" s="189">
        <f t="shared" ref="BP90:EA90" si="125">ROUND(BP88/BP89,4)</f>
        <v>0.53390000000000004</v>
      </c>
      <c r="BQ90" s="189">
        <f t="shared" si="125"/>
        <v>0.312</v>
      </c>
      <c r="BR90" s="189">
        <f t="shared" si="125"/>
        <v>0.33210000000000001</v>
      </c>
      <c r="BS90" s="189">
        <f t="shared" si="125"/>
        <v>0.54500000000000004</v>
      </c>
      <c r="BT90" s="189">
        <f t="shared" si="125"/>
        <v>0.2092</v>
      </c>
      <c r="BU90" s="189">
        <f t="shared" si="125"/>
        <v>0.26860000000000001</v>
      </c>
      <c r="BV90" s="189">
        <f t="shared" si="125"/>
        <v>0.23139999999999999</v>
      </c>
      <c r="BW90" s="189">
        <f t="shared" si="125"/>
        <v>0.1439</v>
      </c>
      <c r="BX90" s="189">
        <f t="shared" si="125"/>
        <v>0.307</v>
      </c>
      <c r="BY90" s="189">
        <f t="shared" si="125"/>
        <v>0.68820000000000003</v>
      </c>
      <c r="BZ90" s="189">
        <f t="shared" si="125"/>
        <v>0.42830000000000001</v>
      </c>
      <c r="CA90" s="189">
        <f t="shared" si="125"/>
        <v>0.309</v>
      </c>
      <c r="CB90" s="189">
        <f t="shared" si="125"/>
        <v>0.24479999999999999</v>
      </c>
      <c r="CC90" s="189">
        <f t="shared" si="125"/>
        <v>0.35199999999999998</v>
      </c>
      <c r="CD90" s="189">
        <f t="shared" si="125"/>
        <v>5.7200000000000001E-2</v>
      </c>
      <c r="CE90" s="189">
        <f t="shared" si="125"/>
        <v>0.26040000000000002</v>
      </c>
      <c r="CF90" s="189">
        <f t="shared" si="125"/>
        <v>0.41160000000000002</v>
      </c>
      <c r="CG90" s="189">
        <f t="shared" si="125"/>
        <v>0.4234</v>
      </c>
      <c r="CH90" s="189">
        <f t="shared" si="125"/>
        <v>0.54549999999999998</v>
      </c>
      <c r="CI90" s="189">
        <f t="shared" si="125"/>
        <v>0.54969999999999997</v>
      </c>
      <c r="CJ90" s="189">
        <f t="shared" si="125"/>
        <v>0.43530000000000002</v>
      </c>
      <c r="CK90" s="189">
        <f t="shared" si="125"/>
        <v>0.1925</v>
      </c>
      <c r="CL90" s="189">
        <f t="shared" si="125"/>
        <v>0.25380000000000003</v>
      </c>
      <c r="CM90" s="189">
        <f t="shared" si="125"/>
        <v>0.3947</v>
      </c>
      <c r="CN90" s="189">
        <f t="shared" si="125"/>
        <v>0.20610000000000001</v>
      </c>
      <c r="CO90" s="189">
        <f t="shared" si="125"/>
        <v>0.22550000000000001</v>
      </c>
      <c r="CP90" s="189">
        <f t="shared" si="125"/>
        <v>0.29149999999999998</v>
      </c>
      <c r="CQ90" s="189">
        <f t="shared" si="125"/>
        <v>0.60980000000000001</v>
      </c>
      <c r="CR90" s="189">
        <f t="shared" si="125"/>
        <v>0.38850000000000001</v>
      </c>
      <c r="CS90" s="189">
        <f t="shared" si="125"/>
        <v>0.33329999999999999</v>
      </c>
      <c r="CT90" s="189">
        <f t="shared" si="125"/>
        <v>0.67159999999999997</v>
      </c>
      <c r="CU90" s="189">
        <f t="shared" si="125"/>
        <v>0.19950000000000001</v>
      </c>
      <c r="CV90" s="189">
        <f t="shared" si="125"/>
        <v>0.20830000000000001</v>
      </c>
      <c r="CW90" s="189">
        <f t="shared" si="125"/>
        <v>0.3533</v>
      </c>
      <c r="CX90" s="189">
        <f t="shared" si="125"/>
        <v>0.37069999999999997</v>
      </c>
      <c r="CY90" s="189">
        <f t="shared" si="125"/>
        <v>0.53029999999999999</v>
      </c>
      <c r="CZ90" s="189">
        <f t="shared" si="125"/>
        <v>0.47210000000000002</v>
      </c>
      <c r="DA90" s="189">
        <f t="shared" si="125"/>
        <v>0.2326</v>
      </c>
      <c r="DB90" s="189">
        <f t="shared" si="125"/>
        <v>0.25879999999999997</v>
      </c>
      <c r="DC90" s="189">
        <f t="shared" si="125"/>
        <v>0.24310000000000001</v>
      </c>
      <c r="DD90" s="189">
        <f t="shared" si="125"/>
        <v>0.32540000000000002</v>
      </c>
      <c r="DE90" s="189">
        <f t="shared" si="125"/>
        <v>0.19139999999999999</v>
      </c>
      <c r="DF90" s="189">
        <f t="shared" si="125"/>
        <v>0.3861</v>
      </c>
      <c r="DG90" s="189">
        <f t="shared" si="125"/>
        <v>0.35460000000000003</v>
      </c>
      <c r="DH90" s="189">
        <f t="shared" si="125"/>
        <v>0.36890000000000001</v>
      </c>
      <c r="DI90" s="189">
        <f t="shared" si="125"/>
        <v>0.52959999999999996</v>
      </c>
      <c r="DJ90" s="189">
        <f t="shared" si="125"/>
        <v>0.23180000000000001</v>
      </c>
      <c r="DK90" s="189">
        <f t="shared" si="125"/>
        <v>0.50829999999999997</v>
      </c>
      <c r="DL90" s="189">
        <f t="shared" si="125"/>
        <v>0.4405</v>
      </c>
      <c r="DM90" s="189">
        <f t="shared" si="125"/>
        <v>0.46550000000000002</v>
      </c>
      <c r="DN90" s="189">
        <f t="shared" si="125"/>
        <v>0.42430000000000001</v>
      </c>
      <c r="DO90" s="189">
        <f t="shared" si="125"/>
        <v>0.38640000000000002</v>
      </c>
      <c r="DP90" s="189">
        <f t="shared" si="125"/>
        <v>0.28799999999999998</v>
      </c>
      <c r="DQ90" s="189">
        <f t="shared" si="125"/>
        <v>0.28420000000000001</v>
      </c>
      <c r="DR90" s="189">
        <f t="shared" si="125"/>
        <v>0.63870000000000005</v>
      </c>
      <c r="DS90" s="189">
        <f t="shared" si="125"/>
        <v>0.69010000000000005</v>
      </c>
      <c r="DT90" s="189">
        <f t="shared" si="125"/>
        <v>0.67420000000000002</v>
      </c>
      <c r="DU90" s="189">
        <f t="shared" si="125"/>
        <v>0.48049999999999998</v>
      </c>
      <c r="DV90" s="189">
        <f t="shared" si="125"/>
        <v>0.3483</v>
      </c>
      <c r="DW90" s="189">
        <f t="shared" si="125"/>
        <v>0.38690000000000002</v>
      </c>
      <c r="DX90" s="189">
        <f t="shared" si="125"/>
        <v>0.1754</v>
      </c>
      <c r="DY90" s="189">
        <f t="shared" si="125"/>
        <v>0.121</v>
      </c>
      <c r="DZ90" s="189">
        <f t="shared" si="125"/>
        <v>0.13800000000000001</v>
      </c>
      <c r="EA90" s="189">
        <f t="shared" si="125"/>
        <v>0.30180000000000001</v>
      </c>
      <c r="EB90" s="189">
        <f t="shared" ref="EB90:FX90" si="126">ROUND(EB88/EB89,4)</f>
        <v>0.43569999999999998</v>
      </c>
      <c r="EC90" s="189">
        <f t="shared" si="126"/>
        <v>0.30630000000000002</v>
      </c>
      <c r="ED90" s="189">
        <f t="shared" si="126"/>
        <v>2.07E-2</v>
      </c>
      <c r="EE90" s="189">
        <f t="shared" si="126"/>
        <v>0.56369999999999998</v>
      </c>
      <c r="EF90" s="189">
        <f t="shared" si="126"/>
        <v>0.58360000000000001</v>
      </c>
      <c r="EG90" s="189">
        <f t="shared" si="126"/>
        <v>0.53759999999999997</v>
      </c>
      <c r="EH90" s="189">
        <f t="shared" si="126"/>
        <v>0.34339999999999998</v>
      </c>
      <c r="EI90" s="189">
        <f t="shared" si="126"/>
        <v>0.64370000000000005</v>
      </c>
      <c r="EJ90" s="189">
        <f t="shared" si="126"/>
        <v>0.40150000000000002</v>
      </c>
      <c r="EK90" s="189">
        <f t="shared" si="126"/>
        <v>0.29949999999999999</v>
      </c>
      <c r="EL90" s="189">
        <f t="shared" si="126"/>
        <v>0.34399999999999997</v>
      </c>
      <c r="EM90" s="189">
        <f t="shared" si="126"/>
        <v>0.35709999999999997</v>
      </c>
      <c r="EN90" s="189">
        <f t="shared" si="126"/>
        <v>0.57320000000000004</v>
      </c>
      <c r="EO90" s="189">
        <f t="shared" si="126"/>
        <v>0.27779999999999999</v>
      </c>
      <c r="EP90" s="189">
        <f t="shared" si="126"/>
        <v>0.1673</v>
      </c>
      <c r="EQ90" s="189">
        <f t="shared" si="126"/>
        <v>2.75E-2</v>
      </c>
      <c r="ER90" s="189">
        <f t="shared" si="126"/>
        <v>0.24479999999999999</v>
      </c>
      <c r="ES90" s="189">
        <f t="shared" si="126"/>
        <v>0.33479999999999999</v>
      </c>
      <c r="ET90" s="189">
        <f t="shared" si="126"/>
        <v>0.66290000000000004</v>
      </c>
      <c r="EU90" s="189">
        <f t="shared" si="126"/>
        <v>0.75490000000000002</v>
      </c>
      <c r="EV90" s="189">
        <f t="shared" si="126"/>
        <v>0.5333</v>
      </c>
      <c r="EW90" s="189">
        <f t="shared" si="126"/>
        <v>0.1835</v>
      </c>
      <c r="EX90" s="189">
        <f t="shared" si="126"/>
        <v>0.28489999999999999</v>
      </c>
      <c r="EY90" s="189">
        <f t="shared" si="126"/>
        <v>0.41410000000000002</v>
      </c>
      <c r="EZ90" s="189">
        <f t="shared" si="126"/>
        <v>0.3916</v>
      </c>
      <c r="FA90" s="189">
        <f t="shared" si="126"/>
        <v>0.24610000000000001</v>
      </c>
      <c r="FB90" s="189">
        <f t="shared" si="126"/>
        <v>0.39400000000000002</v>
      </c>
      <c r="FC90" s="189">
        <f t="shared" si="126"/>
        <v>0.2283</v>
      </c>
      <c r="FD90" s="189">
        <f t="shared" si="126"/>
        <v>0.41499999999999998</v>
      </c>
      <c r="FE90" s="189">
        <f t="shared" si="126"/>
        <v>0.44330000000000003</v>
      </c>
      <c r="FF90" s="189">
        <f t="shared" si="126"/>
        <v>0.43030000000000002</v>
      </c>
      <c r="FG90" s="189">
        <f t="shared" si="126"/>
        <v>0.17319999999999999</v>
      </c>
      <c r="FH90" s="189">
        <f t="shared" si="126"/>
        <v>0.3125</v>
      </c>
      <c r="FI90" s="189">
        <f t="shared" si="126"/>
        <v>0.35310000000000002</v>
      </c>
      <c r="FJ90" s="189">
        <f t="shared" si="126"/>
        <v>0.2442</v>
      </c>
      <c r="FK90" s="189">
        <f t="shared" si="126"/>
        <v>0.2626</v>
      </c>
      <c r="FL90" s="189">
        <f t="shared" si="126"/>
        <v>0.1101</v>
      </c>
      <c r="FM90" s="189">
        <f t="shared" si="126"/>
        <v>9.9299999999999999E-2</v>
      </c>
      <c r="FN90" s="189">
        <f t="shared" si="126"/>
        <v>0.5554</v>
      </c>
      <c r="FO90" s="189">
        <f t="shared" si="126"/>
        <v>0.39240000000000003</v>
      </c>
      <c r="FP90" s="189">
        <f t="shared" si="126"/>
        <v>0.45150000000000001</v>
      </c>
      <c r="FQ90" s="189">
        <f t="shared" si="126"/>
        <v>0.24890000000000001</v>
      </c>
      <c r="FR90" s="189">
        <f t="shared" si="126"/>
        <v>0.26629999999999998</v>
      </c>
      <c r="FS90" s="189">
        <f t="shared" si="126"/>
        <v>0.12709999999999999</v>
      </c>
      <c r="FT90" s="189">
        <f t="shared" si="126"/>
        <v>0.33329999999999999</v>
      </c>
      <c r="FU90" s="189">
        <f t="shared" si="126"/>
        <v>0.5544</v>
      </c>
      <c r="FV90" s="189">
        <f t="shared" si="126"/>
        <v>0.4647</v>
      </c>
      <c r="FW90" s="189">
        <f t="shared" si="126"/>
        <v>0.41670000000000001</v>
      </c>
      <c r="FX90" s="189">
        <f t="shared" si="126"/>
        <v>0.3175</v>
      </c>
      <c r="FY90" s="21"/>
      <c r="FZ90" s="2"/>
      <c r="GA90" s="2"/>
      <c r="GB90" s="2"/>
      <c r="GC90" s="2"/>
      <c r="GD90" s="2"/>
      <c r="GE90" s="2"/>
      <c r="GF90" s="2"/>
      <c r="GG90" s="2"/>
      <c r="GH90" s="2"/>
      <c r="GI90" s="120"/>
      <c r="GJ90" s="120"/>
      <c r="GK90" s="120"/>
      <c r="GL90" s="120"/>
      <c r="GM90" s="120"/>
    </row>
    <row r="91" spans="1:198" x14ac:dyDescent="0.35">
      <c r="A91" s="119" t="s">
        <v>494</v>
      </c>
      <c r="B91" s="120" t="s">
        <v>690</v>
      </c>
      <c r="C91" s="12">
        <f t="shared" ref="C91:AH91" si="127">ROUND((C90*C21),1)</f>
        <v>2573.5</v>
      </c>
      <c r="D91" s="12">
        <f t="shared" si="127"/>
        <v>12443.8</v>
      </c>
      <c r="E91" s="12">
        <f t="shared" si="127"/>
        <v>3320</v>
      </c>
      <c r="F91" s="12">
        <f t="shared" si="127"/>
        <v>6217.1</v>
      </c>
      <c r="G91" s="12">
        <f t="shared" si="127"/>
        <v>339.9</v>
      </c>
      <c r="H91" s="12">
        <f t="shared" si="127"/>
        <v>239.5</v>
      </c>
      <c r="I91" s="12">
        <f t="shared" si="127"/>
        <v>4516.6000000000004</v>
      </c>
      <c r="J91" s="12">
        <f t="shared" si="127"/>
        <v>995.1</v>
      </c>
      <c r="K91" s="12">
        <f t="shared" si="127"/>
        <v>122</v>
      </c>
      <c r="L91" s="12">
        <f t="shared" si="127"/>
        <v>1015</v>
      </c>
      <c r="M91" s="12">
        <f t="shared" si="127"/>
        <v>672.3</v>
      </c>
      <c r="N91" s="12">
        <f t="shared" si="127"/>
        <v>11523.4</v>
      </c>
      <c r="O91" s="12">
        <f t="shared" si="127"/>
        <v>1442.1</v>
      </c>
      <c r="P91" s="12">
        <f t="shared" si="127"/>
        <v>123.1</v>
      </c>
      <c r="Q91" s="12">
        <f t="shared" si="127"/>
        <v>23468.2</v>
      </c>
      <c r="R91" s="12">
        <f t="shared" si="127"/>
        <v>1781.1</v>
      </c>
      <c r="S91" s="12">
        <f t="shared" si="127"/>
        <v>625.9</v>
      </c>
      <c r="T91" s="12">
        <f t="shared" si="127"/>
        <v>74.900000000000006</v>
      </c>
      <c r="U91" s="12">
        <f t="shared" si="127"/>
        <v>34.200000000000003</v>
      </c>
      <c r="V91" s="12">
        <f t="shared" si="127"/>
        <v>119.5</v>
      </c>
      <c r="W91" s="12">
        <f t="shared" si="127"/>
        <v>99.6</v>
      </c>
      <c r="X91" s="12">
        <f t="shared" si="127"/>
        <v>11.7</v>
      </c>
      <c r="Y91" s="12">
        <f t="shared" si="127"/>
        <v>556.79999999999995</v>
      </c>
      <c r="Z91" s="12">
        <f t="shared" si="127"/>
        <v>77.5</v>
      </c>
      <c r="AA91" s="12">
        <f t="shared" si="127"/>
        <v>7341.3</v>
      </c>
      <c r="AB91" s="12">
        <f t="shared" si="127"/>
        <v>4738.1000000000004</v>
      </c>
      <c r="AC91" s="12">
        <f t="shared" si="127"/>
        <v>155.69999999999999</v>
      </c>
      <c r="AD91" s="12">
        <f t="shared" si="127"/>
        <v>396.8</v>
      </c>
      <c r="AE91" s="12">
        <f t="shared" si="127"/>
        <v>27.4</v>
      </c>
      <c r="AF91" s="12">
        <f t="shared" si="127"/>
        <v>43.1</v>
      </c>
      <c r="AG91" s="12">
        <f t="shared" si="127"/>
        <v>102.5</v>
      </c>
      <c r="AH91" s="12">
        <f t="shared" si="127"/>
        <v>463.5</v>
      </c>
      <c r="AI91" s="12">
        <f t="shared" ref="AI91:BN91" si="128">ROUND((AI90*AI21),1)</f>
        <v>201.9</v>
      </c>
      <c r="AJ91" s="12">
        <f t="shared" si="128"/>
        <v>111.8</v>
      </c>
      <c r="AK91" s="12">
        <f t="shared" si="128"/>
        <v>118</v>
      </c>
      <c r="AL91" s="12">
        <f t="shared" si="128"/>
        <v>181</v>
      </c>
      <c r="AM91" s="12">
        <f t="shared" si="128"/>
        <v>200.4</v>
      </c>
      <c r="AN91" s="12">
        <f t="shared" si="128"/>
        <v>113.9</v>
      </c>
      <c r="AO91" s="12">
        <f t="shared" si="128"/>
        <v>1527.5</v>
      </c>
      <c r="AP91" s="12">
        <f t="shared" si="128"/>
        <v>41057.5</v>
      </c>
      <c r="AQ91" s="12">
        <f t="shared" si="128"/>
        <v>99.2</v>
      </c>
      <c r="AR91" s="12">
        <f t="shared" si="128"/>
        <v>5205.3</v>
      </c>
      <c r="AS91" s="12">
        <f t="shared" si="128"/>
        <v>1499.9</v>
      </c>
      <c r="AT91" s="12">
        <f t="shared" si="128"/>
        <v>471</v>
      </c>
      <c r="AU91" s="12">
        <f t="shared" si="128"/>
        <v>84.4</v>
      </c>
      <c r="AV91" s="12">
        <f t="shared" si="128"/>
        <v>138.9</v>
      </c>
      <c r="AW91" s="12">
        <f t="shared" si="128"/>
        <v>60.3</v>
      </c>
      <c r="AX91" s="12">
        <f t="shared" si="128"/>
        <v>0</v>
      </c>
      <c r="AY91" s="12">
        <f t="shared" si="128"/>
        <v>179.6</v>
      </c>
      <c r="AZ91" s="12">
        <f t="shared" si="128"/>
        <v>6156.6</v>
      </c>
      <c r="BA91" s="12">
        <f t="shared" si="128"/>
        <v>3030</v>
      </c>
      <c r="BB91" s="12">
        <f t="shared" si="128"/>
        <v>2565</v>
      </c>
      <c r="BC91" s="12">
        <f t="shared" si="128"/>
        <v>11426.3</v>
      </c>
      <c r="BD91" s="12">
        <f t="shared" si="128"/>
        <v>256.10000000000002</v>
      </c>
      <c r="BE91" s="12">
        <f t="shared" si="128"/>
        <v>269.7</v>
      </c>
      <c r="BF91" s="12">
        <f t="shared" si="128"/>
        <v>2150</v>
      </c>
      <c r="BG91" s="12">
        <f t="shared" si="128"/>
        <v>301.89999999999998</v>
      </c>
      <c r="BH91" s="12">
        <f t="shared" si="128"/>
        <v>106.4</v>
      </c>
      <c r="BI91" s="12">
        <f t="shared" si="128"/>
        <v>140.5</v>
      </c>
      <c r="BJ91" s="12">
        <f t="shared" si="128"/>
        <v>572.4</v>
      </c>
      <c r="BK91" s="12">
        <f t="shared" si="128"/>
        <v>6803.4</v>
      </c>
      <c r="BL91" s="12">
        <f t="shared" si="128"/>
        <v>33.4</v>
      </c>
      <c r="BM91" s="12">
        <f t="shared" si="128"/>
        <v>192.3</v>
      </c>
      <c r="BN91" s="12">
        <f t="shared" si="128"/>
        <v>1349</v>
      </c>
      <c r="BO91" s="12">
        <f t="shared" ref="BO91:CT91" si="129">ROUND((BO90*BO21),1)</f>
        <v>442.4</v>
      </c>
      <c r="BP91" s="12">
        <f t="shared" si="129"/>
        <v>79.599999999999994</v>
      </c>
      <c r="BQ91" s="12">
        <f t="shared" si="129"/>
        <v>1838.6</v>
      </c>
      <c r="BR91" s="12">
        <f t="shared" si="129"/>
        <v>1493.3</v>
      </c>
      <c r="BS91" s="12">
        <f t="shared" si="129"/>
        <v>593.29999999999995</v>
      </c>
      <c r="BT91" s="12">
        <f t="shared" si="129"/>
        <v>77</v>
      </c>
      <c r="BU91" s="12">
        <f t="shared" si="129"/>
        <v>114.3</v>
      </c>
      <c r="BV91" s="12">
        <f t="shared" si="129"/>
        <v>284.2</v>
      </c>
      <c r="BW91" s="12">
        <f t="shared" si="129"/>
        <v>286.10000000000002</v>
      </c>
      <c r="BX91" s="12">
        <f t="shared" si="129"/>
        <v>21.2</v>
      </c>
      <c r="BY91" s="12">
        <f t="shared" si="129"/>
        <v>301.10000000000002</v>
      </c>
      <c r="BZ91" s="12">
        <f t="shared" si="129"/>
        <v>84.8</v>
      </c>
      <c r="CA91" s="12">
        <f t="shared" si="129"/>
        <v>43.1</v>
      </c>
      <c r="CB91" s="12">
        <f t="shared" si="129"/>
        <v>17637.400000000001</v>
      </c>
      <c r="CC91" s="12">
        <f t="shared" si="129"/>
        <v>66.900000000000006</v>
      </c>
      <c r="CD91" s="12">
        <f t="shared" si="129"/>
        <v>21.6</v>
      </c>
      <c r="CE91" s="12">
        <f t="shared" si="129"/>
        <v>39.1</v>
      </c>
      <c r="CF91" s="12">
        <f t="shared" si="129"/>
        <v>44.5</v>
      </c>
      <c r="CG91" s="12">
        <f t="shared" si="129"/>
        <v>81.900000000000006</v>
      </c>
      <c r="CH91" s="12">
        <f t="shared" si="129"/>
        <v>52.6</v>
      </c>
      <c r="CI91" s="12">
        <f t="shared" si="129"/>
        <v>383.1</v>
      </c>
      <c r="CJ91" s="12">
        <f t="shared" si="129"/>
        <v>357.4</v>
      </c>
      <c r="CK91" s="12">
        <f t="shared" si="129"/>
        <v>1092.3</v>
      </c>
      <c r="CL91" s="12">
        <f t="shared" si="129"/>
        <v>307.10000000000002</v>
      </c>
      <c r="CM91" s="12">
        <f t="shared" si="129"/>
        <v>259.89999999999998</v>
      </c>
      <c r="CN91" s="12">
        <f t="shared" si="129"/>
        <v>6956.5</v>
      </c>
      <c r="CO91" s="12">
        <f t="shared" si="129"/>
        <v>3209.3</v>
      </c>
      <c r="CP91" s="12">
        <f t="shared" si="129"/>
        <v>273.89999999999998</v>
      </c>
      <c r="CQ91" s="12">
        <f t="shared" si="129"/>
        <v>445.8</v>
      </c>
      <c r="CR91" s="12">
        <f t="shared" si="129"/>
        <v>89.9</v>
      </c>
      <c r="CS91" s="12">
        <f t="shared" si="129"/>
        <v>88.7</v>
      </c>
      <c r="CT91" s="12">
        <f t="shared" si="129"/>
        <v>71.2</v>
      </c>
      <c r="CU91" s="12">
        <f t="shared" ref="CU91:DZ91" si="130">ROUND((CU90*CU21),1)</f>
        <v>80.8</v>
      </c>
      <c r="CV91" s="12">
        <f t="shared" si="130"/>
        <v>5.3</v>
      </c>
      <c r="CW91" s="12">
        <f t="shared" si="130"/>
        <v>73.5</v>
      </c>
      <c r="CX91" s="12">
        <f t="shared" si="130"/>
        <v>169.4</v>
      </c>
      <c r="CY91" s="12">
        <f t="shared" si="130"/>
        <v>18.600000000000001</v>
      </c>
      <c r="CZ91" s="12">
        <f t="shared" si="130"/>
        <v>812.5</v>
      </c>
      <c r="DA91" s="12">
        <f t="shared" si="130"/>
        <v>44.7</v>
      </c>
      <c r="DB91" s="12">
        <f t="shared" si="130"/>
        <v>81.900000000000006</v>
      </c>
      <c r="DC91" s="12">
        <f t="shared" si="130"/>
        <v>45.7</v>
      </c>
      <c r="DD91" s="12">
        <f t="shared" si="130"/>
        <v>51.9</v>
      </c>
      <c r="DE91" s="12">
        <f t="shared" si="130"/>
        <v>59.5</v>
      </c>
      <c r="DF91" s="12">
        <f t="shared" si="130"/>
        <v>7533.5</v>
      </c>
      <c r="DG91" s="12">
        <f t="shared" si="130"/>
        <v>40.4</v>
      </c>
      <c r="DH91" s="12">
        <f t="shared" si="130"/>
        <v>650</v>
      </c>
      <c r="DI91" s="12">
        <f t="shared" si="130"/>
        <v>1273.8</v>
      </c>
      <c r="DJ91" s="12">
        <f t="shared" si="130"/>
        <v>149.9</v>
      </c>
      <c r="DK91" s="12">
        <f t="shared" si="130"/>
        <v>262</v>
      </c>
      <c r="DL91" s="12">
        <f t="shared" si="130"/>
        <v>2523.1999999999998</v>
      </c>
      <c r="DM91" s="12">
        <f t="shared" si="130"/>
        <v>104.7</v>
      </c>
      <c r="DN91" s="12">
        <f t="shared" si="130"/>
        <v>571.79999999999995</v>
      </c>
      <c r="DO91" s="12">
        <f t="shared" si="130"/>
        <v>1258.5</v>
      </c>
      <c r="DP91" s="12">
        <f t="shared" si="130"/>
        <v>55</v>
      </c>
      <c r="DQ91" s="12">
        <f t="shared" si="130"/>
        <v>239.5</v>
      </c>
      <c r="DR91" s="12">
        <f t="shared" si="130"/>
        <v>826.2</v>
      </c>
      <c r="DS91" s="12">
        <f t="shared" si="130"/>
        <v>396.1</v>
      </c>
      <c r="DT91" s="12">
        <f t="shared" si="130"/>
        <v>115.6</v>
      </c>
      <c r="DU91" s="12">
        <f t="shared" si="130"/>
        <v>173</v>
      </c>
      <c r="DV91" s="12">
        <f t="shared" si="130"/>
        <v>75.400000000000006</v>
      </c>
      <c r="DW91" s="12">
        <f t="shared" si="130"/>
        <v>114.9</v>
      </c>
      <c r="DX91" s="12">
        <f t="shared" si="130"/>
        <v>25.8</v>
      </c>
      <c r="DY91" s="12">
        <f t="shared" si="130"/>
        <v>35</v>
      </c>
      <c r="DZ91" s="12">
        <f t="shared" si="130"/>
        <v>95.8</v>
      </c>
      <c r="EA91" s="12">
        <f t="shared" ref="EA91:FF91" si="131">ROUND((EA90*EA21),1)</f>
        <v>157.4</v>
      </c>
      <c r="EB91" s="12">
        <f t="shared" si="131"/>
        <v>230.5</v>
      </c>
      <c r="EC91" s="12">
        <f t="shared" si="131"/>
        <v>84.2</v>
      </c>
      <c r="ED91" s="12">
        <f t="shared" si="131"/>
        <v>31.4</v>
      </c>
      <c r="EE91" s="12">
        <f t="shared" si="131"/>
        <v>103.7</v>
      </c>
      <c r="EF91" s="12">
        <f t="shared" si="131"/>
        <v>779.7</v>
      </c>
      <c r="EG91" s="12">
        <f t="shared" si="131"/>
        <v>127.9</v>
      </c>
      <c r="EH91" s="12">
        <f t="shared" si="131"/>
        <v>81.599999999999994</v>
      </c>
      <c r="EI91" s="12">
        <f t="shared" si="131"/>
        <v>8636.4</v>
      </c>
      <c r="EJ91" s="12">
        <f t="shared" si="131"/>
        <v>4103.6000000000004</v>
      </c>
      <c r="EK91" s="12">
        <f t="shared" si="131"/>
        <v>202.5</v>
      </c>
      <c r="EL91" s="12">
        <f t="shared" si="131"/>
        <v>166.8</v>
      </c>
      <c r="EM91" s="12">
        <f t="shared" si="131"/>
        <v>126.8</v>
      </c>
      <c r="EN91" s="12">
        <f t="shared" si="131"/>
        <v>536</v>
      </c>
      <c r="EO91" s="12">
        <f t="shared" si="131"/>
        <v>78.599999999999994</v>
      </c>
      <c r="EP91" s="12">
        <f t="shared" si="131"/>
        <v>70.3</v>
      </c>
      <c r="EQ91" s="12">
        <f t="shared" si="131"/>
        <v>70.400000000000006</v>
      </c>
      <c r="ER91" s="12">
        <f t="shared" si="131"/>
        <v>78.900000000000006</v>
      </c>
      <c r="ES91" s="12">
        <f t="shared" si="131"/>
        <v>75.599999999999994</v>
      </c>
      <c r="ET91" s="12">
        <f t="shared" si="131"/>
        <v>122</v>
      </c>
      <c r="EU91" s="12">
        <f t="shared" si="131"/>
        <v>421.2</v>
      </c>
      <c r="EV91" s="12">
        <f t="shared" si="131"/>
        <v>41.9</v>
      </c>
      <c r="EW91" s="12">
        <f t="shared" si="131"/>
        <v>131.5</v>
      </c>
      <c r="EX91" s="12">
        <f t="shared" si="131"/>
        <v>47.9</v>
      </c>
      <c r="EY91" s="12">
        <f t="shared" si="131"/>
        <v>320.8</v>
      </c>
      <c r="EZ91" s="12">
        <f t="shared" si="131"/>
        <v>46.6</v>
      </c>
      <c r="FA91" s="12">
        <f t="shared" si="131"/>
        <v>835.5</v>
      </c>
      <c r="FB91" s="12">
        <f t="shared" si="131"/>
        <v>111.1</v>
      </c>
      <c r="FC91" s="12">
        <f t="shared" si="131"/>
        <v>392.7</v>
      </c>
      <c r="FD91" s="12">
        <f t="shared" si="131"/>
        <v>169.7</v>
      </c>
      <c r="FE91" s="12">
        <f t="shared" si="131"/>
        <v>34.6</v>
      </c>
      <c r="FF91" s="12">
        <f t="shared" si="131"/>
        <v>86.5</v>
      </c>
      <c r="FG91" s="12">
        <f t="shared" ref="FG91:FX91" si="132">ROUND((FG90*FG21),1)</f>
        <v>21.3</v>
      </c>
      <c r="FH91" s="12">
        <f t="shared" si="132"/>
        <v>22.5</v>
      </c>
      <c r="FI91" s="12">
        <f t="shared" si="132"/>
        <v>578.5</v>
      </c>
      <c r="FJ91" s="12">
        <f t="shared" si="132"/>
        <v>497.9</v>
      </c>
      <c r="FK91" s="12">
        <f t="shared" si="132"/>
        <v>679.3</v>
      </c>
      <c r="FL91" s="12">
        <f t="shared" si="132"/>
        <v>926</v>
      </c>
      <c r="FM91" s="12">
        <f t="shared" si="132"/>
        <v>389.5</v>
      </c>
      <c r="FN91" s="12">
        <f t="shared" si="132"/>
        <v>12438.6</v>
      </c>
      <c r="FO91" s="12">
        <f t="shared" si="132"/>
        <v>419.1</v>
      </c>
      <c r="FP91" s="12">
        <f t="shared" si="132"/>
        <v>1031.5999999999999</v>
      </c>
      <c r="FQ91" s="12">
        <f t="shared" si="132"/>
        <v>248.8</v>
      </c>
      <c r="FR91" s="12">
        <f t="shared" si="132"/>
        <v>42.8</v>
      </c>
      <c r="FS91" s="12">
        <f t="shared" si="132"/>
        <v>20</v>
      </c>
      <c r="FT91" s="12">
        <f t="shared" si="132"/>
        <v>20</v>
      </c>
      <c r="FU91" s="12">
        <f t="shared" si="132"/>
        <v>433.8</v>
      </c>
      <c r="FV91" s="12">
        <f t="shared" si="132"/>
        <v>375.1</v>
      </c>
      <c r="FW91" s="12">
        <f t="shared" si="132"/>
        <v>57.5</v>
      </c>
      <c r="FX91" s="12">
        <f t="shared" si="132"/>
        <v>17.600000000000001</v>
      </c>
      <c r="FY91" s="21"/>
      <c r="FZ91" s="2"/>
      <c r="GA91" s="35"/>
      <c r="GB91" s="2"/>
      <c r="GC91" s="2"/>
      <c r="GD91" s="2"/>
      <c r="GE91" s="2"/>
      <c r="GF91" s="2"/>
      <c r="GG91" s="2"/>
      <c r="GH91" s="2"/>
      <c r="GI91" s="120"/>
      <c r="GJ91" s="120"/>
      <c r="GK91" s="120"/>
      <c r="GL91" s="120"/>
      <c r="GM91" s="120"/>
    </row>
    <row r="92" spans="1:198" x14ac:dyDescent="0.35">
      <c r="A92" s="119" t="s">
        <v>495</v>
      </c>
      <c r="B92" s="120" t="s">
        <v>691</v>
      </c>
      <c r="C92" s="186">
        <f t="shared" ref="C92:AH92" si="133">C18</f>
        <v>5176.7</v>
      </c>
      <c r="D92" s="186">
        <f t="shared" si="133"/>
        <v>19189.2</v>
      </c>
      <c r="E92" s="186">
        <f t="shared" si="133"/>
        <v>4643.6000000000004</v>
      </c>
      <c r="F92" s="186">
        <f t="shared" si="133"/>
        <v>12173.3</v>
      </c>
      <c r="G92" s="186">
        <f t="shared" si="133"/>
        <v>624.9</v>
      </c>
      <c r="H92" s="186">
        <f t="shared" si="133"/>
        <v>471.3</v>
      </c>
      <c r="I92" s="186">
        <f t="shared" si="133"/>
        <v>6069.7</v>
      </c>
      <c r="J92" s="186">
        <f t="shared" si="133"/>
        <v>1509.8</v>
      </c>
      <c r="K92" s="186">
        <f t="shared" si="133"/>
        <v>189.7</v>
      </c>
      <c r="L92" s="186">
        <f t="shared" si="133"/>
        <v>1440.9</v>
      </c>
      <c r="M92" s="186">
        <f t="shared" si="133"/>
        <v>801.6</v>
      </c>
      <c r="N92" s="186">
        <f t="shared" si="133"/>
        <v>18893.5</v>
      </c>
      <c r="O92" s="186">
        <f t="shared" si="133"/>
        <v>2880.3</v>
      </c>
      <c r="P92" s="186">
        <f t="shared" si="133"/>
        <v>214.1</v>
      </c>
      <c r="Q92" s="186">
        <f t="shared" si="133"/>
        <v>31315.3</v>
      </c>
      <c r="R92" s="186">
        <f t="shared" si="133"/>
        <v>3518.7</v>
      </c>
      <c r="S92" s="186">
        <f t="shared" si="133"/>
        <v>941.9</v>
      </c>
      <c r="T92" s="186">
        <f t="shared" si="133"/>
        <v>126.1</v>
      </c>
      <c r="U92" s="186">
        <f t="shared" si="133"/>
        <v>37.1</v>
      </c>
      <c r="V92" s="186">
        <f t="shared" si="133"/>
        <v>180</v>
      </c>
      <c r="W92" s="186">
        <f t="shared" si="133"/>
        <v>110</v>
      </c>
      <c r="X92" s="186">
        <f t="shared" si="133"/>
        <v>15.9</v>
      </c>
      <c r="Y92" s="186">
        <f t="shared" si="133"/>
        <v>771.3</v>
      </c>
      <c r="Z92" s="186">
        <f t="shared" si="133"/>
        <v>102.5</v>
      </c>
      <c r="AA92" s="186">
        <f t="shared" si="133"/>
        <v>10287.1</v>
      </c>
      <c r="AB92" s="186">
        <f t="shared" si="133"/>
        <v>6971.2</v>
      </c>
      <c r="AC92" s="186">
        <f t="shared" si="133"/>
        <v>333.4</v>
      </c>
      <c r="AD92" s="186">
        <f t="shared" si="133"/>
        <v>524.6</v>
      </c>
      <c r="AE92" s="186">
        <f t="shared" si="133"/>
        <v>49.3</v>
      </c>
      <c r="AF92" s="186">
        <f t="shared" si="133"/>
        <v>97.7</v>
      </c>
      <c r="AG92" s="186">
        <f t="shared" si="133"/>
        <v>181.9</v>
      </c>
      <c r="AH92" s="186">
        <f t="shared" si="133"/>
        <v>630.79999999999995</v>
      </c>
      <c r="AI92" s="186">
        <f t="shared" ref="AI92:BN92" si="134">AI18</f>
        <v>271.39999999999998</v>
      </c>
      <c r="AJ92" s="186">
        <f t="shared" si="134"/>
        <v>139.9</v>
      </c>
      <c r="AK92" s="186">
        <f t="shared" si="134"/>
        <v>146</v>
      </c>
      <c r="AL92" s="186">
        <f t="shared" si="134"/>
        <v>236.6</v>
      </c>
      <c r="AM92" s="186">
        <f t="shared" si="134"/>
        <v>237.4</v>
      </c>
      <c r="AN92" s="186">
        <f t="shared" si="134"/>
        <v>159.80000000000001</v>
      </c>
      <c r="AO92" s="186">
        <f t="shared" si="134"/>
        <v>2636.9</v>
      </c>
      <c r="AP92" s="186">
        <f t="shared" si="134"/>
        <v>52011.5</v>
      </c>
      <c r="AQ92" s="186">
        <f t="shared" si="134"/>
        <v>134.19999999999999</v>
      </c>
      <c r="AR92" s="186">
        <f t="shared" si="134"/>
        <v>10472.1</v>
      </c>
      <c r="AS92" s="186">
        <f t="shared" si="134"/>
        <v>2612.3000000000002</v>
      </c>
      <c r="AT92" s="186">
        <f t="shared" si="134"/>
        <v>881.1</v>
      </c>
      <c r="AU92" s="186">
        <f t="shared" si="134"/>
        <v>129.1</v>
      </c>
      <c r="AV92" s="186">
        <f t="shared" si="134"/>
        <v>175.1</v>
      </c>
      <c r="AW92" s="186">
        <f t="shared" si="134"/>
        <v>98.9</v>
      </c>
      <c r="AX92" s="186">
        <f t="shared" si="134"/>
        <v>31.5</v>
      </c>
      <c r="AY92" s="186">
        <f t="shared" si="134"/>
        <v>266.39999999999998</v>
      </c>
      <c r="AZ92" s="186">
        <f t="shared" si="134"/>
        <v>8556.7999999999993</v>
      </c>
      <c r="BA92" s="186">
        <f t="shared" si="134"/>
        <v>4804.3</v>
      </c>
      <c r="BB92" s="186">
        <f t="shared" si="134"/>
        <v>3909.5</v>
      </c>
      <c r="BC92" s="186">
        <f t="shared" si="134"/>
        <v>15608.6</v>
      </c>
      <c r="BD92" s="186">
        <f t="shared" si="134"/>
        <v>669</v>
      </c>
      <c r="BE92" s="186">
        <f t="shared" si="134"/>
        <v>504</v>
      </c>
      <c r="BF92" s="186">
        <f t="shared" si="134"/>
        <v>5476.6</v>
      </c>
      <c r="BG92" s="186">
        <f t="shared" si="134"/>
        <v>572.6</v>
      </c>
      <c r="BH92" s="186">
        <f t="shared" si="134"/>
        <v>234.7</v>
      </c>
      <c r="BI92" s="186">
        <f t="shared" si="134"/>
        <v>180.7</v>
      </c>
      <c r="BJ92" s="186">
        <f t="shared" si="134"/>
        <v>985.8</v>
      </c>
      <c r="BK92" s="186">
        <f t="shared" si="134"/>
        <v>13007.6</v>
      </c>
      <c r="BL92" s="186">
        <f t="shared" si="134"/>
        <v>56.9</v>
      </c>
      <c r="BM92" s="186">
        <f t="shared" si="134"/>
        <v>292.10000000000002</v>
      </c>
      <c r="BN92" s="186">
        <f t="shared" si="134"/>
        <v>1957.8</v>
      </c>
      <c r="BO92" s="186">
        <f t="shared" ref="BO92:CT92" si="135">BO18</f>
        <v>715.5</v>
      </c>
      <c r="BP92" s="186">
        <f t="shared" si="135"/>
        <v>107.5</v>
      </c>
      <c r="BQ92" s="186">
        <f t="shared" si="135"/>
        <v>3075</v>
      </c>
      <c r="BR92" s="186">
        <f t="shared" si="135"/>
        <v>1580.5</v>
      </c>
      <c r="BS92" s="186">
        <f t="shared" si="135"/>
        <v>777.4</v>
      </c>
      <c r="BT92" s="186">
        <f t="shared" si="135"/>
        <v>155.80000000000001</v>
      </c>
      <c r="BU92" s="186">
        <f t="shared" si="135"/>
        <v>171.8</v>
      </c>
      <c r="BV92" s="186">
        <f t="shared" si="135"/>
        <v>427.2</v>
      </c>
      <c r="BW92" s="186">
        <f t="shared" si="135"/>
        <v>669.5</v>
      </c>
      <c r="BX92" s="186">
        <f t="shared" si="135"/>
        <v>33</v>
      </c>
      <c r="BY92" s="186">
        <f t="shared" si="135"/>
        <v>373.8</v>
      </c>
      <c r="BZ92" s="186">
        <f t="shared" si="135"/>
        <v>129.19999999999999</v>
      </c>
      <c r="CA92" s="186">
        <f t="shared" si="135"/>
        <v>52.9</v>
      </c>
      <c r="CB92" s="186">
        <f t="shared" si="135"/>
        <v>23458.9</v>
      </c>
      <c r="CC92" s="186">
        <f t="shared" si="135"/>
        <v>127.1</v>
      </c>
      <c r="CD92" s="186">
        <f t="shared" si="135"/>
        <v>23.6</v>
      </c>
      <c r="CE92" s="186">
        <f t="shared" si="135"/>
        <v>80.400000000000006</v>
      </c>
      <c r="CF92" s="186">
        <f t="shared" si="135"/>
        <v>53.2</v>
      </c>
      <c r="CG92" s="186">
        <f t="shared" si="135"/>
        <v>111.9</v>
      </c>
      <c r="CH92" s="186">
        <f t="shared" si="135"/>
        <v>83.4</v>
      </c>
      <c r="CI92" s="186">
        <f t="shared" si="135"/>
        <v>472</v>
      </c>
      <c r="CJ92" s="186">
        <f t="shared" si="135"/>
        <v>453</v>
      </c>
      <c r="CK92" s="186">
        <f t="shared" si="135"/>
        <v>2213.6</v>
      </c>
      <c r="CL92" s="186">
        <f t="shared" si="135"/>
        <v>524</v>
      </c>
      <c r="CM92" s="186">
        <f t="shared" si="135"/>
        <v>424.8</v>
      </c>
      <c r="CN92" s="186">
        <f t="shared" si="135"/>
        <v>10662.6</v>
      </c>
      <c r="CO92" s="186">
        <f t="shared" si="135"/>
        <v>5983</v>
      </c>
      <c r="CP92" s="186">
        <f t="shared" si="135"/>
        <v>474.8</v>
      </c>
      <c r="CQ92" s="186">
        <f t="shared" si="135"/>
        <v>622.20000000000005</v>
      </c>
      <c r="CR92" s="186">
        <f t="shared" si="135"/>
        <v>134.5</v>
      </c>
      <c r="CS92" s="186">
        <f t="shared" si="135"/>
        <v>122.7</v>
      </c>
      <c r="CT92" s="186">
        <f t="shared" si="135"/>
        <v>83.7</v>
      </c>
      <c r="CU92" s="186">
        <f t="shared" ref="CU92:DZ92" si="136">CU18</f>
        <v>178.1</v>
      </c>
      <c r="CV92" s="186">
        <f t="shared" si="136"/>
        <v>7.7</v>
      </c>
      <c r="CW92" s="186">
        <f t="shared" si="136"/>
        <v>112.1</v>
      </c>
      <c r="CX92" s="186">
        <f t="shared" si="136"/>
        <v>248.5</v>
      </c>
      <c r="CY92" s="186">
        <f t="shared" si="136"/>
        <v>21.1</v>
      </c>
      <c r="CZ92" s="186">
        <f t="shared" si="136"/>
        <v>1072</v>
      </c>
      <c r="DA92" s="186">
        <f t="shared" si="136"/>
        <v>51</v>
      </c>
      <c r="DB92" s="186">
        <f t="shared" si="136"/>
        <v>105.6</v>
      </c>
      <c r="DC92" s="186">
        <f t="shared" si="136"/>
        <v>47.6</v>
      </c>
      <c r="DD92" s="186">
        <f t="shared" si="136"/>
        <v>114</v>
      </c>
      <c r="DE92" s="186">
        <f t="shared" si="136"/>
        <v>127.4</v>
      </c>
      <c r="DF92" s="186">
        <f t="shared" si="136"/>
        <v>10610.5</v>
      </c>
      <c r="DG92" s="186">
        <f t="shared" si="136"/>
        <v>64.7</v>
      </c>
      <c r="DH92" s="186">
        <f t="shared" si="136"/>
        <v>1090.7</v>
      </c>
      <c r="DI92" s="186">
        <f t="shared" si="136"/>
        <v>1560.4</v>
      </c>
      <c r="DJ92" s="186">
        <f t="shared" si="136"/>
        <v>325.89999999999998</v>
      </c>
      <c r="DK92" s="186">
        <f t="shared" si="136"/>
        <v>291.39999999999998</v>
      </c>
      <c r="DL92" s="186">
        <f t="shared" si="136"/>
        <v>3503.3</v>
      </c>
      <c r="DM92" s="186">
        <f t="shared" si="136"/>
        <v>137.80000000000001</v>
      </c>
      <c r="DN92" s="186">
        <f t="shared" si="136"/>
        <v>922.9</v>
      </c>
      <c r="DO92" s="186">
        <f t="shared" si="136"/>
        <v>2233.1</v>
      </c>
      <c r="DP92" s="186">
        <f t="shared" si="136"/>
        <v>87.4</v>
      </c>
      <c r="DQ92" s="186">
        <f t="shared" si="136"/>
        <v>335.8</v>
      </c>
      <c r="DR92" s="186">
        <f t="shared" si="136"/>
        <v>1056.8</v>
      </c>
      <c r="DS92" s="186">
        <f t="shared" si="136"/>
        <v>479.3</v>
      </c>
      <c r="DT92" s="186">
        <f t="shared" si="136"/>
        <v>152.6</v>
      </c>
      <c r="DU92" s="186">
        <f t="shared" si="136"/>
        <v>213.2</v>
      </c>
      <c r="DV92" s="186">
        <f t="shared" si="136"/>
        <v>111.3</v>
      </c>
      <c r="DW92" s="186">
        <f t="shared" si="136"/>
        <v>164.6</v>
      </c>
      <c r="DX92" s="186">
        <f t="shared" si="136"/>
        <v>50.9</v>
      </c>
      <c r="DY92" s="186">
        <f t="shared" si="136"/>
        <v>76.599999999999994</v>
      </c>
      <c r="DZ92" s="186">
        <f t="shared" si="136"/>
        <v>252.7</v>
      </c>
      <c r="EA92" s="186">
        <f t="shared" ref="EA92:FF92" si="137">EA18</f>
        <v>219.5</v>
      </c>
      <c r="EB92" s="186">
        <f t="shared" si="137"/>
        <v>359.2</v>
      </c>
      <c r="EC92" s="186">
        <f t="shared" si="137"/>
        <v>95</v>
      </c>
      <c r="ED92" s="186">
        <f t="shared" si="137"/>
        <v>102.9</v>
      </c>
      <c r="EE92" s="186">
        <f t="shared" si="137"/>
        <v>136.1</v>
      </c>
      <c r="EF92" s="186">
        <f t="shared" si="137"/>
        <v>1043</v>
      </c>
      <c r="EG92" s="186">
        <f t="shared" si="137"/>
        <v>154.69999999999999</v>
      </c>
      <c r="EH92" s="186">
        <f t="shared" si="137"/>
        <v>136.1</v>
      </c>
      <c r="EI92" s="186">
        <f t="shared" si="137"/>
        <v>11555.8</v>
      </c>
      <c r="EJ92" s="186">
        <f t="shared" si="137"/>
        <v>5611.2</v>
      </c>
      <c r="EK92" s="186">
        <f t="shared" si="137"/>
        <v>271.39999999999998</v>
      </c>
      <c r="EL92" s="186">
        <f t="shared" si="137"/>
        <v>249.3</v>
      </c>
      <c r="EM92" s="186">
        <f t="shared" si="137"/>
        <v>208.8</v>
      </c>
      <c r="EN92" s="186">
        <f t="shared" si="137"/>
        <v>692.7</v>
      </c>
      <c r="EO92" s="186">
        <f t="shared" si="137"/>
        <v>146.6</v>
      </c>
      <c r="EP92" s="186">
        <f t="shared" si="137"/>
        <v>115.7</v>
      </c>
      <c r="EQ92" s="186">
        <f t="shared" si="137"/>
        <v>531.5</v>
      </c>
      <c r="ER92" s="186">
        <f t="shared" si="137"/>
        <v>79.599999999999994</v>
      </c>
      <c r="ES92" s="186">
        <f t="shared" si="137"/>
        <v>137</v>
      </c>
      <c r="ET92" s="186">
        <f t="shared" si="137"/>
        <v>135.5</v>
      </c>
      <c r="EU92" s="186">
        <f t="shared" si="137"/>
        <v>526.29999999999995</v>
      </c>
      <c r="EV92" s="186">
        <f t="shared" si="137"/>
        <v>46.9</v>
      </c>
      <c r="EW92" s="186">
        <f t="shared" si="137"/>
        <v>194.6</v>
      </c>
      <c r="EX92" s="186">
        <f t="shared" si="137"/>
        <v>83.2</v>
      </c>
      <c r="EY92" s="186">
        <f t="shared" si="137"/>
        <v>556.4</v>
      </c>
      <c r="EZ92" s="186">
        <f t="shared" si="137"/>
        <v>67.8</v>
      </c>
      <c r="FA92" s="186">
        <f t="shared" si="137"/>
        <v>1472.7</v>
      </c>
      <c r="FB92" s="186">
        <f t="shared" si="137"/>
        <v>209.5</v>
      </c>
      <c r="FC92" s="186">
        <f t="shared" si="137"/>
        <v>638.79999999999995</v>
      </c>
      <c r="FD92" s="186">
        <f t="shared" si="137"/>
        <v>242.5</v>
      </c>
      <c r="FE92" s="186">
        <f t="shared" si="137"/>
        <v>46.8</v>
      </c>
      <c r="FF92" s="186">
        <f t="shared" si="137"/>
        <v>117.2</v>
      </c>
      <c r="FG92" s="186">
        <f t="shared" ref="FG92:FX92" si="138">FG18</f>
        <v>63.5</v>
      </c>
      <c r="FH92" s="186">
        <f t="shared" si="138"/>
        <v>38.1</v>
      </c>
      <c r="FI92" s="186">
        <f t="shared" si="138"/>
        <v>914.5</v>
      </c>
      <c r="FJ92" s="186">
        <f t="shared" si="138"/>
        <v>767.8</v>
      </c>
      <c r="FK92" s="186">
        <f t="shared" si="138"/>
        <v>1473.5</v>
      </c>
      <c r="FL92" s="186">
        <f t="shared" si="138"/>
        <v>1944.5</v>
      </c>
      <c r="FM92" s="186">
        <f t="shared" si="138"/>
        <v>1402.9</v>
      </c>
      <c r="FN92" s="186">
        <f t="shared" si="138"/>
        <v>16633.3</v>
      </c>
      <c r="FO92" s="186">
        <f t="shared" si="138"/>
        <v>587.4</v>
      </c>
      <c r="FP92" s="186">
        <f t="shared" si="138"/>
        <v>1310.4000000000001</v>
      </c>
      <c r="FQ92" s="186">
        <f t="shared" si="138"/>
        <v>475</v>
      </c>
      <c r="FR92" s="186">
        <f t="shared" si="138"/>
        <v>66.2</v>
      </c>
      <c r="FS92" s="186">
        <f t="shared" si="138"/>
        <v>44.9</v>
      </c>
      <c r="FT92" s="186">
        <f t="shared" si="138"/>
        <v>41.1</v>
      </c>
      <c r="FU92" s="186">
        <f t="shared" si="138"/>
        <v>555.4</v>
      </c>
      <c r="FV92" s="186">
        <f t="shared" si="138"/>
        <v>490</v>
      </c>
      <c r="FW92" s="186">
        <f t="shared" si="138"/>
        <v>82.4</v>
      </c>
      <c r="FX92" s="186">
        <f t="shared" si="138"/>
        <v>25.6</v>
      </c>
      <c r="FY92" s="12"/>
      <c r="FZ92" s="63"/>
      <c r="GA92" s="2"/>
      <c r="GB92" s="21"/>
      <c r="GC92" s="21"/>
      <c r="GD92" s="21"/>
      <c r="GE92" s="21"/>
      <c r="GF92" s="21"/>
      <c r="GG92" s="2"/>
      <c r="GH92" s="21"/>
      <c r="GI92" s="142"/>
      <c r="GJ92" s="142"/>
      <c r="GK92" s="120"/>
      <c r="GL92" s="120"/>
      <c r="GM92" s="120"/>
    </row>
    <row r="93" spans="1:198" x14ac:dyDescent="0.35">
      <c r="A93" s="119" t="s">
        <v>496</v>
      </c>
      <c r="B93" s="135" t="s">
        <v>673</v>
      </c>
      <c r="C93" s="186">
        <f>MAX(C91,C92)</f>
        <v>5176.7</v>
      </c>
      <c r="D93" s="186">
        <f t="shared" ref="D93:BO93" si="139">MAX(D91,D92)</f>
        <v>19189.2</v>
      </c>
      <c r="E93" s="186">
        <f t="shared" si="139"/>
        <v>4643.6000000000004</v>
      </c>
      <c r="F93" s="186">
        <f t="shared" si="139"/>
        <v>12173.3</v>
      </c>
      <c r="G93" s="186">
        <f t="shared" si="139"/>
        <v>624.9</v>
      </c>
      <c r="H93" s="186">
        <f t="shared" si="139"/>
        <v>471.3</v>
      </c>
      <c r="I93" s="186">
        <f t="shared" si="139"/>
        <v>6069.7</v>
      </c>
      <c r="J93" s="186">
        <f t="shared" si="139"/>
        <v>1509.8</v>
      </c>
      <c r="K93" s="186">
        <f t="shared" si="139"/>
        <v>189.7</v>
      </c>
      <c r="L93" s="186">
        <f t="shared" si="139"/>
        <v>1440.9</v>
      </c>
      <c r="M93" s="186">
        <f t="shared" si="139"/>
        <v>801.6</v>
      </c>
      <c r="N93" s="186">
        <f t="shared" si="139"/>
        <v>18893.5</v>
      </c>
      <c r="O93" s="186">
        <f t="shared" si="139"/>
        <v>2880.3</v>
      </c>
      <c r="P93" s="186">
        <f t="shared" si="139"/>
        <v>214.1</v>
      </c>
      <c r="Q93" s="186">
        <f t="shared" si="139"/>
        <v>31315.3</v>
      </c>
      <c r="R93" s="186">
        <f t="shared" si="139"/>
        <v>3518.7</v>
      </c>
      <c r="S93" s="186">
        <f t="shared" si="139"/>
        <v>941.9</v>
      </c>
      <c r="T93" s="186">
        <f t="shared" si="139"/>
        <v>126.1</v>
      </c>
      <c r="U93" s="186">
        <f t="shared" si="139"/>
        <v>37.1</v>
      </c>
      <c r="V93" s="186">
        <f t="shared" si="139"/>
        <v>180</v>
      </c>
      <c r="W93" s="186">
        <f t="shared" si="139"/>
        <v>110</v>
      </c>
      <c r="X93" s="186">
        <f t="shared" si="139"/>
        <v>15.9</v>
      </c>
      <c r="Y93" s="186">
        <f t="shared" si="139"/>
        <v>771.3</v>
      </c>
      <c r="Z93" s="186">
        <f t="shared" si="139"/>
        <v>102.5</v>
      </c>
      <c r="AA93" s="186">
        <f t="shared" si="139"/>
        <v>10287.1</v>
      </c>
      <c r="AB93" s="186">
        <f t="shared" si="139"/>
        <v>6971.2</v>
      </c>
      <c r="AC93" s="186">
        <f t="shared" si="139"/>
        <v>333.4</v>
      </c>
      <c r="AD93" s="186">
        <f t="shared" si="139"/>
        <v>524.6</v>
      </c>
      <c r="AE93" s="186">
        <f t="shared" si="139"/>
        <v>49.3</v>
      </c>
      <c r="AF93" s="186">
        <f t="shared" si="139"/>
        <v>97.7</v>
      </c>
      <c r="AG93" s="186">
        <f t="shared" si="139"/>
        <v>181.9</v>
      </c>
      <c r="AH93" s="186">
        <f t="shared" si="139"/>
        <v>630.79999999999995</v>
      </c>
      <c r="AI93" s="186">
        <f t="shared" si="139"/>
        <v>271.39999999999998</v>
      </c>
      <c r="AJ93" s="186">
        <f t="shared" si="139"/>
        <v>139.9</v>
      </c>
      <c r="AK93" s="186">
        <f t="shared" si="139"/>
        <v>146</v>
      </c>
      <c r="AL93" s="186">
        <f t="shared" si="139"/>
        <v>236.6</v>
      </c>
      <c r="AM93" s="186">
        <f t="shared" si="139"/>
        <v>237.4</v>
      </c>
      <c r="AN93" s="186">
        <f t="shared" si="139"/>
        <v>159.80000000000001</v>
      </c>
      <c r="AO93" s="186">
        <f t="shared" si="139"/>
        <v>2636.9</v>
      </c>
      <c r="AP93" s="186">
        <f t="shared" si="139"/>
        <v>52011.5</v>
      </c>
      <c r="AQ93" s="186">
        <f t="shared" si="139"/>
        <v>134.19999999999999</v>
      </c>
      <c r="AR93" s="186">
        <f t="shared" si="139"/>
        <v>10472.1</v>
      </c>
      <c r="AS93" s="186">
        <f t="shared" si="139"/>
        <v>2612.3000000000002</v>
      </c>
      <c r="AT93" s="186">
        <f t="shared" si="139"/>
        <v>881.1</v>
      </c>
      <c r="AU93" s="186">
        <f t="shared" si="139"/>
        <v>129.1</v>
      </c>
      <c r="AV93" s="186">
        <f t="shared" si="139"/>
        <v>175.1</v>
      </c>
      <c r="AW93" s="186">
        <f t="shared" si="139"/>
        <v>98.9</v>
      </c>
      <c r="AX93" s="186">
        <f t="shared" si="139"/>
        <v>31.5</v>
      </c>
      <c r="AY93" s="186">
        <f t="shared" si="139"/>
        <v>266.39999999999998</v>
      </c>
      <c r="AZ93" s="186">
        <f t="shared" si="139"/>
        <v>8556.7999999999993</v>
      </c>
      <c r="BA93" s="186">
        <f t="shared" si="139"/>
        <v>4804.3</v>
      </c>
      <c r="BB93" s="186">
        <f t="shared" si="139"/>
        <v>3909.5</v>
      </c>
      <c r="BC93" s="186">
        <f t="shared" si="139"/>
        <v>15608.6</v>
      </c>
      <c r="BD93" s="186">
        <f t="shared" si="139"/>
        <v>669</v>
      </c>
      <c r="BE93" s="186">
        <f t="shared" si="139"/>
        <v>504</v>
      </c>
      <c r="BF93" s="186">
        <f t="shared" si="139"/>
        <v>5476.6</v>
      </c>
      <c r="BG93" s="186">
        <f t="shared" si="139"/>
        <v>572.6</v>
      </c>
      <c r="BH93" s="186">
        <f t="shared" si="139"/>
        <v>234.7</v>
      </c>
      <c r="BI93" s="186">
        <f t="shared" si="139"/>
        <v>180.7</v>
      </c>
      <c r="BJ93" s="186">
        <f t="shared" si="139"/>
        <v>985.8</v>
      </c>
      <c r="BK93" s="186">
        <f t="shared" si="139"/>
        <v>13007.6</v>
      </c>
      <c r="BL93" s="186">
        <f t="shared" si="139"/>
        <v>56.9</v>
      </c>
      <c r="BM93" s="186">
        <f t="shared" si="139"/>
        <v>292.10000000000002</v>
      </c>
      <c r="BN93" s="186">
        <f t="shared" si="139"/>
        <v>1957.8</v>
      </c>
      <c r="BO93" s="186">
        <f t="shared" si="139"/>
        <v>715.5</v>
      </c>
      <c r="BP93" s="186">
        <f t="shared" ref="BP93:EA93" si="140">MAX(BP91,BP92)</f>
        <v>107.5</v>
      </c>
      <c r="BQ93" s="186">
        <f t="shared" si="140"/>
        <v>3075</v>
      </c>
      <c r="BR93" s="186">
        <f t="shared" si="140"/>
        <v>1580.5</v>
      </c>
      <c r="BS93" s="186">
        <f t="shared" si="140"/>
        <v>777.4</v>
      </c>
      <c r="BT93" s="186">
        <f t="shared" si="140"/>
        <v>155.80000000000001</v>
      </c>
      <c r="BU93" s="186">
        <f t="shared" si="140"/>
        <v>171.8</v>
      </c>
      <c r="BV93" s="186">
        <f t="shared" si="140"/>
        <v>427.2</v>
      </c>
      <c r="BW93" s="186">
        <f t="shared" si="140"/>
        <v>669.5</v>
      </c>
      <c r="BX93" s="186">
        <f t="shared" si="140"/>
        <v>33</v>
      </c>
      <c r="BY93" s="186">
        <f t="shared" si="140"/>
        <v>373.8</v>
      </c>
      <c r="BZ93" s="186">
        <f t="shared" si="140"/>
        <v>129.19999999999999</v>
      </c>
      <c r="CA93" s="186">
        <f t="shared" si="140"/>
        <v>52.9</v>
      </c>
      <c r="CB93" s="186">
        <f t="shared" si="140"/>
        <v>23458.9</v>
      </c>
      <c r="CC93" s="186">
        <f t="shared" si="140"/>
        <v>127.1</v>
      </c>
      <c r="CD93" s="186">
        <f t="shared" si="140"/>
        <v>23.6</v>
      </c>
      <c r="CE93" s="186">
        <f t="shared" si="140"/>
        <v>80.400000000000006</v>
      </c>
      <c r="CF93" s="186">
        <f t="shared" si="140"/>
        <v>53.2</v>
      </c>
      <c r="CG93" s="186">
        <f t="shared" si="140"/>
        <v>111.9</v>
      </c>
      <c r="CH93" s="186">
        <f t="shared" si="140"/>
        <v>83.4</v>
      </c>
      <c r="CI93" s="186">
        <f t="shared" si="140"/>
        <v>472</v>
      </c>
      <c r="CJ93" s="186">
        <f t="shared" si="140"/>
        <v>453</v>
      </c>
      <c r="CK93" s="186">
        <f t="shared" si="140"/>
        <v>2213.6</v>
      </c>
      <c r="CL93" s="186">
        <f t="shared" si="140"/>
        <v>524</v>
      </c>
      <c r="CM93" s="186">
        <f t="shared" si="140"/>
        <v>424.8</v>
      </c>
      <c r="CN93" s="186">
        <f t="shared" si="140"/>
        <v>10662.6</v>
      </c>
      <c r="CO93" s="186">
        <f t="shared" si="140"/>
        <v>5983</v>
      </c>
      <c r="CP93" s="186">
        <f t="shared" si="140"/>
        <v>474.8</v>
      </c>
      <c r="CQ93" s="186">
        <f t="shared" si="140"/>
        <v>622.20000000000005</v>
      </c>
      <c r="CR93" s="186">
        <f t="shared" si="140"/>
        <v>134.5</v>
      </c>
      <c r="CS93" s="186">
        <f t="shared" si="140"/>
        <v>122.7</v>
      </c>
      <c r="CT93" s="186">
        <f t="shared" si="140"/>
        <v>83.7</v>
      </c>
      <c r="CU93" s="186">
        <f t="shared" si="140"/>
        <v>178.1</v>
      </c>
      <c r="CV93" s="186">
        <f t="shared" si="140"/>
        <v>7.7</v>
      </c>
      <c r="CW93" s="186">
        <f t="shared" si="140"/>
        <v>112.1</v>
      </c>
      <c r="CX93" s="186">
        <f t="shared" si="140"/>
        <v>248.5</v>
      </c>
      <c r="CY93" s="186">
        <f t="shared" si="140"/>
        <v>21.1</v>
      </c>
      <c r="CZ93" s="186">
        <f t="shared" si="140"/>
        <v>1072</v>
      </c>
      <c r="DA93" s="186">
        <f t="shared" si="140"/>
        <v>51</v>
      </c>
      <c r="DB93" s="186">
        <f t="shared" si="140"/>
        <v>105.6</v>
      </c>
      <c r="DC93" s="186">
        <f t="shared" si="140"/>
        <v>47.6</v>
      </c>
      <c r="DD93" s="186">
        <f t="shared" si="140"/>
        <v>114</v>
      </c>
      <c r="DE93" s="186">
        <f t="shared" si="140"/>
        <v>127.4</v>
      </c>
      <c r="DF93" s="186">
        <f t="shared" si="140"/>
        <v>10610.5</v>
      </c>
      <c r="DG93" s="186">
        <f t="shared" si="140"/>
        <v>64.7</v>
      </c>
      <c r="DH93" s="186">
        <f t="shared" si="140"/>
        <v>1090.7</v>
      </c>
      <c r="DI93" s="186">
        <f t="shared" si="140"/>
        <v>1560.4</v>
      </c>
      <c r="DJ93" s="186">
        <f t="shared" si="140"/>
        <v>325.89999999999998</v>
      </c>
      <c r="DK93" s="186">
        <f t="shared" si="140"/>
        <v>291.39999999999998</v>
      </c>
      <c r="DL93" s="186">
        <f t="shared" si="140"/>
        <v>3503.3</v>
      </c>
      <c r="DM93" s="186">
        <f t="shared" si="140"/>
        <v>137.80000000000001</v>
      </c>
      <c r="DN93" s="186">
        <f t="shared" si="140"/>
        <v>922.9</v>
      </c>
      <c r="DO93" s="186">
        <f t="shared" si="140"/>
        <v>2233.1</v>
      </c>
      <c r="DP93" s="186">
        <f t="shared" si="140"/>
        <v>87.4</v>
      </c>
      <c r="DQ93" s="186">
        <f t="shared" si="140"/>
        <v>335.8</v>
      </c>
      <c r="DR93" s="186">
        <f t="shared" si="140"/>
        <v>1056.8</v>
      </c>
      <c r="DS93" s="186">
        <f t="shared" si="140"/>
        <v>479.3</v>
      </c>
      <c r="DT93" s="186">
        <f t="shared" si="140"/>
        <v>152.6</v>
      </c>
      <c r="DU93" s="186">
        <f t="shared" si="140"/>
        <v>213.2</v>
      </c>
      <c r="DV93" s="186">
        <f t="shared" si="140"/>
        <v>111.3</v>
      </c>
      <c r="DW93" s="186">
        <f t="shared" si="140"/>
        <v>164.6</v>
      </c>
      <c r="DX93" s="186">
        <f t="shared" si="140"/>
        <v>50.9</v>
      </c>
      <c r="DY93" s="186">
        <f t="shared" si="140"/>
        <v>76.599999999999994</v>
      </c>
      <c r="DZ93" s="186">
        <f t="shared" si="140"/>
        <v>252.7</v>
      </c>
      <c r="EA93" s="186">
        <f t="shared" si="140"/>
        <v>219.5</v>
      </c>
      <c r="EB93" s="186">
        <f t="shared" ref="EB93:FX93" si="141">MAX(EB91,EB92)</f>
        <v>359.2</v>
      </c>
      <c r="EC93" s="186">
        <f t="shared" si="141"/>
        <v>95</v>
      </c>
      <c r="ED93" s="186">
        <f t="shared" si="141"/>
        <v>102.9</v>
      </c>
      <c r="EE93" s="186">
        <f t="shared" si="141"/>
        <v>136.1</v>
      </c>
      <c r="EF93" s="186">
        <f t="shared" si="141"/>
        <v>1043</v>
      </c>
      <c r="EG93" s="186">
        <f t="shared" si="141"/>
        <v>154.69999999999999</v>
      </c>
      <c r="EH93" s="186">
        <f t="shared" si="141"/>
        <v>136.1</v>
      </c>
      <c r="EI93" s="186">
        <f t="shared" si="141"/>
        <v>11555.8</v>
      </c>
      <c r="EJ93" s="186">
        <f t="shared" si="141"/>
        <v>5611.2</v>
      </c>
      <c r="EK93" s="186">
        <f t="shared" si="141"/>
        <v>271.39999999999998</v>
      </c>
      <c r="EL93" s="186">
        <f t="shared" si="141"/>
        <v>249.3</v>
      </c>
      <c r="EM93" s="186">
        <f t="shared" si="141"/>
        <v>208.8</v>
      </c>
      <c r="EN93" s="186">
        <f t="shared" si="141"/>
        <v>692.7</v>
      </c>
      <c r="EO93" s="186">
        <f t="shared" si="141"/>
        <v>146.6</v>
      </c>
      <c r="EP93" s="186">
        <f t="shared" si="141"/>
        <v>115.7</v>
      </c>
      <c r="EQ93" s="186">
        <f t="shared" si="141"/>
        <v>531.5</v>
      </c>
      <c r="ER93" s="186">
        <f t="shared" si="141"/>
        <v>79.599999999999994</v>
      </c>
      <c r="ES93" s="186">
        <f t="shared" si="141"/>
        <v>137</v>
      </c>
      <c r="ET93" s="186">
        <f t="shared" si="141"/>
        <v>135.5</v>
      </c>
      <c r="EU93" s="186">
        <f t="shared" si="141"/>
        <v>526.29999999999995</v>
      </c>
      <c r="EV93" s="186">
        <f t="shared" si="141"/>
        <v>46.9</v>
      </c>
      <c r="EW93" s="186">
        <f t="shared" si="141"/>
        <v>194.6</v>
      </c>
      <c r="EX93" s="186">
        <f t="shared" si="141"/>
        <v>83.2</v>
      </c>
      <c r="EY93" s="186">
        <f t="shared" si="141"/>
        <v>556.4</v>
      </c>
      <c r="EZ93" s="186">
        <f t="shared" si="141"/>
        <v>67.8</v>
      </c>
      <c r="FA93" s="186">
        <f t="shared" si="141"/>
        <v>1472.7</v>
      </c>
      <c r="FB93" s="186">
        <f t="shared" si="141"/>
        <v>209.5</v>
      </c>
      <c r="FC93" s="186">
        <f t="shared" si="141"/>
        <v>638.79999999999995</v>
      </c>
      <c r="FD93" s="186">
        <f t="shared" si="141"/>
        <v>242.5</v>
      </c>
      <c r="FE93" s="186">
        <f t="shared" si="141"/>
        <v>46.8</v>
      </c>
      <c r="FF93" s="186">
        <f t="shared" si="141"/>
        <v>117.2</v>
      </c>
      <c r="FG93" s="186">
        <f t="shared" si="141"/>
        <v>63.5</v>
      </c>
      <c r="FH93" s="186">
        <f t="shared" si="141"/>
        <v>38.1</v>
      </c>
      <c r="FI93" s="186">
        <f t="shared" si="141"/>
        <v>914.5</v>
      </c>
      <c r="FJ93" s="186">
        <f t="shared" si="141"/>
        <v>767.8</v>
      </c>
      <c r="FK93" s="186">
        <f t="shared" si="141"/>
        <v>1473.5</v>
      </c>
      <c r="FL93" s="186">
        <f t="shared" si="141"/>
        <v>1944.5</v>
      </c>
      <c r="FM93" s="186">
        <f t="shared" si="141"/>
        <v>1402.9</v>
      </c>
      <c r="FN93" s="186">
        <f t="shared" si="141"/>
        <v>16633.3</v>
      </c>
      <c r="FO93" s="186">
        <f t="shared" si="141"/>
        <v>587.4</v>
      </c>
      <c r="FP93" s="186">
        <f t="shared" si="141"/>
        <v>1310.4000000000001</v>
      </c>
      <c r="FQ93" s="186">
        <f t="shared" si="141"/>
        <v>475</v>
      </c>
      <c r="FR93" s="186">
        <f t="shared" si="141"/>
        <v>66.2</v>
      </c>
      <c r="FS93" s="186">
        <f t="shared" si="141"/>
        <v>44.9</v>
      </c>
      <c r="FT93" s="186">
        <f t="shared" si="141"/>
        <v>41.1</v>
      </c>
      <c r="FU93" s="186">
        <f t="shared" si="141"/>
        <v>555.4</v>
      </c>
      <c r="FV93" s="186">
        <f t="shared" si="141"/>
        <v>490</v>
      </c>
      <c r="FW93" s="186">
        <f t="shared" si="141"/>
        <v>82.4</v>
      </c>
      <c r="FX93" s="186">
        <f t="shared" si="141"/>
        <v>25.6</v>
      </c>
      <c r="FY93" s="2"/>
      <c r="FZ93" s="14">
        <f>SUM(C93:FX93)</f>
        <v>391216.9</v>
      </c>
      <c r="GA93" s="62"/>
      <c r="GB93" s="14">
        <f>FZ93-GA93</f>
        <v>391216.9</v>
      </c>
      <c r="GC93" s="14"/>
      <c r="GD93" s="14"/>
      <c r="GE93" s="14"/>
      <c r="GF93" s="14"/>
      <c r="GG93" s="2"/>
      <c r="GH93" s="26"/>
      <c r="GI93" s="145"/>
      <c r="GJ93" s="145"/>
      <c r="GK93" s="145"/>
      <c r="GL93" s="145"/>
      <c r="GM93" s="145"/>
    </row>
    <row r="94" spans="1:198" x14ac:dyDescent="0.35">
      <c r="A94" s="119" t="s">
        <v>497</v>
      </c>
      <c r="B94" s="120" t="s">
        <v>730</v>
      </c>
      <c r="C94" s="34">
        <f>C83*0.25</f>
        <v>2177.1975000000002</v>
      </c>
      <c r="D94" s="34">
        <f t="shared" ref="D94:BO94" si="142">D83*0.25</f>
        <v>2177.1975000000002</v>
      </c>
      <c r="E94" s="34">
        <f t="shared" si="142"/>
        <v>2177.1975000000002</v>
      </c>
      <c r="F94" s="34">
        <f t="shared" si="142"/>
        <v>2177.1975000000002</v>
      </c>
      <c r="G94" s="34">
        <f t="shared" si="142"/>
        <v>2177.1975000000002</v>
      </c>
      <c r="H94" s="34">
        <f t="shared" si="142"/>
        <v>2177.1975000000002</v>
      </c>
      <c r="I94" s="34">
        <f t="shared" si="142"/>
        <v>2177.1975000000002</v>
      </c>
      <c r="J94" s="34">
        <f t="shared" si="142"/>
        <v>2177.1975000000002</v>
      </c>
      <c r="K94" s="34">
        <f t="shared" si="142"/>
        <v>2177.1975000000002</v>
      </c>
      <c r="L94" s="34">
        <f t="shared" si="142"/>
        <v>2177.1975000000002</v>
      </c>
      <c r="M94" s="34">
        <f t="shared" si="142"/>
        <v>2177.1975000000002</v>
      </c>
      <c r="N94" s="34">
        <f t="shared" si="142"/>
        <v>2177.1975000000002</v>
      </c>
      <c r="O94" s="34">
        <f t="shared" si="142"/>
        <v>2177.1975000000002</v>
      </c>
      <c r="P94" s="34">
        <f t="shared" si="142"/>
        <v>2177.1975000000002</v>
      </c>
      <c r="Q94" s="34">
        <f t="shared" si="142"/>
        <v>2177.1975000000002</v>
      </c>
      <c r="R94" s="34">
        <f t="shared" si="142"/>
        <v>2177.1975000000002</v>
      </c>
      <c r="S94" s="34">
        <f t="shared" si="142"/>
        <v>2177.1975000000002</v>
      </c>
      <c r="T94" s="34">
        <f t="shared" si="142"/>
        <v>2177.1975000000002</v>
      </c>
      <c r="U94" s="34">
        <f t="shared" si="142"/>
        <v>2177.1975000000002</v>
      </c>
      <c r="V94" s="34">
        <f t="shared" si="142"/>
        <v>2177.1975000000002</v>
      </c>
      <c r="W94" s="34">
        <f t="shared" si="142"/>
        <v>2177.1975000000002</v>
      </c>
      <c r="X94" s="34">
        <f t="shared" si="142"/>
        <v>2177.1975000000002</v>
      </c>
      <c r="Y94" s="34">
        <f t="shared" si="142"/>
        <v>2177.1975000000002</v>
      </c>
      <c r="Z94" s="34">
        <f t="shared" si="142"/>
        <v>2177.1975000000002</v>
      </c>
      <c r="AA94" s="34">
        <f t="shared" si="142"/>
        <v>2177.1975000000002</v>
      </c>
      <c r="AB94" s="34">
        <f t="shared" si="142"/>
        <v>2177.1975000000002</v>
      </c>
      <c r="AC94" s="34">
        <f t="shared" si="142"/>
        <v>2177.1975000000002</v>
      </c>
      <c r="AD94" s="34">
        <f t="shared" si="142"/>
        <v>2177.1975000000002</v>
      </c>
      <c r="AE94" s="34">
        <f t="shared" si="142"/>
        <v>2177.1975000000002</v>
      </c>
      <c r="AF94" s="34">
        <f t="shared" si="142"/>
        <v>2177.1975000000002</v>
      </c>
      <c r="AG94" s="34">
        <f t="shared" si="142"/>
        <v>2177.1975000000002</v>
      </c>
      <c r="AH94" s="34">
        <f t="shared" si="142"/>
        <v>2177.1975000000002</v>
      </c>
      <c r="AI94" s="34">
        <f t="shared" si="142"/>
        <v>2177.1975000000002</v>
      </c>
      <c r="AJ94" s="34">
        <f t="shared" si="142"/>
        <v>2177.1975000000002</v>
      </c>
      <c r="AK94" s="34">
        <f t="shared" si="142"/>
        <v>2177.1975000000002</v>
      </c>
      <c r="AL94" s="34">
        <f t="shared" si="142"/>
        <v>2177.1975000000002</v>
      </c>
      <c r="AM94" s="34">
        <f t="shared" si="142"/>
        <v>2177.1975000000002</v>
      </c>
      <c r="AN94" s="34">
        <f t="shared" si="142"/>
        <v>2177.1975000000002</v>
      </c>
      <c r="AO94" s="34">
        <f t="shared" si="142"/>
        <v>2177.1975000000002</v>
      </c>
      <c r="AP94" s="34">
        <f t="shared" si="142"/>
        <v>2177.1975000000002</v>
      </c>
      <c r="AQ94" s="34">
        <f t="shared" si="142"/>
        <v>2177.1975000000002</v>
      </c>
      <c r="AR94" s="34">
        <f t="shared" si="142"/>
        <v>2177.1975000000002</v>
      </c>
      <c r="AS94" s="34">
        <f t="shared" si="142"/>
        <v>2177.1975000000002</v>
      </c>
      <c r="AT94" s="34">
        <f t="shared" si="142"/>
        <v>2177.1975000000002</v>
      </c>
      <c r="AU94" s="34">
        <f t="shared" si="142"/>
        <v>2177.1975000000002</v>
      </c>
      <c r="AV94" s="34">
        <f t="shared" si="142"/>
        <v>2177.1975000000002</v>
      </c>
      <c r="AW94" s="34">
        <f t="shared" si="142"/>
        <v>2177.1975000000002</v>
      </c>
      <c r="AX94" s="34">
        <f t="shared" si="142"/>
        <v>2177.1975000000002</v>
      </c>
      <c r="AY94" s="34">
        <f t="shared" si="142"/>
        <v>2177.1975000000002</v>
      </c>
      <c r="AZ94" s="34">
        <f t="shared" si="142"/>
        <v>2177.1975000000002</v>
      </c>
      <c r="BA94" s="34">
        <f t="shared" si="142"/>
        <v>2177.1975000000002</v>
      </c>
      <c r="BB94" s="34">
        <f t="shared" si="142"/>
        <v>2177.1975000000002</v>
      </c>
      <c r="BC94" s="34">
        <f t="shared" si="142"/>
        <v>2177.1975000000002</v>
      </c>
      <c r="BD94" s="34">
        <f t="shared" si="142"/>
        <v>2177.1975000000002</v>
      </c>
      <c r="BE94" s="34">
        <f t="shared" si="142"/>
        <v>2177.1975000000002</v>
      </c>
      <c r="BF94" s="34">
        <f t="shared" si="142"/>
        <v>2177.1975000000002</v>
      </c>
      <c r="BG94" s="34">
        <f t="shared" si="142"/>
        <v>2177.1975000000002</v>
      </c>
      <c r="BH94" s="34">
        <f t="shared" si="142"/>
        <v>2177.1975000000002</v>
      </c>
      <c r="BI94" s="34">
        <f t="shared" si="142"/>
        <v>2177.1975000000002</v>
      </c>
      <c r="BJ94" s="34">
        <f t="shared" si="142"/>
        <v>2177.1975000000002</v>
      </c>
      <c r="BK94" s="34">
        <f t="shared" si="142"/>
        <v>2177.1975000000002</v>
      </c>
      <c r="BL94" s="34">
        <f t="shared" si="142"/>
        <v>2177.1975000000002</v>
      </c>
      <c r="BM94" s="34">
        <f t="shared" si="142"/>
        <v>2177.1975000000002</v>
      </c>
      <c r="BN94" s="34">
        <f t="shared" si="142"/>
        <v>2177.1975000000002</v>
      </c>
      <c r="BO94" s="34">
        <f t="shared" si="142"/>
        <v>2177.1975000000002</v>
      </c>
      <c r="BP94" s="34">
        <f t="shared" ref="BP94:EA94" si="143">BP83*0.25</f>
        <v>2177.1975000000002</v>
      </c>
      <c r="BQ94" s="34">
        <f t="shared" si="143"/>
        <v>2177.1975000000002</v>
      </c>
      <c r="BR94" s="34">
        <f t="shared" si="143"/>
        <v>2177.1975000000002</v>
      </c>
      <c r="BS94" s="34">
        <f t="shared" si="143"/>
        <v>2177.1975000000002</v>
      </c>
      <c r="BT94" s="34">
        <f t="shared" si="143"/>
        <v>2177.1975000000002</v>
      </c>
      <c r="BU94" s="34">
        <f t="shared" si="143"/>
        <v>2177.1975000000002</v>
      </c>
      <c r="BV94" s="34">
        <f t="shared" si="143"/>
        <v>2177.1975000000002</v>
      </c>
      <c r="BW94" s="34">
        <f t="shared" si="143"/>
        <v>2177.1975000000002</v>
      </c>
      <c r="BX94" s="34">
        <f t="shared" si="143"/>
        <v>2177.1975000000002</v>
      </c>
      <c r="BY94" s="34">
        <f t="shared" si="143"/>
        <v>2177.1975000000002</v>
      </c>
      <c r="BZ94" s="34">
        <f t="shared" si="143"/>
        <v>2177.1975000000002</v>
      </c>
      <c r="CA94" s="34">
        <f t="shared" si="143"/>
        <v>2177.1975000000002</v>
      </c>
      <c r="CB94" s="34">
        <f t="shared" si="143"/>
        <v>2177.1975000000002</v>
      </c>
      <c r="CC94" s="34">
        <f t="shared" si="143"/>
        <v>2177.1975000000002</v>
      </c>
      <c r="CD94" s="34">
        <f t="shared" si="143"/>
        <v>2177.1975000000002</v>
      </c>
      <c r="CE94" s="34">
        <f t="shared" si="143"/>
        <v>2177.1975000000002</v>
      </c>
      <c r="CF94" s="34">
        <f t="shared" si="143"/>
        <v>2177.1975000000002</v>
      </c>
      <c r="CG94" s="34">
        <f t="shared" si="143"/>
        <v>2177.1975000000002</v>
      </c>
      <c r="CH94" s="34">
        <f t="shared" si="143"/>
        <v>2177.1975000000002</v>
      </c>
      <c r="CI94" s="34">
        <f t="shared" si="143"/>
        <v>2177.1975000000002</v>
      </c>
      <c r="CJ94" s="34">
        <f t="shared" si="143"/>
        <v>2177.1975000000002</v>
      </c>
      <c r="CK94" s="34">
        <f t="shared" si="143"/>
        <v>2177.1975000000002</v>
      </c>
      <c r="CL94" s="34">
        <f t="shared" si="143"/>
        <v>2177.1975000000002</v>
      </c>
      <c r="CM94" s="34">
        <f t="shared" si="143"/>
        <v>2177.1975000000002</v>
      </c>
      <c r="CN94" s="34">
        <f t="shared" si="143"/>
        <v>2177.1975000000002</v>
      </c>
      <c r="CO94" s="34">
        <f t="shared" si="143"/>
        <v>2177.1975000000002</v>
      </c>
      <c r="CP94" s="34">
        <f t="shared" si="143"/>
        <v>2177.1975000000002</v>
      </c>
      <c r="CQ94" s="34">
        <f t="shared" si="143"/>
        <v>2177.1975000000002</v>
      </c>
      <c r="CR94" s="34">
        <f t="shared" si="143"/>
        <v>2177.1975000000002</v>
      </c>
      <c r="CS94" s="34">
        <f t="shared" si="143"/>
        <v>2177.1975000000002</v>
      </c>
      <c r="CT94" s="34">
        <f t="shared" si="143"/>
        <v>2177.1975000000002</v>
      </c>
      <c r="CU94" s="34">
        <f t="shared" si="143"/>
        <v>2177.1975000000002</v>
      </c>
      <c r="CV94" s="34">
        <f t="shared" si="143"/>
        <v>2177.1975000000002</v>
      </c>
      <c r="CW94" s="34">
        <f t="shared" si="143"/>
        <v>2177.1975000000002</v>
      </c>
      <c r="CX94" s="34">
        <f t="shared" si="143"/>
        <v>2177.1975000000002</v>
      </c>
      <c r="CY94" s="34">
        <f t="shared" si="143"/>
        <v>2177.1975000000002</v>
      </c>
      <c r="CZ94" s="34">
        <f t="shared" si="143"/>
        <v>2177.1975000000002</v>
      </c>
      <c r="DA94" s="34">
        <f t="shared" si="143"/>
        <v>2177.1975000000002</v>
      </c>
      <c r="DB94" s="34">
        <f t="shared" si="143"/>
        <v>2177.1975000000002</v>
      </c>
      <c r="DC94" s="34">
        <f t="shared" si="143"/>
        <v>2177.1975000000002</v>
      </c>
      <c r="DD94" s="34">
        <f t="shared" si="143"/>
        <v>2177.1975000000002</v>
      </c>
      <c r="DE94" s="34">
        <f t="shared" si="143"/>
        <v>2177.1975000000002</v>
      </c>
      <c r="DF94" s="34">
        <f t="shared" si="143"/>
        <v>2177.1975000000002</v>
      </c>
      <c r="DG94" s="34">
        <f t="shared" si="143"/>
        <v>2177.1975000000002</v>
      </c>
      <c r="DH94" s="34">
        <f t="shared" si="143"/>
        <v>2177.1975000000002</v>
      </c>
      <c r="DI94" s="34">
        <f t="shared" si="143"/>
        <v>2177.1975000000002</v>
      </c>
      <c r="DJ94" s="34">
        <f t="shared" si="143"/>
        <v>2177.1975000000002</v>
      </c>
      <c r="DK94" s="34">
        <f t="shared" si="143"/>
        <v>2177.1975000000002</v>
      </c>
      <c r="DL94" s="34">
        <f t="shared" si="143"/>
        <v>2177.1975000000002</v>
      </c>
      <c r="DM94" s="34">
        <f t="shared" si="143"/>
        <v>2177.1975000000002</v>
      </c>
      <c r="DN94" s="34">
        <f t="shared" si="143"/>
        <v>2177.1975000000002</v>
      </c>
      <c r="DO94" s="34">
        <f t="shared" si="143"/>
        <v>2177.1975000000002</v>
      </c>
      <c r="DP94" s="34">
        <f t="shared" si="143"/>
        <v>2177.1975000000002</v>
      </c>
      <c r="DQ94" s="34">
        <f t="shared" si="143"/>
        <v>2177.1975000000002</v>
      </c>
      <c r="DR94" s="34">
        <f t="shared" si="143"/>
        <v>2177.1975000000002</v>
      </c>
      <c r="DS94" s="34">
        <f t="shared" si="143"/>
        <v>2177.1975000000002</v>
      </c>
      <c r="DT94" s="34">
        <f t="shared" si="143"/>
        <v>2177.1975000000002</v>
      </c>
      <c r="DU94" s="34">
        <f t="shared" si="143"/>
        <v>2177.1975000000002</v>
      </c>
      <c r="DV94" s="34">
        <f t="shared" si="143"/>
        <v>2177.1975000000002</v>
      </c>
      <c r="DW94" s="34">
        <f t="shared" si="143"/>
        <v>2177.1975000000002</v>
      </c>
      <c r="DX94" s="34">
        <f t="shared" si="143"/>
        <v>2177.1975000000002</v>
      </c>
      <c r="DY94" s="34">
        <f t="shared" si="143"/>
        <v>2177.1975000000002</v>
      </c>
      <c r="DZ94" s="34">
        <f t="shared" si="143"/>
        <v>2177.1975000000002</v>
      </c>
      <c r="EA94" s="34">
        <f t="shared" si="143"/>
        <v>2177.1975000000002</v>
      </c>
      <c r="EB94" s="34">
        <f t="shared" ref="EB94:FX94" si="144">EB83*0.25</f>
        <v>2177.1975000000002</v>
      </c>
      <c r="EC94" s="34">
        <f t="shared" si="144"/>
        <v>2177.1975000000002</v>
      </c>
      <c r="ED94" s="34">
        <f t="shared" si="144"/>
        <v>2177.1975000000002</v>
      </c>
      <c r="EE94" s="34">
        <f t="shared" si="144"/>
        <v>2177.1975000000002</v>
      </c>
      <c r="EF94" s="34">
        <f t="shared" si="144"/>
        <v>2177.1975000000002</v>
      </c>
      <c r="EG94" s="34">
        <f t="shared" si="144"/>
        <v>2177.1975000000002</v>
      </c>
      <c r="EH94" s="34">
        <f t="shared" si="144"/>
        <v>2177.1975000000002</v>
      </c>
      <c r="EI94" s="34">
        <f t="shared" si="144"/>
        <v>2177.1975000000002</v>
      </c>
      <c r="EJ94" s="34">
        <f t="shared" si="144"/>
        <v>2177.1975000000002</v>
      </c>
      <c r="EK94" s="34">
        <f t="shared" si="144"/>
        <v>2177.1975000000002</v>
      </c>
      <c r="EL94" s="34">
        <f t="shared" si="144"/>
        <v>2177.1975000000002</v>
      </c>
      <c r="EM94" s="34">
        <f t="shared" si="144"/>
        <v>2177.1975000000002</v>
      </c>
      <c r="EN94" s="34">
        <f t="shared" si="144"/>
        <v>2177.1975000000002</v>
      </c>
      <c r="EO94" s="34">
        <f t="shared" si="144"/>
        <v>2177.1975000000002</v>
      </c>
      <c r="EP94" s="34">
        <f t="shared" si="144"/>
        <v>2177.1975000000002</v>
      </c>
      <c r="EQ94" s="34">
        <f t="shared" si="144"/>
        <v>2177.1975000000002</v>
      </c>
      <c r="ER94" s="34">
        <f t="shared" si="144"/>
        <v>2177.1975000000002</v>
      </c>
      <c r="ES94" s="34">
        <f t="shared" si="144"/>
        <v>2177.1975000000002</v>
      </c>
      <c r="ET94" s="34">
        <f t="shared" si="144"/>
        <v>2177.1975000000002</v>
      </c>
      <c r="EU94" s="34">
        <f t="shared" si="144"/>
        <v>2177.1975000000002</v>
      </c>
      <c r="EV94" s="34">
        <f t="shared" si="144"/>
        <v>2177.1975000000002</v>
      </c>
      <c r="EW94" s="34">
        <f t="shared" si="144"/>
        <v>2177.1975000000002</v>
      </c>
      <c r="EX94" s="34">
        <f t="shared" si="144"/>
        <v>2177.1975000000002</v>
      </c>
      <c r="EY94" s="34">
        <f t="shared" si="144"/>
        <v>2177.1975000000002</v>
      </c>
      <c r="EZ94" s="34">
        <f t="shared" si="144"/>
        <v>2177.1975000000002</v>
      </c>
      <c r="FA94" s="34">
        <f t="shared" si="144"/>
        <v>2177.1975000000002</v>
      </c>
      <c r="FB94" s="34">
        <f t="shared" si="144"/>
        <v>2177.1975000000002</v>
      </c>
      <c r="FC94" s="34">
        <f t="shared" si="144"/>
        <v>2177.1975000000002</v>
      </c>
      <c r="FD94" s="34">
        <f t="shared" si="144"/>
        <v>2177.1975000000002</v>
      </c>
      <c r="FE94" s="34">
        <f t="shared" si="144"/>
        <v>2177.1975000000002</v>
      </c>
      <c r="FF94" s="34">
        <f t="shared" si="144"/>
        <v>2177.1975000000002</v>
      </c>
      <c r="FG94" s="34">
        <f t="shared" si="144"/>
        <v>2177.1975000000002</v>
      </c>
      <c r="FH94" s="34">
        <f t="shared" si="144"/>
        <v>2177.1975000000002</v>
      </c>
      <c r="FI94" s="34">
        <f t="shared" si="144"/>
        <v>2177.1975000000002</v>
      </c>
      <c r="FJ94" s="34">
        <f t="shared" si="144"/>
        <v>2177.1975000000002</v>
      </c>
      <c r="FK94" s="34">
        <f t="shared" si="144"/>
        <v>2177.1975000000002</v>
      </c>
      <c r="FL94" s="34">
        <f t="shared" si="144"/>
        <v>2177.1975000000002</v>
      </c>
      <c r="FM94" s="34">
        <f t="shared" si="144"/>
        <v>2177.1975000000002</v>
      </c>
      <c r="FN94" s="34">
        <f t="shared" si="144"/>
        <v>2177.1975000000002</v>
      </c>
      <c r="FO94" s="34">
        <f t="shared" si="144"/>
        <v>2177.1975000000002</v>
      </c>
      <c r="FP94" s="34">
        <f t="shared" si="144"/>
        <v>2177.1975000000002</v>
      </c>
      <c r="FQ94" s="34">
        <f t="shared" si="144"/>
        <v>2177.1975000000002</v>
      </c>
      <c r="FR94" s="34">
        <f t="shared" si="144"/>
        <v>2177.1975000000002</v>
      </c>
      <c r="FS94" s="34">
        <f t="shared" si="144"/>
        <v>2177.1975000000002</v>
      </c>
      <c r="FT94" s="34">
        <f t="shared" si="144"/>
        <v>2177.1975000000002</v>
      </c>
      <c r="FU94" s="34">
        <f t="shared" si="144"/>
        <v>2177.1975000000002</v>
      </c>
      <c r="FV94" s="34">
        <f t="shared" si="144"/>
        <v>2177.1975000000002</v>
      </c>
      <c r="FW94" s="34">
        <f t="shared" si="144"/>
        <v>2177.1975000000002</v>
      </c>
      <c r="FX94" s="34">
        <f t="shared" si="144"/>
        <v>2177.1975000000002</v>
      </c>
      <c r="FY94" s="14"/>
      <c r="FZ94" s="14"/>
      <c r="GA94" s="2"/>
      <c r="GB94" s="14"/>
      <c r="GC94" s="14"/>
      <c r="GD94" s="14"/>
      <c r="GE94" s="14"/>
      <c r="GF94" s="14"/>
      <c r="GG94" s="2"/>
      <c r="GH94" s="12"/>
      <c r="GI94" s="133"/>
      <c r="GJ94" s="133"/>
      <c r="GK94" s="133"/>
      <c r="GL94" s="133"/>
      <c r="GM94" s="133"/>
      <c r="GN94" s="138"/>
      <c r="GO94" s="138"/>
    </row>
    <row r="95" spans="1:198" x14ac:dyDescent="0.35">
      <c r="A95" s="119" t="s">
        <v>498</v>
      </c>
      <c r="B95" s="120" t="s">
        <v>1051</v>
      </c>
      <c r="C95" s="190">
        <f>C93/C21</f>
        <v>0.78310263973980787</v>
      </c>
      <c r="D95" s="190">
        <f t="shared" ref="D95:BO95" si="145">D93/D21</f>
        <v>0.52230006695735953</v>
      </c>
      <c r="E95" s="190">
        <f t="shared" si="145"/>
        <v>0.87920327173583768</v>
      </c>
      <c r="F95" s="190">
        <f t="shared" si="145"/>
        <v>0.50869817762418357</v>
      </c>
      <c r="G95" s="190">
        <f t="shared" si="145"/>
        <v>0.40827126617012938</v>
      </c>
      <c r="H95" s="190">
        <f t="shared" si="145"/>
        <v>0.41856127886323269</v>
      </c>
      <c r="I95" s="190">
        <f t="shared" si="145"/>
        <v>0.83815954817239047</v>
      </c>
      <c r="J95" s="190">
        <f t="shared" si="145"/>
        <v>0.75800783211165779</v>
      </c>
      <c r="K95" s="190">
        <f t="shared" si="145"/>
        <v>0.69360146252285193</v>
      </c>
      <c r="L95" s="190">
        <f t="shared" si="145"/>
        <v>0.69107913669064758</v>
      </c>
      <c r="M95" s="190">
        <f t="shared" si="145"/>
        <v>0.90658222121691923</v>
      </c>
      <c r="N95" s="190">
        <f t="shared" si="145"/>
        <v>0.38529934191072251</v>
      </c>
      <c r="O95" s="190">
        <f t="shared" si="145"/>
        <v>0.22629635449402893</v>
      </c>
      <c r="P95" s="190">
        <f t="shared" si="145"/>
        <v>0.59988792378817601</v>
      </c>
      <c r="Q95" s="190">
        <f t="shared" si="145"/>
        <v>0.81169987480527417</v>
      </c>
      <c r="R95" s="190">
        <f t="shared" si="145"/>
        <v>0.55198757569102364</v>
      </c>
      <c r="S95" s="190">
        <f t="shared" si="145"/>
        <v>0.62468497148162883</v>
      </c>
      <c r="T95" s="190">
        <f t="shared" si="145"/>
        <v>0.76890243902439026</v>
      </c>
      <c r="U95" s="190">
        <f t="shared" si="145"/>
        <v>0.75714285714285712</v>
      </c>
      <c r="V95" s="190">
        <f t="shared" si="145"/>
        <v>0.72144288577154314</v>
      </c>
      <c r="W95" s="190">
        <f t="shared" si="145"/>
        <v>0.3047091412742382</v>
      </c>
      <c r="X95" s="190">
        <f t="shared" si="145"/>
        <v>0.53</v>
      </c>
      <c r="Y95" s="190">
        <f t="shared" si="145"/>
        <v>0.82971170395869187</v>
      </c>
      <c r="Z95" s="190">
        <f t="shared" si="145"/>
        <v>0.46590909090909088</v>
      </c>
      <c r="AA95" s="190">
        <f t="shared" si="145"/>
        <v>0.33210118866986488</v>
      </c>
      <c r="AB95" s="190">
        <f t="shared" si="145"/>
        <v>0.25880221558931404</v>
      </c>
      <c r="AC95" s="190">
        <f t="shared" si="145"/>
        <v>0.36637362637362636</v>
      </c>
      <c r="AD95" s="190">
        <f t="shared" si="145"/>
        <v>0.37032330933220392</v>
      </c>
      <c r="AE95" s="190">
        <f t="shared" si="145"/>
        <v>0.53586956521739126</v>
      </c>
      <c r="AF95" s="190">
        <f t="shared" si="145"/>
        <v>0.54428969359331481</v>
      </c>
      <c r="AG95" s="190">
        <f t="shared" si="145"/>
        <v>0.31634782608695655</v>
      </c>
      <c r="AH95" s="190">
        <f t="shared" si="145"/>
        <v>0.68194594594594593</v>
      </c>
      <c r="AI95" s="190">
        <f t="shared" si="145"/>
        <v>0.65985898371018714</v>
      </c>
      <c r="AJ95" s="190">
        <f t="shared" si="145"/>
        <v>0.82294117647058829</v>
      </c>
      <c r="AK95" s="190">
        <f t="shared" si="145"/>
        <v>0.9419354838709677</v>
      </c>
      <c r="AL95" s="190">
        <f t="shared" si="145"/>
        <v>0.8422926308294767</v>
      </c>
      <c r="AM95" s="190">
        <f t="shared" si="145"/>
        <v>0.70236686390532543</v>
      </c>
      <c r="AN95" s="190">
        <f t="shared" si="145"/>
        <v>0.55332409972299168</v>
      </c>
      <c r="AO95" s="190">
        <f t="shared" si="145"/>
        <v>0.63579592033563204</v>
      </c>
      <c r="AP95" s="190">
        <f t="shared" si="145"/>
        <v>0.63909931496329064</v>
      </c>
      <c r="AQ95" s="190">
        <f t="shared" si="145"/>
        <v>0.58347826086956511</v>
      </c>
      <c r="AR95" s="190">
        <f t="shared" si="145"/>
        <v>0.16979737037103096</v>
      </c>
      <c r="AS95" s="190">
        <f t="shared" si="145"/>
        <v>0.40929744296816251</v>
      </c>
      <c r="AT95" s="190">
        <f t="shared" si="145"/>
        <v>0.24279415817029484</v>
      </c>
      <c r="AU95" s="190">
        <f t="shared" si="145"/>
        <v>0.41338456612231828</v>
      </c>
      <c r="AV95" s="190">
        <f t="shared" si="145"/>
        <v>0.58561872909698998</v>
      </c>
      <c r="AW95" s="190">
        <f t="shared" si="145"/>
        <v>0.38557504873294351</v>
      </c>
      <c r="AX95" s="190">
        <f t="shared" si="145"/>
        <v>0.52500000000000002</v>
      </c>
      <c r="AY95" s="190">
        <f t="shared" si="145"/>
        <v>0.61809744779582365</v>
      </c>
      <c r="AZ95" s="190">
        <f t="shared" si="145"/>
        <v>0.71049113629758787</v>
      </c>
      <c r="BA95" s="190">
        <f t="shared" si="145"/>
        <v>0.53370437023706374</v>
      </c>
      <c r="BB95" s="190">
        <f t="shared" si="145"/>
        <v>0.55220486454419615</v>
      </c>
      <c r="BC95" s="190">
        <f t="shared" si="145"/>
        <v>0.60569583658327419</v>
      </c>
      <c r="BD95" s="190">
        <f t="shared" si="145"/>
        <v>0.18311208430272341</v>
      </c>
      <c r="BE95" s="190">
        <f t="shared" si="145"/>
        <v>0.42693773824650572</v>
      </c>
      <c r="BF95" s="190">
        <f t="shared" si="145"/>
        <v>0.2075979500242601</v>
      </c>
      <c r="BG95" s="190">
        <f t="shared" si="145"/>
        <v>0.64737139626907858</v>
      </c>
      <c r="BH95" s="190">
        <f t="shared" si="145"/>
        <v>0.39962540439298488</v>
      </c>
      <c r="BI95" s="190">
        <f t="shared" si="145"/>
        <v>0.731578947368421</v>
      </c>
      <c r="BJ95" s="190">
        <f t="shared" si="145"/>
        <v>0.15449473420260781</v>
      </c>
      <c r="BK95" s="190">
        <f t="shared" si="145"/>
        <v>0.50073333820942301</v>
      </c>
      <c r="BL95" s="190">
        <f t="shared" si="145"/>
        <v>0.70947630922693261</v>
      </c>
      <c r="BM95" s="190">
        <f t="shared" si="145"/>
        <v>0.67319658907582403</v>
      </c>
      <c r="BN95" s="190">
        <f t="shared" si="145"/>
        <v>0.64380138112463003</v>
      </c>
      <c r="BO95" s="190">
        <f t="shared" si="145"/>
        <v>0.58170731707317069</v>
      </c>
      <c r="BP95" s="190">
        <f t="shared" ref="BP95:EA95" si="146">BP93/BP21</f>
        <v>0.72147651006711411</v>
      </c>
      <c r="BQ95" s="190">
        <f t="shared" si="146"/>
        <v>0.52181438680445968</v>
      </c>
      <c r="BR95" s="190">
        <f t="shared" si="146"/>
        <v>0.35149560769487381</v>
      </c>
      <c r="BS95" s="190">
        <f t="shared" si="146"/>
        <v>0.71412823810398685</v>
      </c>
      <c r="BT95" s="190">
        <f t="shared" si="146"/>
        <v>0.42336956521739133</v>
      </c>
      <c r="BU95" s="190">
        <f t="shared" si="146"/>
        <v>0.40376028202115161</v>
      </c>
      <c r="BV95" s="190">
        <f t="shared" si="146"/>
        <v>0.34788273615635179</v>
      </c>
      <c r="BW95" s="190">
        <f t="shared" si="146"/>
        <v>0.33668594417902942</v>
      </c>
      <c r="BX95" s="190">
        <f t="shared" si="146"/>
        <v>0.47826086956521741</v>
      </c>
      <c r="BY95" s="190">
        <f t="shared" si="146"/>
        <v>0.85440000000000005</v>
      </c>
      <c r="BZ95" s="190">
        <f t="shared" si="146"/>
        <v>0.65252525252525251</v>
      </c>
      <c r="CA95" s="190">
        <f t="shared" si="146"/>
        <v>0.37921146953405016</v>
      </c>
      <c r="CB95" s="190">
        <f t="shared" si="146"/>
        <v>0.32559963246877444</v>
      </c>
      <c r="CC95" s="190">
        <f t="shared" si="146"/>
        <v>0.66894736842105262</v>
      </c>
      <c r="CD95" s="190">
        <f t="shared" si="146"/>
        <v>6.2367864693446094E-2</v>
      </c>
      <c r="CE95" s="190">
        <f t="shared" si="146"/>
        <v>0.53600000000000003</v>
      </c>
      <c r="CF95" s="190">
        <f t="shared" si="146"/>
        <v>0.49259259259259264</v>
      </c>
      <c r="CG95" s="190">
        <f t="shared" si="146"/>
        <v>0.57829457364341086</v>
      </c>
      <c r="CH95" s="190">
        <f t="shared" si="146"/>
        <v>0.86424870466321246</v>
      </c>
      <c r="CI95" s="190">
        <f t="shared" si="146"/>
        <v>0.67718794835007179</v>
      </c>
      <c r="CJ95" s="190">
        <f t="shared" si="146"/>
        <v>0.55176613885505477</v>
      </c>
      <c r="CK95" s="190">
        <f t="shared" si="146"/>
        <v>0.39010291837022415</v>
      </c>
      <c r="CL95" s="190">
        <f t="shared" si="146"/>
        <v>0.43309364410281836</v>
      </c>
      <c r="CM95" s="190">
        <f t="shared" si="146"/>
        <v>0.64520048602673152</v>
      </c>
      <c r="CN95" s="190">
        <f t="shared" si="146"/>
        <v>0.31590080881699406</v>
      </c>
      <c r="CO95" s="190">
        <f t="shared" si="146"/>
        <v>0.42039657668039182</v>
      </c>
      <c r="CP95" s="190">
        <f t="shared" si="146"/>
        <v>0.50532141336739034</v>
      </c>
      <c r="CQ95" s="190">
        <f t="shared" si="146"/>
        <v>0.85116279069767453</v>
      </c>
      <c r="CR95" s="190">
        <f t="shared" si="146"/>
        <v>0.58099352051835851</v>
      </c>
      <c r="CS95" s="190">
        <f t="shared" si="146"/>
        <v>0.46127819548872184</v>
      </c>
      <c r="CT95" s="190">
        <f t="shared" si="146"/>
        <v>0.78962264150943395</v>
      </c>
      <c r="CU95" s="190">
        <f t="shared" si="146"/>
        <v>0.43964453221426802</v>
      </c>
      <c r="CV95" s="190">
        <f t="shared" si="146"/>
        <v>0.30196078431372547</v>
      </c>
      <c r="CW95" s="190">
        <f t="shared" si="146"/>
        <v>0.53894230769230766</v>
      </c>
      <c r="CX95" s="190">
        <f t="shared" si="146"/>
        <v>0.54364471669218983</v>
      </c>
      <c r="CY95" s="190">
        <f t="shared" si="146"/>
        <v>0.60113960113960119</v>
      </c>
      <c r="CZ95" s="190">
        <f t="shared" si="146"/>
        <v>0.62289366647298083</v>
      </c>
      <c r="DA95" s="190">
        <f t="shared" si="146"/>
        <v>0.265625</v>
      </c>
      <c r="DB95" s="190">
        <f t="shared" si="146"/>
        <v>0.33364928909952607</v>
      </c>
      <c r="DC95" s="190">
        <f t="shared" si="146"/>
        <v>0.25319148936170216</v>
      </c>
      <c r="DD95" s="190">
        <f t="shared" si="146"/>
        <v>0.71473354231974917</v>
      </c>
      <c r="DE95" s="190">
        <f t="shared" si="146"/>
        <v>0.4096463022508039</v>
      </c>
      <c r="DF95" s="190">
        <f t="shared" si="146"/>
        <v>0.54380192397382077</v>
      </c>
      <c r="DG95" s="190">
        <f t="shared" si="146"/>
        <v>0.56754385964912279</v>
      </c>
      <c r="DH95" s="190">
        <f t="shared" si="146"/>
        <v>0.61901248581157775</v>
      </c>
      <c r="DI95" s="190">
        <f t="shared" si="146"/>
        <v>0.64876101779477802</v>
      </c>
      <c r="DJ95" s="190">
        <f t="shared" si="146"/>
        <v>0.50386518243661105</v>
      </c>
      <c r="DK95" s="190">
        <f t="shared" si="146"/>
        <v>0.56527643064985444</v>
      </c>
      <c r="DL95" s="190">
        <f t="shared" si="146"/>
        <v>0.61160963687150838</v>
      </c>
      <c r="DM95" s="190">
        <f t="shared" si="146"/>
        <v>0.61244444444444446</v>
      </c>
      <c r="DN95" s="190">
        <f t="shared" si="146"/>
        <v>0.68484713564856048</v>
      </c>
      <c r="DO95" s="190">
        <f t="shared" si="146"/>
        <v>0.68563094872582131</v>
      </c>
      <c r="DP95" s="190">
        <f t="shared" si="146"/>
        <v>0.45759162303664924</v>
      </c>
      <c r="DQ95" s="190">
        <f t="shared" si="146"/>
        <v>0.39852836458580582</v>
      </c>
      <c r="DR95" s="190">
        <f t="shared" si="146"/>
        <v>0.81700811751063007</v>
      </c>
      <c r="DS95" s="190">
        <f t="shared" si="146"/>
        <v>0.83501742160278747</v>
      </c>
      <c r="DT95" s="190">
        <f t="shared" si="146"/>
        <v>0.88979591836734695</v>
      </c>
      <c r="DU95" s="190">
        <f t="shared" si="146"/>
        <v>0.59222222222222221</v>
      </c>
      <c r="DV95" s="190">
        <f t="shared" si="146"/>
        <v>0.51408775981524246</v>
      </c>
      <c r="DW95" s="190">
        <f t="shared" si="146"/>
        <v>0.55420875420875415</v>
      </c>
      <c r="DX95" s="190">
        <f t="shared" si="146"/>
        <v>0.34625850340136055</v>
      </c>
      <c r="DY95" s="190">
        <f t="shared" si="146"/>
        <v>0.264594127806563</v>
      </c>
      <c r="DZ95" s="190">
        <f t="shared" si="146"/>
        <v>0.36412103746397695</v>
      </c>
      <c r="EA95" s="190">
        <f t="shared" si="146"/>
        <v>0.42090124640460214</v>
      </c>
      <c r="EB95" s="190">
        <f t="shared" ref="EB95:FX95" si="147">EB93/EB21</f>
        <v>0.67901701323251418</v>
      </c>
      <c r="EC95" s="190">
        <f t="shared" si="147"/>
        <v>0.34545454545454546</v>
      </c>
      <c r="ED95" s="190">
        <f t="shared" si="147"/>
        <v>6.7875989445910292E-2</v>
      </c>
      <c r="EE95" s="190">
        <f t="shared" si="147"/>
        <v>0.73967391304347818</v>
      </c>
      <c r="EF95" s="190">
        <f t="shared" si="147"/>
        <v>0.78068862275449102</v>
      </c>
      <c r="EG95" s="190">
        <f t="shared" si="147"/>
        <v>0.64999999999999991</v>
      </c>
      <c r="EH95" s="190">
        <f t="shared" si="147"/>
        <v>0.57305263157894737</v>
      </c>
      <c r="EI95" s="190">
        <f t="shared" si="147"/>
        <v>0.8612933039174766</v>
      </c>
      <c r="EJ95" s="190">
        <f t="shared" si="147"/>
        <v>0.54900349291144435</v>
      </c>
      <c r="EK95" s="190">
        <f t="shared" si="147"/>
        <v>0.40147928994082838</v>
      </c>
      <c r="EL95" s="190">
        <f t="shared" si="147"/>
        <v>0.514020618556701</v>
      </c>
      <c r="EM95" s="190">
        <f t="shared" si="147"/>
        <v>0.58783783783783794</v>
      </c>
      <c r="EN95" s="190">
        <f t="shared" si="147"/>
        <v>0.74077638755213349</v>
      </c>
      <c r="EO95" s="190">
        <f t="shared" si="147"/>
        <v>0.51802120141342756</v>
      </c>
      <c r="EP95" s="190">
        <f t="shared" si="147"/>
        <v>0.27514863258026162</v>
      </c>
      <c r="EQ95" s="190">
        <f t="shared" si="147"/>
        <v>0.20768208815254768</v>
      </c>
      <c r="ER95" s="190">
        <f t="shared" si="147"/>
        <v>0.24682170542635656</v>
      </c>
      <c r="ES95" s="190">
        <f t="shared" si="147"/>
        <v>0.60646303674192115</v>
      </c>
      <c r="ET95" s="190">
        <f t="shared" si="147"/>
        <v>0.73641304347826086</v>
      </c>
      <c r="EU95" s="190">
        <f t="shared" si="147"/>
        <v>0.94318996415770606</v>
      </c>
      <c r="EV95" s="190">
        <f t="shared" si="147"/>
        <v>0.59745222929936304</v>
      </c>
      <c r="EW95" s="190">
        <f t="shared" si="147"/>
        <v>0.2715980460572226</v>
      </c>
      <c r="EX95" s="190">
        <f t="shared" si="147"/>
        <v>0.49523809523809526</v>
      </c>
      <c r="EY95" s="190">
        <f t="shared" si="147"/>
        <v>0.71830622256648591</v>
      </c>
      <c r="EZ95" s="190">
        <f t="shared" si="147"/>
        <v>0.56974789915966384</v>
      </c>
      <c r="FA95" s="190">
        <f t="shared" si="147"/>
        <v>0.43378497790868925</v>
      </c>
      <c r="FB95" s="190">
        <f t="shared" si="147"/>
        <v>0.74290780141843971</v>
      </c>
      <c r="FC95" s="190">
        <f t="shared" si="147"/>
        <v>0.37141694284551424</v>
      </c>
      <c r="FD95" s="190">
        <f t="shared" si="147"/>
        <v>0.59290953545232272</v>
      </c>
      <c r="FE95" s="190">
        <f t="shared" si="147"/>
        <v>0.6</v>
      </c>
      <c r="FF95" s="190">
        <f t="shared" si="147"/>
        <v>0.58308457711442785</v>
      </c>
      <c r="FG95" s="190">
        <f t="shared" si="147"/>
        <v>0.51626016260162599</v>
      </c>
      <c r="FH95" s="190">
        <f t="shared" si="147"/>
        <v>0.52916666666666667</v>
      </c>
      <c r="FI95" s="190">
        <f t="shared" si="147"/>
        <v>0.55816650390625</v>
      </c>
      <c r="FJ95" s="190">
        <f t="shared" si="147"/>
        <v>0.37659407494604669</v>
      </c>
      <c r="FK95" s="190">
        <f t="shared" si="147"/>
        <v>0.5696006803509992</v>
      </c>
      <c r="FL95" s="190">
        <f t="shared" si="147"/>
        <v>0.23119909636763569</v>
      </c>
      <c r="FM95" s="190">
        <f t="shared" si="147"/>
        <v>0.35761808865890032</v>
      </c>
      <c r="FN95" s="190">
        <f t="shared" si="147"/>
        <v>0.74270060770594348</v>
      </c>
      <c r="FO95" s="190">
        <f t="shared" si="147"/>
        <v>0.54999999999999993</v>
      </c>
      <c r="FP95" s="190">
        <f t="shared" si="147"/>
        <v>0.57350431091076193</v>
      </c>
      <c r="FQ95" s="190">
        <f t="shared" si="147"/>
        <v>0.47519007603041213</v>
      </c>
      <c r="FR95" s="190">
        <f t="shared" si="147"/>
        <v>0.41143567433188316</v>
      </c>
      <c r="FS95" s="190">
        <f t="shared" si="147"/>
        <v>0.28598726114649681</v>
      </c>
      <c r="FT95" s="190">
        <f t="shared" si="147"/>
        <v>0.68500000000000005</v>
      </c>
      <c r="FU95" s="190">
        <f t="shared" si="147"/>
        <v>0.70977635782747606</v>
      </c>
      <c r="FV95" s="190">
        <f t="shared" si="147"/>
        <v>0.60703666997026751</v>
      </c>
      <c r="FW95" s="190">
        <f t="shared" si="147"/>
        <v>0.59710144927536235</v>
      </c>
      <c r="FX95" s="190">
        <f t="shared" si="147"/>
        <v>0.46126126126126127</v>
      </c>
      <c r="FY95" s="14"/>
      <c r="FZ95" s="14"/>
      <c r="GA95" s="2"/>
      <c r="GB95" s="14"/>
      <c r="GC95" s="14"/>
      <c r="GD95" s="14"/>
      <c r="GE95" s="14"/>
      <c r="GF95" s="14"/>
      <c r="GG95" s="2"/>
      <c r="GH95" s="12"/>
      <c r="GI95" s="133"/>
      <c r="GJ95" s="133"/>
      <c r="GK95" s="133"/>
      <c r="GL95" s="133"/>
      <c r="GM95" s="133"/>
      <c r="GN95" s="138"/>
      <c r="GO95" s="138"/>
    </row>
    <row r="96" spans="1:198" x14ac:dyDescent="0.35">
      <c r="A96" s="119" t="s">
        <v>878</v>
      </c>
      <c r="B96" s="120" t="s">
        <v>1052</v>
      </c>
      <c r="C96" s="191">
        <f>IF(AND(C95&gt;0.7,C78&lt;7000),C93*0.07*$B$2,0)</f>
        <v>3155795.5235100007</v>
      </c>
      <c r="D96" s="191">
        <f t="shared" ref="D96:BO96" si="148">IF(AND(D95&gt;0.7,D78&lt;7000),D93*0.07*$B$2,0)</f>
        <v>0</v>
      </c>
      <c r="E96" s="191">
        <f t="shared" si="148"/>
        <v>2830809.6070800009</v>
      </c>
      <c r="F96" s="191">
        <f t="shared" si="148"/>
        <v>0</v>
      </c>
      <c r="G96" s="191">
        <f t="shared" si="148"/>
        <v>0</v>
      </c>
      <c r="H96" s="191">
        <f t="shared" si="148"/>
        <v>0</v>
      </c>
      <c r="I96" s="191">
        <f t="shared" si="148"/>
        <v>0</v>
      </c>
      <c r="J96" s="191">
        <f t="shared" si="148"/>
        <v>920397.17994000018</v>
      </c>
      <c r="K96" s="191">
        <f t="shared" si="148"/>
        <v>0</v>
      </c>
      <c r="L96" s="191">
        <f t="shared" si="148"/>
        <v>0</v>
      </c>
      <c r="M96" s="191">
        <f t="shared" si="148"/>
        <v>488667.62448000011</v>
      </c>
      <c r="N96" s="191">
        <f t="shared" si="148"/>
        <v>0</v>
      </c>
      <c r="O96" s="191">
        <f t="shared" si="148"/>
        <v>0</v>
      </c>
      <c r="P96" s="191">
        <f t="shared" si="148"/>
        <v>0</v>
      </c>
      <c r="Q96" s="191">
        <f t="shared" si="148"/>
        <v>0</v>
      </c>
      <c r="R96" s="191">
        <f t="shared" si="148"/>
        <v>0</v>
      </c>
      <c r="S96" s="191">
        <f t="shared" si="148"/>
        <v>0</v>
      </c>
      <c r="T96" s="191">
        <f t="shared" si="148"/>
        <v>76872.489330000011</v>
      </c>
      <c r="U96" s="191">
        <f t="shared" si="148"/>
        <v>22616.727630000005</v>
      </c>
      <c r="V96" s="191">
        <f t="shared" si="148"/>
        <v>109730.75400000003</v>
      </c>
      <c r="W96" s="191">
        <f t="shared" si="148"/>
        <v>0</v>
      </c>
      <c r="X96" s="191">
        <f t="shared" si="148"/>
        <v>0</v>
      </c>
      <c r="Y96" s="191">
        <f t="shared" si="148"/>
        <v>470196.28089000005</v>
      </c>
      <c r="Z96" s="191">
        <f t="shared" si="148"/>
        <v>0</v>
      </c>
      <c r="AA96" s="191">
        <f t="shared" si="148"/>
        <v>0</v>
      </c>
      <c r="AB96" s="191">
        <f t="shared" si="148"/>
        <v>0</v>
      </c>
      <c r="AC96" s="191">
        <f t="shared" si="148"/>
        <v>0</v>
      </c>
      <c r="AD96" s="191">
        <f t="shared" si="148"/>
        <v>0</v>
      </c>
      <c r="AE96" s="191">
        <f t="shared" si="148"/>
        <v>0</v>
      </c>
      <c r="AF96" s="191">
        <f t="shared" si="148"/>
        <v>0</v>
      </c>
      <c r="AG96" s="191">
        <f t="shared" si="148"/>
        <v>0</v>
      </c>
      <c r="AH96" s="191">
        <f t="shared" si="148"/>
        <v>0</v>
      </c>
      <c r="AI96" s="191">
        <f t="shared" si="148"/>
        <v>0</v>
      </c>
      <c r="AJ96" s="191">
        <f t="shared" si="148"/>
        <v>85285.180470000021</v>
      </c>
      <c r="AK96" s="191">
        <f t="shared" si="148"/>
        <v>89003.833800000008</v>
      </c>
      <c r="AL96" s="191">
        <f t="shared" si="148"/>
        <v>144234.97998000003</v>
      </c>
      <c r="AM96" s="191">
        <f t="shared" si="148"/>
        <v>144722.67222000004</v>
      </c>
      <c r="AN96" s="191">
        <f t="shared" si="148"/>
        <v>0</v>
      </c>
      <c r="AO96" s="191">
        <f t="shared" si="148"/>
        <v>0</v>
      </c>
      <c r="AP96" s="191">
        <f t="shared" si="148"/>
        <v>0</v>
      </c>
      <c r="AQ96" s="191">
        <f t="shared" si="148"/>
        <v>0</v>
      </c>
      <c r="AR96" s="191">
        <f t="shared" si="148"/>
        <v>0</v>
      </c>
      <c r="AS96" s="191">
        <f t="shared" si="148"/>
        <v>0</v>
      </c>
      <c r="AT96" s="191">
        <f t="shared" si="148"/>
        <v>0</v>
      </c>
      <c r="AU96" s="191">
        <f t="shared" si="148"/>
        <v>0</v>
      </c>
      <c r="AV96" s="191">
        <f t="shared" si="148"/>
        <v>0</v>
      </c>
      <c r="AW96" s="191">
        <f t="shared" si="148"/>
        <v>0</v>
      </c>
      <c r="AX96" s="191">
        <f t="shared" si="148"/>
        <v>0</v>
      </c>
      <c r="AY96" s="191">
        <f t="shared" si="148"/>
        <v>0</v>
      </c>
      <c r="AZ96" s="191">
        <f t="shared" si="148"/>
        <v>0</v>
      </c>
      <c r="BA96" s="191">
        <f t="shared" si="148"/>
        <v>0</v>
      </c>
      <c r="BB96" s="191">
        <f t="shared" si="148"/>
        <v>0</v>
      </c>
      <c r="BC96" s="191">
        <f t="shared" si="148"/>
        <v>0</v>
      </c>
      <c r="BD96" s="191">
        <f t="shared" si="148"/>
        <v>0</v>
      </c>
      <c r="BE96" s="191">
        <f t="shared" si="148"/>
        <v>0</v>
      </c>
      <c r="BF96" s="191">
        <f t="shared" si="148"/>
        <v>0</v>
      </c>
      <c r="BG96" s="191">
        <f t="shared" si="148"/>
        <v>0</v>
      </c>
      <c r="BH96" s="191">
        <f t="shared" si="148"/>
        <v>0</v>
      </c>
      <c r="BI96" s="191">
        <f t="shared" si="148"/>
        <v>110157.48471000002</v>
      </c>
      <c r="BJ96" s="191">
        <f t="shared" si="148"/>
        <v>0</v>
      </c>
      <c r="BK96" s="191">
        <f t="shared" si="148"/>
        <v>0</v>
      </c>
      <c r="BL96" s="191">
        <f t="shared" si="148"/>
        <v>34687.110570000004</v>
      </c>
      <c r="BM96" s="191">
        <f t="shared" si="148"/>
        <v>0</v>
      </c>
      <c r="BN96" s="191">
        <f t="shared" si="148"/>
        <v>0</v>
      </c>
      <c r="BO96" s="191">
        <f t="shared" si="148"/>
        <v>0</v>
      </c>
      <c r="BP96" s="191">
        <f t="shared" ref="BP96:EA96" si="149">IF(AND(BP95&gt;0.7,BP78&lt;7000),BP93*0.07*$B$2,0)</f>
        <v>65533.644750000007</v>
      </c>
      <c r="BQ96" s="191">
        <f t="shared" si="149"/>
        <v>0</v>
      </c>
      <c r="BR96" s="191">
        <f t="shared" si="149"/>
        <v>0</v>
      </c>
      <c r="BS96" s="191">
        <f t="shared" si="149"/>
        <v>473914.93422000011</v>
      </c>
      <c r="BT96" s="191">
        <f t="shared" si="149"/>
        <v>0</v>
      </c>
      <c r="BU96" s="191">
        <f t="shared" si="149"/>
        <v>0</v>
      </c>
      <c r="BV96" s="191">
        <f t="shared" si="149"/>
        <v>0</v>
      </c>
      <c r="BW96" s="191">
        <f t="shared" si="149"/>
        <v>0</v>
      </c>
      <c r="BX96" s="191">
        <f t="shared" si="149"/>
        <v>0</v>
      </c>
      <c r="BY96" s="191">
        <f t="shared" si="149"/>
        <v>227874.19914000007</v>
      </c>
      <c r="BZ96" s="191">
        <f t="shared" si="149"/>
        <v>0</v>
      </c>
      <c r="CA96" s="191">
        <f t="shared" si="149"/>
        <v>0</v>
      </c>
      <c r="CB96" s="191">
        <f t="shared" si="149"/>
        <v>0</v>
      </c>
      <c r="CC96" s="191">
        <f t="shared" si="149"/>
        <v>0</v>
      </c>
      <c r="CD96" s="191">
        <f t="shared" si="149"/>
        <v>0</v>
      </c>
      <c r="CE96" s="191">
        <f t="shared" si="149"/>
        <v>0</v>
      </c>
      <c r="CF96" s="191">
        <f t="shared" si="149"/>
        <v>0</v>
      </c>
      <c r="CG96" s="191">
        <f t="shared" si="149"/>
        <v>0</v>
      </c>
      <c r="CH96" s="191">
        <f t="shared" si="149"/>
        <v>50841.916020000011</v>
      </c>
      <c r="CI96" s="191">
        <f t="shared" si="149"/>
        <v>0</v>
      </c>
      <c r="CJ96" s="191">
        <f t="shared" si="149"/>
        <v>0</v>
      </c>
      <c r="CK96" s="191">
        <f t="shared" si="149"/>
        <v>0</v>
      </c>
      <c r="CL96" s="191">
        <f t="shared" si="149"/>
        <v>0</v>
      </c>
      <c r="CM96" s="191">
        <f t="shared" si="149"/>
        <v>0</v>
      </c>
      <c r="CN96" s="191">
        <f t="shared" si="149"/>
        <v>0</v>
      </c>
      <c r="CO96" s="191">
        <f t="shared" si="149"/>
        <v>0</v>
      </c>
      <c r="CP96" s="191">
        <f t="shared" si="149"/>
        <v>0</v>
      </c>
      <c r="CQ96" s="191">
        <f t="shared" si="149"/>
        <v>379302.6396600001</v>
      </c>
      <c r="CR96" s="191">
        <f t="shared" si="149"/>
        <v>0</v>
      </c>
      <c r="CS96" s="191">
        <f t="shared" si="149"/>
        <v>0</v>
      </c>
      <c r="CT96" s="191">
        <f t="shared" si="149"/>
        <v>51024.800610000013</v>
      </c>
      <c r="CU96" s="191">
        <f t="shared" si="149"/>
        <v>0</v>
      </c>
      <c r="CV96" s="191">
        <f t="shared" si="149"/>
        <v>0</v>
      </c>
      <c r="CW96" s="191">
        <f t="shared" si="149"/>
        <v>0</v>
      </c>
      <c r="CX96" s="191">
        <f t="shared" si="149"/>
        <v>0</v>
      </c>
      <c r="CY96" s="191">
        <f t="shared" si="149"/>
        <v>0</v>
      </c>
      <c r="CZ96" s="191">
        <f t="shared" si="149"/>
        <v>0</v>
      </c>
      <c r="DA96" s="191">
        <f t="shared" si="149"/>
        <v>0</v>
      </c>
      <c r="DB96" s="191">
        <f t="shared" si="149"/>
        <v>0</v>
      </c>
      <c r="DC96" s="191">
        <f t="shared" si="149"/>
        <v>0</v>
      </c>
      <c r="DD96" s="191">
        <f t="shared" si="149"/>
        <v>69496.14420000001</v>
      </c>
      <c r="DE96" s="191">
        <f t="shared" si="149"/>
        <v>0</v>
      </c>
      <c r="DF96" s="191">
        <f t="shared" si="149"/>
        <v>0</v>
      </c>
      <c r="DG96" s="191">
        <f t="shared" si="149"/>
        <v>0</v>
      </c>
      <c r="DH96" s="191">
        <f t="shared" si="149"/>
        <v>0</v>
      </c>
      <c r="DI96" s="191">
        <f t="shared" si="149"/>
        <v>0</v>
      </c>
      <c r="DJ96" s="191">
        <f t="shared" si="149"/>
        <v>0</v>
      </c>
      <c r="DK96" s="191">
        <f t="shared" si="149"/>
        <v>0</v>
      </c>
      <c r="DL96" s="191">
        <f t="shared" si="149"/>
        <v>0</v>
      </c>
      <c r="DM96" s="191">
        <f t="shared" si="149"/>
        <v>0</v>
      </c>
      <c r="DN96" s="191">
        <f t="shared" si="149"/>
        <v>0</v>
      </c>
      <c r="DO96" s="191">
        <f t="shared" si="149"/>
        <v>0</v>
      </c>
      <c r="DP96" s="191">
        <f t="shared" si="149"/>
        <v>0</v>
      </c>
      <c r="DQ96" s="191">
        <f t="shared" si="149"/>
        <v>0</v>
      </c>
      <c r="DR96" s="191">
        <f t="shared" si="149"/>
        <v>644241.44904000009</v>
      </c>
      <c r="DS96" s="191">
        <f t="shared" si="149"/>
        <v>292188.61329000007</v>
      </c>
      <c r="DT96" s="191">
        <f t="shared" si="149"/>
        <v>93027.294780000011</v>
      </c>
      <c r="DU96" s="191">
        <f t="shared" si="149"/>
        <v>0</v>
      </c>
      <c r="DV96" s="191">
        <f t="shared" si="149"/>
        <v>0</v>
      </c>
      <c r="DW96" s="191">
        <f t="shared" si="149"/>
        <v>0</v>
      </c>
      <c r="DX96" s="191">
        <f t="shared" si="149"/>
        <v>0</v>
      </c>
      <c r="DY96" s="191">
        <f t="shared" si="149"/>
        <v>0</v>
      </c>
      <c r="DZ96" s="191">
        <f t="shared" si="149"/>
        <v>0</v>
      </c>
      <c r="EA96" s="191">
        <f t="shared" si="149"/>
        <v>0</v>
      </c>
      <c r="EB96" s="191">
        <f t="shared" ref="EB96:FX96" si="150">IF(AND(EB95&gt;0.7,EB78&lt;7000),EB93*0.07*$B$2,0)</f>
        <v>0</v>
      </c>
      <c r="EC96" s="191">
        <f t="shared" si="150"/>
        <v>0</v>
      </c>
      <c r="ED96" s="191">
        <f t="shared" si="150"/>
        <v>0</v>
      </c>
      <c r="EE96" s="191">
        <f t="shared" si="150"/>
        <v>82968.642330000017</v>
      </c>
      <c r="EF96" s="191">
        <f t="shared" si="150"/>
        <v>635828.75790000008</v>
      </c>
      <c r="EG96" s="191">
        <f t="shared" si="150"/>
        <v>0</v>
      </c>
      <c r="EH96" s="191">
        <f t="shared" si="150"/>
        <v>0</v>
      </c>
      <c r="EI96" s="191">
        <f t="shared" si="150"/>
        <v>0</v>
      </c>
      <c r="EJ96" s="191">
        <f t="shared" si="150"/>
        <v>0</v>
      </c>
      <c r="EK96" s="191">
        <f t="shared" si="150"/>
        <v>0</v>
      </c>
      <c r="EL96" s="191">
        <f t="shared" si="150"/>
        <v>0</v>
      </c>
      <c r="EM96" s="191">
        <f t="shared" si="150"/>
        <v>0</v>
      </c>
      <c r="EN96" s="191">
        <f t="shared" si="150"/>
        <v>422280.51831000007</v>
      </c>
      <c r="EO96" s="191">
        <f t="shared" si="150"/>
        <v>0</v>
      </c>
      <c r="EP96" s="191">
        <f t="shared" si="150"/>
        <v>0</v>
      </c>
      <c r="EQ96" s="191">
        <f t="shared" si="150"/>
        <v>0</v>
      </c>
      <c r="ER96" s="191">
        <f t="shared" si="150"/>
        <v>0</v>
      </c>
      <c r="ES96" s="191">
        <f t="shared" si="150"/>
        <v>0</v>
      </c>
      <c r="ET96" s="191">
        <f t="shared" si="150"/>
        <v>82602.873150000014</v>
      </c>
      <c r="EU96" s="191">
        <f t="shared" si="150"/>
        <v>320840.53239000007</v>
      </c>
      <c r="EV96" s="191">
        <f t="shared" si="150"/>
        <v>0</v>
      </c>
      <c r="EW96" s="191">
        <f t="shared" si="150"/>
        <v>0</v>
      </c>
      <c r="EX96" s="191">
        <f t="shared" si="150"/>
        <v>0</v>
      </c>
      <c r="EY96" s="191">
        <f t="shared" si="150"/>
        <v>339189.95292000001</v>
      </c>
      <c r="EZ96" s="191">
        <f t="shared" si="150"/>
        <v>0</v>
      </c>
      <c r="FA96" s="191">
        <f t="shared" si="150"/>
        <v>0</v>
      </c>
      <c r="FB96" s="191">
        <f t="shared" si="150"/>
        <v>127714.40535000002</v>
      </c>
      <c r="FC96" s="191">
        <f t="shared" si="150"/>
        <v>0</v>
      </c>
      <c r="FD96" s="191">
        <f t="shared" si="150"/>
        <v>0</v>
      </c>
      <c r="FE96" s="191">
        <f t="shared" si="150"/>
        <v>0</v>
      </c>
      <c r="FF96" s="191">
        <f t="shared" si="150"/>
        <v>0</v>
      </c>
      <c r="FG96" s="191">
        <f t="shared" si="150"/>
        <v>0</v>
      </c>
      <c r="FH96" s="191">
        <f t="shared" si="150"/>
        <v>0</v>
      </c>
      <c r="FI96" s="191">
        <f t="shared" si="150"/>
        <v>0</v>
      </c>
      <c r="FJ96" s="191">
        <f t="shared" si="150"/>
        <v>0</v>
      </c>
      <c r="FK96" s="191">
        <f t="shared" si="150"/>
        <v>0</v>
      </c>
      <c r="FL96" s="191">
        <f t="shared" si="150"/>
        <v>0</v>
      </c>
      <c r="FM96" s="191">
        <f t="shared" si="150"/>
        <v>0</v>
      </c>
      <c r="FN96" s="191">
        <f t="shared" si="150"/>
        <v>0</v>
      </c>
      <c r="FO96" s="191">
        <f t="shared" si="150"/>
        <v>0</v>
      </c>
      <c r="FP96" s="191">
        <f t="shared" si="150"/>
        <v>0</v>
      </c>
      <c r="FQ96" s="191">
        <f t="shared" si="150"/>
        <v>0</v>
      </c>
      <c r="FR96" s="191">
        <f t="shared" si="150"/>
        <v>0</v>
      </c>
      <c r="FS96" s="191">
        <f t="shared" si="150"/>
        <v>0</v>
      </c>
      <c r="FT96" s="191">
        <f t="shared" si="150"/>
        <v>0</v>
      </c>
      <c r="FU96" s="191">
        <f t="shared" si="150"/>
        <v>338580.33762000006</v>
      </c>
      <c r="FV96" s="191">
        <f t="shared" si="150"/>
        <v>0</v>
      </c>
      <c r="FW96" s="191">
        <f t="shared" si="150"/>
        <v>0</v>
      </c>
      <c r="FX96" s="191">
        <f t="shared" si="150"/>
        <v>0</v>
      </c>
      <c r="FY96" s="14"/>
      <c r="FZ96" s="14"/>
      <c r="GA96" s="2"/>
      <c r="GB96" s="14"/>
      <c r="GC96" s="14"/>
      <c r="GD96" s="14"/>
      <c r="GE96" s="14"/>
      <c r="GF96" s="14"/>
      <c r="GG96" s="2"/>
      <c r="GH96" s="12"/>
      <c r="GI96" s="133"/>
      <c r="GJ96" s="133"/>
      <c r="GK96" s="133"/>
      <c r="GL96" s="133"/>
      <c r="GM96" s="133"/>
      <c r="GN96" s="138"/>
      <c r="GO96" s="138"/>
    </row>
    <row r="97" spans="1:197" x14ac:dyDescent="0.35">
      <c r="A97" s="177" t="s">
        <v>881</v>
      </c>
      <c r="B97" s="154" t="s">
        <v>1050</v>
      </c>
      <c r="C97" s="188">
        <f>(C93*C94)+C96</f>
        <v>14426493.821760003</v>
      </c>
      <c r="D97" s="188">
        <f t="shared" ref="D97:BO97" si="151">(D93*D94)+D96</f>
        <v>41778678.267000005</v>
      </c>
      <c r="E97" s="188">
        <f t="shared" si="151"/>
        <v>12940843.918080004</v>
      </c>
      <c r="F97" s="188">
        <f t="shared" si="151"/>
        <v>26503678.326750003</v>
      </c>
      <c r="G97" s="188">
        <f t="shared" si="151"/>
        <v>1360530.7177500001</v>
      </c>
      <c r="H97" s="188">
        <f t="shared" si="151"/>
        <v>1026113.1817500001</v>
      </c>
      <c r="I97" s="188">
        <f t="shared" si="151"/>
        <v>13214935.665750001</v>
      </c>
      <c r="J97" s="188">
        <f t="shared" si="151"/>
        <v>4207529.9654400004</v>
      </c>
      <c r="K97" s="188">
        <f t="shared" si="151"/>
        <v>413014.36575</v>
      </c>
      <c r="L97" s="188">
        <f t="shared" si="151"/>
        <v>3137123.8777500005</v>
      </c>
      <c r="M97" s="188">
        <f t="shared" si="151"/>
        <v>2233909.1404800005</v>
      </c>
      <c r="N97" s="188">
        <f t="shared" si="151"/>
        <v>41134880.966250002</v>
      </c>
      <c r="O97" s="188">
        <f t="shared" si="151"/>
        <v>6270981.9592500012</v>
      </c>
      <c r="P97" s="188">
        <f t="shared" si="151"/>
        <v>466137.98475000006</v>
      </c>
      <c r="Q97" s="188">
        <f t="shared" si="151"/>
        <v>68179592.871750012</v>
      </c>
      <c r="R97" s="188">
        <f t="shared" si="151"/>
        <v>7660904.8432499999</v>
      </c>
      <c r="S97" s="188">
        <f t="shared" si="151"/>
        <v>2050702.3252500002</v>
      </c>
      <c r="T97" s="188">
        <f t="shared" si="151"/>
        <v>351417.09408000001</v>
      </c>
      <c r="U97" s="188">
        <f t="shared" si="151"/>
        <v>103390.75488000002</v>
      </c>
      <c r="V97" s="188">
        <f t="shared" si="151"/>
        <v>501626.30400000006</v>
      </c>
      <c r="W97" s="188">
        <f t="shared" si="151"/>
        <v>239491.72500000003</v>
      </c>
      <c r="X97" s="188">
        <f t="shared" si="151"/>
        <v>34617.440250000007</v>
      </c>
      <c r="Y97" s="188">
        <f t="shared" si="151"/>
        <v>2149468.71264</v>
      </c>
      <c r="Z97" s="188">
        <f t="shared" si="151"/>
        <v>223162.74375000002</v>
      </c>
      <c r="AA97" s="188">
        <f t="shared" si="151"/>
        <v>22397048.402250003</v>
      </c>
      <c r="AB97" s="188">
        <f t="shared" si="151"/>
        <v>15177679.212000001</v>
      </c>
      <c r="AC97" s="188">
        <f t="shared" si="151"/>
        <v>725877.64650000003</v>
      </c>
      <c r="AD97" s="188">
        <f t="shared" si="151"/>
        <v>1142157.8085000003</v>
      </c>
      <c r="AE97" s="188">
        <f t="shared" si="151"/>
        <v>107335.83675</v>
      </c>
      <c r="AF97" s="188">
        <f t="shared" si="151"/>
        <v>212712.19575000001</v>
      </c>
      <c r="AG97" s="188">
        <f t="shared" si="151"/>
        <v>396032.22525000008</v>
      </c>
      <c r="AH97" s="188">
        <f t="shared" si="151"/>
        <v>1373376.183</v>
      </c>
      <c r="AI97" s="188">
        <f t="shared" si="151"/>
        <v>590891.40150000004</v>
      </c>
      <c r="AJ97" s="188">
        <f t="shared" si="151"/>
        <v>389875.11072000006</v>
      </c>
      <c r="AK97" s="188">
        <f t="shared" si="151"/>
        <v>406874.66880000004</v>
      </c>
      <c r="AL97" s="188">
        <f t="shared" si="151"/>
        <v>659359.9084800001</v>
      </c>
      <c r="AM97" s="188">
        <f t="shared" si="151"/>
        <v>661589.35872000013</v>
      </c>
      <c r="AN97" s="188">
        <f t="shared" si="151"/>
        <v>347916.16050000006</v>
      </c>
      <c r="AO97" s="188">
        <f t="shared" si="151"/>
        <v>5741052.0877500009</v>
      </c>
      <c r="AP97" s="188">
        <f t="shared" si="151"/>
        <v>113239307.77125001</v>
      </c>
      <c r="AQ97" s="188">
        <f t="shared" si="151"/>
        <v>292179.9045</v>
      </c>
      <c r="AR97" s="188">
        <f t="shared" si="151"/>
        <v>22799829.939750005</v>
      </c>
      <c r="AS97" s="188">
        <f t="shared" si="151"/>
        <v>5687493.0292500006</v>
      </c>
      <c r="AT97" s="188">
        <f t="shared" si="151"/>
        <v>1918328.7172500002</v>
      </c>
      <c r="AU97" s="188">
        <f t="shared" si="151"/>
        <v>281076.19725000003</v>
      </c>
      <c r="AV97" s="188">
        <f t="shared" si="151"/>
        <v>381227.28225000005</v>
      </c>
      <c r="AW97" s="188">
        <f t="shared" si="151"/>
        <v>215324.83275000003</v>
      </c>
      <c r="AX97" s="188">
        <f t="shared" si="151"/>
        <v>68581.721250000002</v>
      </c>
      <c r="AY97" s="188">
        <f t="shared" si="151"/>
        <v>580005.41399999999</v>
      </c>
      <c r="AZ97" s="188">
        <f t="shared" si="151"/>
        <v>18629843.568</v>
      </c>
      <c r="BA97" s="188">
        <f t="shared" si="151"/>
        <v>10459909.949250001</v>
      </c>
      <c r="BB97" s="188">
        <f t="shared" si="151"/>
        <v>8511753.6262500007</v>
      </c>
      <c r="BC97" s="188">
        <f t="shared" si="151"/>
        <v>33983004.898500003</v>
      </c>
      <c r="BD97" s="188">
        <f t="shared" si="151"/>
        <v>1456545.1275000002</v>
      </c>
      <c r="BE97" s="188">
        <f t="shared" si="151"/>
        <v>1097307.54</v>
      </c>
      <c r="BF97" s="188">
        <f t="shared" si="151"/>
        <v>11923639.828500003</v>
      </c>
      <c r="BG97" s="188">
        <f t="shared" si="151"/>
        <v>1246663.2885000003</v>
      </c>
      <c r="BH97" s="188">
        <f t="shared" si="151"/>
        <v>510988.25325000001</v>
      </c>
      <c r="BI97" s="188">
        <f t="shared" si="151"/>
        <v>503577.07296000002</v>
      </c>
      <c r="BJ97" s="188">
        <f t="shared" si="151"/>
        <v>2146281.2955</v>
      </c>
      <c r="BK97" s="188">
        <f t="shared" si="151"/>
        <v>28320114.201000005</v>
      </c>
      <c r="BL97" s="188">
        <f t="shared" si="151"/>
        <v>158569.64832000001</v>
      </c>
      <c r="BM97" s="188">
        <f t="shared" si="151"/>
        <v>635959.38975000009</v>
      </c>
      <c r="BN97" s="188">
        <f t="shared" si="151"/>
        <v>4262517.2655000007</v>
      </c>
      <c r="BO97" s="188">
        <f t="shared" si="151"/>
        <v>1557784.8112500003</v>
      </c>
      <c r="BP97" s="188">
        <f t="shared" ref="BP97:EA97" si="152">(BP93*BP94)+BP96</f>
        <v>299582.37600000005</v>
      </c>
      <c r="BQ97" s="188">
        <f t="shared" si="152"/>
        <v>6694882.3125000009</v>
      </c>
      <c r="BR97" s="188">
        <f t="shared" si="152"/>
        <v>3441060.6487500002</v>
      </c>
      <c r="BS97" s="188">
        <f t="shared" si="152"/>
        <v>2166468.2707200004</v>
      </c>
      <c r="BT97" s="188">
        <f t="shared" si="152"/>
        <v>339207.37050000008</v>
      </c>
      <c r="BU97" s="188">
        <f t="shared" si="152"/>
        <v>374042.53050000005</v>
      </c>
      <c r="BV97" s="188">
        <f t="shared" si="152"/>
        <v>930098.77200000011</v>
      </c>
      <c r="BW97" s="188">
        <f t="shared" si="152"/>
        <v>1457633.7262500001</v>
      </c>
      <c r="BX97" s="188">
        <f t="shared" si="152"/>
        <v>71847.517500000002</v>
      </c>
      <c r="BY97" s="188">
        <f t="shared" si="152"/>
        <v>1041710.6246400002</v>
      </c>
      <c r="BZ97" s="188">
        <f t="shared" si="152"/>
        <v>281293.91700000002</v>
      </c>
      <c r="CA97" s="188">
        <f t="shared" si="152"/>
        <v>115173.74775000001</v>
      </c>
      <c r="CB97" s="188">
        <f t="shared" si="152"/>
        <v>51074658.432750009</v>
      </c>
      <c r="CC97" s="188">
        <f t="shared" si="152"/>
        <v>276721.80225000001</v>
      </c>
      <c r="CD97" s="188">
        <f t="shared" si="152"/>
        <v>51381.861000000012</v>
      </c>
      <c r="CE97" s="188">
        <f t="shared" si="152"/>
        <v>175046.67900000003</v>
      </c>
      <c r="CF97" s="188">
        <f t="shared" si="152"/>
        <v>115826.90700000002</v>
      </c>
      <c r="CG97" s="188">
        <f t="shared" si="152"/>
        <v>243628.40025000004</v>
      </c>
      <c r="CH97" s="188">
        <f t="shared" si="152"/>
        <v>232420.18752000004</v>
      </c>
      <c r="CI97" s="188">
        <f t="shared" si="152"/>
        <v>1027637.2200000001</v>
      </c>
      <c r="CJ97" s="188">
        <f t="shared" si="152"/>
        <v>986270.46750000014</v>
      </c>
      <c r="CK97" s="188">
        <f t="shared" si="152"/>
        <v>4819444.3859999999</v>
      </c>
      <c r="CL97" s="188">
        <f t="shared" si="152"/>
        <v>1140851.4900000002</v>
      </c>
      <c r="CM97" s="188">
        <f t="shared" si="152"/>
        <v>924873.49800000014</v>
      </c>
      <c r="CN97" s="188">
        <f t="shared" si="152"/>
        <v>23214586.063500002</v>
      </c>
      <c r="CO97" s="188">
        <f t="shared" si="152"/>
        <v>13026172.642500002</v>
      </c>
      <c r="CP97" s="188">
        <f t="shared" si="152"/>
        <v>1033733.3730000001</v>
      </c>
      <c r="CQ97" s="188">
        <f t="shared" si="152"/>
        <v>1733954.9241600004</v>
      </c>
      <c r="CR97" s="188">
        <f t="shared" si="152"/>
        <v>292833.06375000003</v>
      </c>
      <c r="CS97" s="188">
        <f t="shared" si="152"/>
        <v>267142.13325000001</v>
      </c>
      <c r="CT97" s="188">
        <f t="shared" si="152"/>
        <v>233256.23136000003</v>
      </c>
      <c r="CU97" s="188">
        <f t="shared" si="152"/>
        <v>387758.87475000002</v>
      </c>
      <c r="CV97" s="188">
        <f t="shared" si="152"/>
        <v>16764.420750000001</v>
      </c>
      <c r="CW97" s="188">
        <f t="shared" si="152"/>
        <v>244063.83975000001</v>
      </c>
      <c r="CX97" s="188">
        <f t="shared" si="152"/>
        <v>541033.5787500001</v>
      </c>
      <c r="CY97" s="188">
        <f t="shared" si="152"/>
        <v>45938.86725000001</v>
      </c>
      <c r="CZ97" s="188">
        <f t="shared" si="152"/>
        <v>2333955.7200000002</v>
      </c>
      <c r="DA97" s="188">
        <f t="shared" si="152"/>
        <v>111037.07250000001</v>
      </c>
      <c r="DB97" s="188">
        <f t="shared" si="152"/>
        <v>229912.05600000001</v>
      </c>
      <c r="DC97" s="188">
        <f t="shared" si="152"/>
        <v>103634.60100000001</v>
      </c>
      <c r="DD97" s="188">
        <f t="shared" si="152"/>
        <v>317696.65919999999</v>
      </c>
      <c r="DE97" s="188">
        <f t="shared" si="152"/>
        <v>277374.96150000003</v>
      </c>
      <c r="DF97" s="188">
        <f t="shared" si="152"/>
        <v>23101154.073750004</v>
      </c>
      <c r="DG97" s="188">
        <f t="shared" si="152"/>
        <v>140864.67825000003</v>
      </c>
      <c r="DH97" s="188">
        <f t="shared" si="152"/>
        <v>2374669.3132500001</v>
      </c>
      <c r="DI97" s="188">
        <f t="shared" si="152"/>
        <v>3397298.9790000007</v>
      </c>
      <c r="DJ97" s="188">
        <f t="shared" si="152"/>
        <v>709548.66525000008</v>
      </c>
      <c r="DK97" s="188">
        <f t="shared" si="152"/>
        <v>634435.35149999999</v>
      </c>
      <c r="DL97" s="188">
        <f t="shared" si="152"/>
        <v>7627376.0017500008</v>
      </c>
      <c r="DM97" s="188">
        <f t="shared" si="152"/>
        <v>300017.81550000003</v>
      </c>
      <c r="DN97" s="188">
        <f t="shared" si="152"/>
        <v>2009335.5727500001</v>
      </c>
      <c r="DO97" s="188">
        <f t="shared" si="152"/>
        <v>4861899.7372500002</v>
      </c>
      <c r="DP97" s="188">
        <f t="shared" si="152"/>
        <v>190287.06150000004</v>
      </c>
      <c r="DQ97" s="188">
        <f t="shared" si="152"/>
        <v>731102.92050000012</v>
      </c>
      <c r="DR97" s="188">
        <f t="shared" si="152"/>
        <v>2945103.7670400003</v>
      </c>
      <c r="DS97" s="188">
        <f t="shared" si="152"/>
        <v>1335719.3750400003</v>
      </c>
      <c r="DT97" s="188">
        <f t="shared" si="152"/>
        <v>425267.63328000001</v>
      </c>
      <c r="DU97" s="188">
        <f t="shared" si="152"/>
        <v>464178.50700000004</v>
      </c>
      <c r="DV97" s="188">
        <f t="shared" si="152"/>
        <v>242322.08175000001</v>
      </c>
      <c r="DW97" s="188">
        <f t="shared" si="152"/>
        <v>358366.70850000001</v>
      </c>
      <c r="DX97" s="188">
        <f t="shared" si="152"/>
        <v>110819.35275000001</v>
      </c>
      <c r="DY97" s="188">
        <f t="shared" si="152"/>
        <v>166773.3285</v>
      </c>
      <c r="DZ97" s="188">
        <f t="shared" si="152"/>
        <v>550177.80825</v>
      </c>
      <c r="EA97" s="188">
        <f t="shared" si="152"/>
        <v>477894.85125000007</v>
      </c>
      <c r="EB97" s="188">
        <f t="shared" ref="EB97:FX97" si="153">(EB93*EB94)+EB96</f>
        <v>782049.34200000006</v>
      </c>
      <c r="EC97" s="188">
        <f t="shared" si="153"/>
        <v>206833.76250000001</v>
      </c>
      <c r="ED97" s="188">
        <f t="shared" si="153"/>
        <v>224033.62275000004</v>
      </c>
      <c r="EE97" s="188">
        <f t="shared" si="153"/>
        <v>379285.22208000004</v>
      </c>
      <c r="EF97" s="188">
        <f t="shared" si="153"/>
        <v>2906645.7504000003</v>
      </c>
      <c r="EG97" s="188">
        <f t="shared" si="153"/>
        <v>336812.45325000002</v>
      </c>
      <c r="EH97" s="188">
        <f t="shared" si="153"/>
        <v>296316.57975000003</v>
      </c>
      <c r="EI97" s="188">
        <f t="shared" si="153"/>
        <v>25159258.870500002</v>
      </c>
      <c r="EJ97" s="188">
        <f t="shared" si="153"/>
        <v>12216690.612000002</v>
      </c>
      <c r="EK97" s="188">
        <f t="shared" si="153"/>
        <v>590891.40150000004</v>
      </c>
      <c r="EL97" s="188">
        <f t="shared" si="153"/>
        <v>542775.33675000013</v>
      </c>
      <c r="EM97" s="188">
        <f t="shared" si="153"/>
        <v>454598.83800000005</v>
      </c>
      <c r="EN97" s="188">
        <f t="shared" si="153"/>
        <v>1930425.2265600003</v>
      </c>
      <c r="EO97" s="188">
        <f t="shared" si="153"/>
        <v>319177.15350000001</v>
      </c>
      <c r="EP97" s="188">
        <f t="shared" si="153"/>
        <v>251901.75075000004</v>
      </c>
      <c r="EQ97" s="188">
        <f t="shared" si="153"/>
        <v>1157180.4712500002</v>
      </c>
      <c r="ER97" s="188">
        <f t="shared" si="153"/>
        <v>173304.921</v>
      </c>
      <c r="ES97" s="188">
        <f t="shared" si="153"/>
        <v>298276.05750000005</v>
      </c>
      <c r="ET97" s="188">
        <f t="shared" si="153"/>
        <v>377613.13440000004</v>
      </c>
      <c r="EU97" s="188">
        <f t="shared" si="153"/>
        <v>1466699.5766400001</v>
      </c>
      <c r="EV97" s="188">
        <f t="shared" si="153"/>
        <v>102110.56275000001</v>
      </c>
      <c r="EW97" s="188">
        <f t="shared" si="153"/>
        <v>423682.63350000005</v>
      </c>
      <c r="EX97" s="188">
        <f t="shared" si="153"/>
        <v>181142.83200000002</v>
      </c>
      <c r="EY97" s="188">
        <f t="shared" si="153"/>
        <v>1550582.6419200001</v>
      </c>
      <c r="EZ97" s="188">
        <f t="shared" si="153"/>
        <v>147613.99050000001</v>
      </c>
      <c r="FA97" s="188">
        <f t="shared" si="153"/>
        <v>3206358.7582500004</v>
      </c>
      <c r="FB97" s="188">
        <f t="shared" si="153"/>
        <v>583837.2816000001</v>
      </c>
      <c r="FC97" s="188">
        <f t="shared" si="153"/>
        <v>1390793.763</v>
      </c>
      <c r="FD97" s="188">
        <f t="shared" si="153"/>
        <v>527970.39375000005</v>
      </c>
      <c r="FE97" s="188">
        <f t="shared" si="153"/>
        <v>101892.84300000001</v>
      </c>
      <c r="FF97" s="188">
        <f t="shared" si="153"/>
        <v>255167.54700000002</v>
      </c>
      <c r="FG97" s="188">
        <f t="shared" si="153"/>
        <v>138252.04125000001</v>
      </c>
      <c r="FH97" s="188">
        <f t="shared" si="153"/>
        <v>82951.224750000008</v>
      </c>
      <c r="FI97" s="188">
        <f t="shared" si="153"/>
        <v>1991047.1137500003</v>
      </c>
      <c r="FJ97" s="188">
        <f t="shared" si="153"/>
        <v>1671652.2405000001</v>
      </c>
      <c r="FK97" s="188">
        <f t="shared" si="153"/>
        <v>3208100.5162500003</v>
      </c>
      <c r="FL97" s="188">
        <f t="shared" si="153"/>
        <v>4233560.5387500003</v>
      </c>
      <c r="FM97" s="188">
        <f t="shared" si="153"/>
        <v>3054390.3727500006</v>
      </c>
      <c r="FN97" s="188">
        <f t="shared" si="153"/>
        <v>36213979.176750004</v>
      </c>
      <c r="FO97" s="188">
        <f t="shared" si="153"/>
        <v>1278885.8115000001</v>
      </c>
      <c r="FP97" s="188">
        <f t="shared" si="153"/>
        <v>2852999.6040000003</v>
      </c>
      <c r="FQ97" s="188">
        <f t="shared" si="153"/>
        <v>1034168.8125000001</v>
      </c>
      <c r="FR97" s="188">
        <f t="shared" si="153"/>
        <v>144130.47450000001</v>
      </c>
      <c r="FS97" s="188">
        <f t="shared" si="153"/>
        <v>97756.167750000008</v>
      </c>
      <c r="FT97" s="188">
        <f t="shared" si="153"/>
        <v>89482.817250000007</v>
      </c>
      <c r="FU97" s="188">
        <f t="shared" si="153"/>
        <v>1547795.8291200001</v>
      </c>
      <c r="FV97" s="188">
        <f t="shared" si="153"/>
        <v>1066826.7750000001</v>
      </c>
      <c r="FW97" s="188">
        <f t="shared" si="153"/>
        <v>179401.07400000002</v>
      </c>
      <c r="FX97" s="188">
        <f t="shared" si="153"/>
        <v>55736.256000000008</v>
      </c>
      <c r="FY97" s="14"/>
      <c r="FZ97" s="2">
        <f>SUM(C97:FX97)</f>
        <v>865137085.7420404</v>
      </c>
      <c r="GA97" s="65"/>
      <c r="GB97" s="14">
        <f>FZ97-GA97</f>
        <v>865137085.7420404</v>
      </c>
      <c r="GC97" s="14"/>
      <c r="GD97" s="14"/>
      <c r="GE97" s="14"/>
      <c r="GF97" s="14"/>
      <c r="GG97" s="2"/>
      <c r="GH97" s="12"/>
      <c r="GI97" s="133"/>
      <c r="GJ97" s="133"/>
      <c r="GK97" s="133"/>
      <c r="GL97" s="133"/>
      <c r="GM97" s="133"/>
      <c r="GN97" s="138"/>
      <c r="GO97" s="138"/>
    </row>
    <row r="98" spans="1:197" x14ac:dyDescent="0.35">
      <c r="A98" s="119"/>
      <c r="B98" s="154"/>
      <c r="C98" s="175"/>
      <c r="D98" s="175"/>
      <c r="E98" s="175"/>
      <c r="F98" s="175"/>
      <c r="G98" s="175"/>
      <c r="H98" s="175"/>
      <c r="I98" s="175"/>
      <c r="J98" s="175"/>
      <c r="K98" s="175"/>
      <c r="L98" s="175"/>
      <c r="M98" s="175"/>
      <c r="N98" s="175"/>
      <c r="O98" s="175"/>
      <c r="P98" s="175"/>
      <c r="Q98" s="175"/>
      <c r="R98" s="175"/>
      <c r="S98" s="175"/>
      <c r="T98" s="175"/>
      <c r="U98" s="175"/>
      <c r="V98" s="175"/>
      <c r="W98" s="175"/>
      <c r="X98" s="175"/>
      <c r="Y98" s="175"/>
      <c r="Z98" s="175"/>
      <c r="AA98" s="175"/>
      <c r="AB98" s="175"/>
      <c r="AC98" s="175"/>
      <c r="AD98" s="175"/>
      <c r="AE98" s="175"/>
      <c r="AF98" s="175"/>
      <c r="AG98" s="175"/>
      <c r="AH98" s="175"/>
      <c r="AI98" s="175"/>
      <c r="AJ98" s="175"/>
      <c r="AK98" s="175"/>
      <c r="AL98" s="175"/>
      <c r="AM98" s="175"/>
      <c r="AN98" s="175"/>
      <c r="AO98" s="175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  <c r="CH98" s="175"/>
      <c r="CI98" s="175"/>
      <c r="CJ98" s="175"/>
      <c r="CK98" s="175"/>
      <c r="CL98" s="175"/>
      <c r="CM98" s="175"/>
      <c r="CN98" s="175"/>
      <c r="CO98" s="175"/>
      <c r="CP98" s="175"/>
      <c r="CQ98" s="175"/>
      <c r="CR98" s="175"/>
      <c r="CS98" s="175"/>
      <c r="CT98" s="175"/>
      <c r="CU98" s="175"/>
      <c r="CV98" s="175"/>
      <c r="CW98" s="175"/>
      <c r="CX98" s="175"/>
      <c r="CY98" s="175"/>
      <c r="CZ98" s="175"/>
      <c r="DA98" s="175"/>
      <c r="DB98" s="175"/>
      <c r="DC98" s="175"/>
      <c r="DD98" s="175"/>
      <c r="DE98" s="175"/>
      <c r="DF98" s="175"/>
      <c r="DG98" s="175"/>
      <c r="DH98" s="175"/>
      <c r="DI98" s="175"/>
      <c r="DJ98" s="175"/>
      <c r="DK98" s="175"/>
      <c r="DL98" s="175"/>
      <c r="DM98" s="175"/>
      <c r="DN98" s="175"/>
      <c r="DO98" s="175"/>
      <c r="DP98" s="175"/>
      <c r="DQ98" s="175"/>
      <c r="DR98" s="175"/>
      <c r="DS98" s="175"/>
      <c r="DT98" s="175"/>
      <c r="DU98" s="175"/>
      <c r="DV98" s="175"/>
      <c r="DW98" s="175"/>
      <c r="DX98" s="175"/>
      <c r="DY98" s="175"/>
      <c r="DZ98" s="175"/>
      <c r="EA98" s="175"/>
      <c r="EB98" s="175"/>
      <c r="EC98" s="175"/>
      <c r="ED98" s="175"/>
      <c r="EE98" s="175"/>
      <c r="EF98" s="175"/>
      <c r="EG98" s="175"/>
      <c r="EH98" s="175"/>
      <c r="EI98" s="175"/>
      <c r="EJ98" s="175"/>
      <c r="EK98" s="175"/>
      <c r="EL98" s="175"/>
      <c r="EM98" s="175"/>
      <c r="EN98" s="175"/>
      <c r="EO98" s="175"/>
      <c r="EP98" s="175"/>
      <c r="EQ98" s="175"/>
      <c r="ER98" s="175"/>
      <c r="ES98" s="175"/>
      <c r="ET98" s="175"/>
      <c r="EU98" s="175"/>
      <c r="EV98" s="175"/>
      <c r="EW98" s="175"/>
      <c r="EX98" s="175"/>
      <c r="EY98" s="175"/>
      <c r="EZ98" s="175"/>
      <c r="FA98" s="175"/>
      <c r="FB98" s="175"/>
      <c r="FC98" s="175"/>
      <c r="FD98" s="175"/>
      <c r="FE98" s="175"/>
      <c r="FF98" s="175"/>
      <c r="FG98" s="175"/>
      <c r="FH98" s="175"/>
      <c r="FI98" s="175"/>
      <c r="FJ98" s="175"/>
      <c r="FK98" s="175"/>
      <c r="FL98" s="175"/>
      <c r="FM98" s="175"/>
      <c r="FN98" s="175"/>
      <c r="FO98" s="175"/>
      <c r="FP98" s="175"/>
      <c r="FQ98" s="175"/>
      <c r="FR98" s="175"/>
      <c r="FS98" s="175"/>
      <c r="FT98" s="175"/>
      <c r="FU98" s="175"/>
      <c r="FV98" s="175"/>
      <c r="FW98" s="175"/>
      <c r="FX98" s="175"/>
      <c r="FY98" s="14"/>
      <c r="FZ98" s="14"/>
      <c r="GA98" s="2"/>
      <c r="GB98" s="14"/>
      <c r="GC98" s="14"/>
      <c r="GD98" s="14"/>
      <c r="GE98" s="14"/>
      <c r="GF98" s="14"/>
      <c r="GG98" s="2"/>
      <c r="GH98" s="12"/>
      <c r="GI98" s="133"/>
      <c r="GJ98" s="133"/>
      <c r="GK98" s="133"/>
      <c r="GL98" s="133"/>
      <c r="GM98" s="133"/>
      <c r="GN98" s="138"/>
      <c r="GO98" s="138"/>
    </row>
    <row r="99" spans="1:197" x14ac:dyDescent="0.35">
      <c r="A99" s="119"/>
      <c r="B99" s="154" t="s">
        <v>681</v>
      </c>
      <c r="C99" s="167"/>
      <c r="D99" s="167"/>
      <c r="E99" s="167"/>
      <c r="F99" s="167"/>
      <c r="G99" s="167"/>
      <c r="H99" s="167"/>
      <c r="I99" s="167"/>
      <c r="J99" s="167"/>
      <c r="K99" s="167"/>
      <c r="L99" s="167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167"/>
      <c r="X99" s="167"/>
      <c r="Y99" s="167"/>
      <c r="Z99" s="167"/>
      <c r="AA99" s="167"/>
      <c r="AB99" s="167"/>
      <c r="AC99" s="167"/>
      <c r="AD99" s="167"/>
      <c r="AE99" s="167"/>
      <c r="AF99" s="167"/>
      <c r="AG99" s="167"/>
      <c r="AH99" s="167"/>
      <c r="AI99" s="167"/>
      <c r="AJ99" s="167"/>
      <c r="AK99" s="167"/>
      <c r="AL99" s="167"/>
      <c r="AM99" s="167"/>
      <c r="AN99" s="167"/>
      <c r="AO99" s="167"/>
      <c r="AP99" s="167"/>
      <c r="AQ99" s="167"/>
      <c r="AR99" s="167"/>
      <c r="AS99" s="167"/>
      <c r="AT99" s="167"/>
      <c r="AU99" s="167"/>
      <c r="AV99" s="167"/>
      <c r="AW99" s="167"/>
      <c r="AX99" s="167"/>
      <c r="AY99" s="167"/>
      <c r="AZ99" s="167"/>
      <c r="BA99" s="167"/>
      <c r="BB99" s="167"/>
      <c r="BC99" s="167"/>
      <c r="BD99" s="167"/>
      <c r="BE99" s="167"/>
      <c r="BF99" s="167"/>
      <c r="BG99" s="167"/>
      <c r="BH99" s="167"/>
      <c r="BI99" s="167"/>
      <c r="BJ99" s="167"/>
      <c r="BK99" s="167"/>
      <c r="BL99" s="167"/>
      <c r="BM99" s="167"/>
      <c r="BN99" s="167"/>
      <c r="BO99" s="167"/>
      <c r="BP99" s="167"/>
      <c r="BQ99" s="167"/>
      <c r="BR99" s="167"/>
      <c r="BS99" s="167"/>
      <c r="BT99" s="167"/>
      <c r="BU99" s="167"/>
      <c r="BV99" s="167"/>
      <c r="BW99" s="167"/>
      <c r="BX99" s="167"/>
      <c r="BY99" s="167"/>
      <c r="BZ99" s="167"/>
      <c r="CA99" s="167"/>
      <c r="CB99" s="167"/>
      <c r="CC99" s="167"/>
      <c r="CD99" s="167"/>
      <c r="CE99" s="167"/>
      <c r="CF99" s="167"/>
      <c r="CG99" s="167"/>
      <c r="CH99" s="167"/>
      <c r="CI99" s="167"/>
      <c r="CJ99" s="167"/>
      <c r="CK99" s="167"/>
      <c r="CL99" s="167"/>
      <c r="CM99" s="167"/>
      <c r="CN99" s="167"/>
      <c r="CO99" s="167"/>
      <c r="CP99" s="167"/>
      <c r="CQ99" s="167"/>
      <c r="CR99" s="167"/>
      <c r="CS99" s="167"/>
      <c r="CT99" s="167"/>
      <c r="CU99" s="167"/>
      <c r="CV99" s="167"/>
      <c r="CW99" s="167"/>
      <c r="CX99" s="167"/>
      <c r="CY99" s="167"/>
      <c r="CZ99" s="167"/>
      <c r="DA99" s="167"/>
      <c r="DB99" s="167"/>
      <c r="DC99" s="167"/>
      <c r="DD99" s="167"/>
      <c r="DE99" s="167"/>
      <c r="DF99" s="167"/>
      <c r="DG99" s="167"/>
      <c r="DH99" s="167"/>
      <c r="DI99" s="167"/>
      <c r="DJ99" s="167"/>
      <c r="DK99" s="167"/>
      <c r="DL99" s="167"/>
      <c r="DM99" s="167"/>
      <c r="DN99" s="167"/>
      <c r="DO99" s="167"/>
      <c r="DP99" s="167"/>
      <c r="DQ99" s="167"/>
      <c r="DR99" s="167"/>
      <c r="DS99" s="167"/>
      <c r="DT99" s="167"/>
      <c r="DU99" s="167"/>
      <c r="DV99" s="167"/>
      <c r="DW99" s="167"/>
      <c r="DX99" s="167"/>
      <c r="DY99" s="167"/>
      <c r="DZ99" s="167"/>
      <c r="EA99" s="167"/>
      <c r="EB99" s="167"/>
      <c r="EC99" s="167"/>
      <c r="ED99" s="167"/>
      <c r="EE99" s="167"/>
      <c r="EF99" s="167"/>
      <c r="EG99" s="167"/>
      <c r="EH99" s="167"/>
      <c r="EI99" s="167"/>
      <c r="EJ99" s="167"/>
      <c r="EK99" s="167"/>
      <c r="EL99" s="167"/>
      <c r="EM99" s="167"/>
      <c r="EN99" s="167"/>
      <c r="EO99" s="167"/>
      <c r="EP99" s="167"/>
      <c r="EQ99" s="167"/>
      <c r="ER99" s="167"/>
      <c r="ES99" s="167"/>
      <c r="ET99" s="167"/>
      <c r="EU99" s="167"/>
      <c r="EV99" s="167"/>
      <c r="EW99" s="167"/>
      <c r="EX99" s="167"/>
      <c r="EY99" s="167"/>
      <c r="EZ99" s="167"/>
      <c r="FA99" s="167"/>
      <c r="FB99" s="167"/>
      <c r="FC99" s="167"/>
      <c r="FD99" s="167"/>
      <c r="FE99" s="167"/>
      <c r="FF99" s="167"/>
      <c r="FG99" s="167"/>
      <c r="FH99" s="167"/>
      <c r="FI99" s="167"/>
      <c r="FJ99" s="167"/>
      <c r="FK99" s="167"/>
      <c r="FL99" s="167"/>
      <c r="FM99" s="167"/>
      <c r="FN99" s="167"/>
      <c r="FO99" s="167"/>
      <c r="FP99" s="167"/>
      <c r="FQ99" s="167"/>
      <c r="FR99" s="167"/>
      <c r="FS99" s="167"/>
      <c r="FT99" s="167"/>
      <c r="FU99" s="167"/>
      <c r="FV99" s="167"/>
      <c r="FW99" s="167"/>
      <c r="FX99" s="167"/>
      <c r="FY99" s="2"/>
      <c r="FZ99" s="49"/>
      <c r="GA99" s="2"/>
      <c r="GB99" s="2"/>
      <c r="GC99" s="2"/>
      <c r="GD99" s="2"/>
      <c r="GE99" s="2"/>
      <c r="GF99" s="2"/>
      <c r="GG99" s="2"/>
      <c r="GH99" s="2"/>
      <c r="GI99" s="120"/>
      <c r="GJ99" s="120"/>
      <c r="GK99" s="120"/>
      <c r="GL99" s="120"/>
      <c r="GM99" s="120"/>
    </row>
    <row r="100" spans="1:197" x14ac:dyDescent="0.35">
      <c r="A100" s="119" t="s">
        <v>499</v>
      </c>
      <c r="B100" s="120" t="s">
        <v>682</v>
      </c>
      <c r="C100" s="186">
        <f t="shared" ref="C100:AH100" si="154">C28</f>
        <v>1242</v>
      </c>
      <c r="D100" s="186">
        <f t="shared" si="154"/>
        <v>3941</v>
      </c>
      <c r="E100" s="186">
        <f t="shared" si="154"/>
        <v>1460</v>
      </c>
      <c r="F100" s="186">
        <f t="shared" si="154"/>
        <v>2255</v>
      </c>
      <c r="G100" s="186">
        <f t="shared" si="154"/>
        <v>98</v>
      </c>
      <c r="H100" s="186">
        <f t="shared" si="154"/>
        <v>62</v>
      </c>
      <c r="I100" s="186">
        <f t="shared" si="154"/>
        <v>1471</v>
      </c>
      <c r="J100" s="186">
        <f t="shared" si="154"/>
        <v>186</v>
      </c>
      <c r="K100" s="186">
        <f t="shared" si="154"/>
        <v>0</v>
      </c>
      <c r="L100" s="186">
        <f t="shared" si="154"/>
        <v>126</v>
      </c>
      <c r="M100" s="186">
        <f t="shared" si="154"/>
        <v>159</v>
      </c>
      <c r="N100" s="186">
        <f t="shared" si="154"/>
        <v>4459</v>
      </c>
      <c r="O100" s="186">
        <f t="shared" si="154"/>
        <v>366</v>
      </c>
      <c r="P100" s="186">
        <f t="shared" si="154"/>
        <v>17</v>
      </c>
      <c r="Q100" s="186">
        <f t="shared" si="154"/>
        <v>10422</v>
      </c>
      <c r="R100" s="186">
        <f t="shared" si="154"/>
        <v>64</v>
      </c>
      <c r="S100" s="186">
        <f t="shared" si="154"/>
        <v>54</v>
      </c>
      <c r="T100" s="186">
        <f t="shared" si="154"/>
        <v>1</v>
      </c>
      <c r="U100" s="186">
        <f t="shared" si="154"/>
        <v>0</v>
      </c>
      <c r="V100" s="186">
        <f t="shared" si="154"/>
        <v>0</v>
      </c>
      <c r="W100" s="186">
        <f t="shared" si="154"/>
        <v>0</v>
      </c>
      <c r="X100" s="186">
        <f t="shared" si="154"/>
        <v>0</v>
      </c>
      <c r="Y100" s="186">
        <f t="shared" si="154"/>
        <v>3</v>
      </c>
      <c r="Z100" s="186">
        <f t="shared" si="154"/>
        <v>5</v>
      </c>
      <c r="AA100" s="186">
        <f t="shared" si="154"/>
        <v>1993</v>
      </c>
      <c r="AB100" s="186">
        <f t="shared" si="154"/>
        <v>1343</v>
      </c>
      <c r="AC100" s="186">
        <f t="shared" si="154"/>
        <v>22</v>
      </c>
      <c r="AD100" s="186">
        <f t="shared" si="154"/>
        <v>27</v>
      </c>
      <c r="AE100" s="186">
        <f t="shared" si="154"/>
        <v>3</v>
      </c>
      <c r="AF100" s="186">
        <f t="shared" si="154"/>
        <v>5</v>
      </c>
      <c r="AG100" s="186">
        <f t="shared" si="154"/>
        <v>13</v>
      </c>
      <c r="AH100" s="186">
        <f t="shared" si="154"/>
        <v>0</v>
      </c>
      <c r="AI100" s="186">
        <f t="shared" ref="AI100:BN100" si="155">AI28</f>
        <v>2</v>
      </c>
      <c r="AJ100" s="186">
        <f t="shared" si="155"/>
        <v>2</v>
      </c>
      <c r="AK100" s="186">
        <f t="shared" si="155"/>
        <v>1</v>
      </c>
      <c r="AL100" s="186">
        <f t="shared" si="155"/>
        <v>11</v>
      </c>
      <c r="AM100" s="186">
        <f t="shared" si="155"/>
        <v>0</v>
      </c>
      <c r="AN100" s="186">
        <f t="shared" si="155"/>
        <v>0</v>
      </c>
      <c r="AO100" s="186">
        <f t="shared" si="155"/>
        <v>113</v>
      </c>
      <c r="AP100" s="186">
        <f t="shared" si="155"/>
        <v>13775</v>
      </c>
      <c r="AQ100" s="186">
        <f t="shared" si="155"/>
        <v>0</v>
      </c>
      <c r="AR100" s="186">
        <f t="shared" si="155"/>
        <v>1709</v>
      </c>
      <c r="AS100" s="186">
        <f t="shared" si="155"/>
        <v>1120</v>
      </c>
      <c r="AT100" s="186">
        <f t="shared" si="155"/>
        <v>30</v>
      </c>
      <c r="AU100" s="186">
        <f t="shared" si="155"/>
        <v>4</v>
      </c>
      <c r="AV100" s="186">
        <f t="shared" si="155"/>
        <v>2</v>
      </c>
      <c r="AW100" s="186">
        <f t="shared" si="155"/>
        <v>1</v>
      </c>
      <c r="AX100" s="186">
        <f t="shared" si="155"/>
        <v>7</v>
      </c>
      <c r="AY100" s="186">
        <f t="shared" si="155"/>
        <v>5</v>
      </c>
      <c r="AZ100" s="186">
        <f t="shared" si="155"/>
        <v>939</v>
      </c>
      <c r="BA100" s="186">
        <f t="shared" si="155"/>
        <v>175</v>
      </c>
      <c r="BB100" s="186">
        <f t="shared" si="155"/>
        <v>196</v>
      </c>
      <c r="BC100" s="186">
        <f t="shared" si="155"/>
        <v>1366</v>
      </c>
      <c r="BD100" s="186">
        <f t="shared" si="155"/>
        <v>59</v>
      </c>
      <c r="BE100" s="186">
        <f t="shared" si="155"/>
        <v>4</v>
      </c>
      <c r="BF100" s="186">
        <f t="shared" si="155"/>
        <v>410</v>
      </c>
      <c r="BG100" s="186">
        <f t="shared" si="155"/>
        <v>61</v>
      </c>
      <c r="BH100" s="186">
        <f t="shared" si="155"/>
        <v>9</v>
      </c>
      <c r="BI100" s="186">
        <f t="shared" si="155"/>
        <v>18</v>
      </c>
      <c r="BJ100" s="186">
        <f t="shared" si="155"/>
        <v>63</v>
      </c>
      <c r="BK100" s="186">
        <f t="shared" si="155"/>
        <v>555</v>
      </c>
      <c r="BL100" s="186">
        <f t="shared" si="155"/>
        <v>2</v>
      </c>
      <c r="BM100" s="186">
        <f t="shared" si="155"/>
        <v>13</v>
      </c>
      <c r="BN100" s="186">
        <f t="shared" si="155"/>
        <v>13</v>
      </c>
      <c r="BO100" s="186">
        <f t="shared" ref="BO100:CT100" si="156">BO28</f>
        <v>9</v>
      </c>
      <c r="BP100" s="186">
        <f t="shared" si="156"/>
        <v>1</v>
      </c>
      <c r="BQ100" s="186">
        <f t="shared" si="156"/>
        <v>1170</v>
      </c>
      <c r="BR100" s="186">
        <f t="shared" si="156"/>
        <v>698</v>
      </c>
      <c r="BS100" s="186">
        <f t="shared" si="156"/>
        <v>178</v>
      </c>
      <c r="BT100" s="186">
        <f t="shared" si="156"/>
        <v>2</v>
      </c>
      <c r="BU100" s="186">
        <f t="shared" si="156"/>
        <v>42</v>
      </c>
      <c r="BV100" s="186">
        <f t="shared" si="156"/>
        <v>76</v>
      </c>
      <c r="BW100" s="186">
        <f t="shared" si="156"/>
        <v>146</v>
      </c>
      <c r="BX100" s="186">
        <f t="shared" si="156"/>
        <v>0</v>
      </c>
      <c r="BY100" s="186">
        <f t="shared" si="156"/>
        <v>0</v>
      </c>
      <c r="BZ100" s="186">
        <f t="shared" si="156"/>
        <v>0</v>
      </c>
      <c r="CA100" s="186">
        <f t="shared" si="156"/>
        <v>3</v>
      </c>
      <c r="CB100" s="186">
        <f t="shared" si="156"/>
        <v>2562</v>
      </c>
      <c r="CC100" s="186">
        <f t="shared" si="156"/>
        <v>0</v>
      </c>
      <c r="CD100" s="186">
        <f t="shared" si="156"/>
        <v>1</v>
      </c>
      <c r="CE100" s="186">
        <f t="shared" si="156"/>
        <v>1</v>
      </c>
      <c r="CF100" s="186">
        <f t="shared" si="156"/>
        <v>0</v>
      </c>
      <c r="CG100" s="186">
        <f t="shared" si="156"/>
        <v>16</v>
      </c>
      <c r="CH100" s="186">
        <f t="shared" si="156"/>
        <v>9</v>
      </c>
      <c r="CI100" s="186">
        <f t="shared" si="156"/>
        <v>77</v>
      </c>
      <c r="CJ100" s="186">
        <f t="shared" si="156"/>
        <v>162</v>
      </c>
      <c r="CK100" s="186">
        <f t="shared" si="156"/>
        <v>147</v>
      </c>
      <c r="CL100" s="186">
        <f t="shared" si="156"/>
        <v>25</v>
      </c>
      <c r="CM100" s="186">
        <f t="shared" si="156"/>
        <v>8</v>
      </c>
      <c r="CN100" s="186">
        <f t="shared" si="156"/>
        <v>1172</v>
      </c>
      <c r="CO100" s="186">
        <f t="shared" si="156"/>
        <v>377</v>
      </c>
      <c r="CP100" s="186">
        <f t="shared" si="156"/>
        <v>142</v>
      </c>
      <c r="CQ100" s="186">
        <f t="shared" si="156"/>
        <v>2</v>
      </c>
      <c r="CR100" s="186">
        <f t="shared" si="156"/>
        <v>0</v>
      </c>
      <c r="CS100" s="186">
        <f t="shared" si="156"/>
        <v>3</v>
      </c>
      <c r="CT100" s="186">
        <f t="shared" si="156"/>
        <v>1</v>
      </c>
      <c r="CU100" s="186">
        <f t="shared" ref="CU100:DZ100" si="157">CU28</f>
        <v>3</v>
      </c>
      <c r="CV100" s="186">
        <f t="shared" si="157"/>
        <v>0</v>
      </c>
      <c r="CW100" s="186">
        <f t="shared" si="157"/>
        <v>0</v>
      </c>
      <c r="CX100" s="186">
        <f t="shared" si="157"/>
        <v>19</v>
      </c>
      <c r="CY100" s="186">
        <f t="shared" si="157"/>
        <v>0</v>
      </c>
      <c r="CZ100" s="186">
        <f t="shared" si="157"/>
        <v>31</v>
      </c>
      <c r="DA100" s="186">
        <f t="shared" si="157"/>
        <v>0</v>
      </c>
      <c r="DB100" s="186">
        <f t="shared" si="157"/>
        <v>6</v>
      </c>
      <c r="DC100" s="186">
        <f t="shared" si="157"/>
        <v>0</v>
      </c>
      <c r="DD100" s="186">
        <f t="shared" si="157"/>
        <v>4</v>
      </c>
      <c r="DE100" s="186">
        <f t="shared" si="157"/>
        <v>1</v>
      </c>
      <c r="DF100" s="186">
        <f t="shared" si="157"/>
        <v>558</v>
      </c>
      <c r="DG100" s="186">
        <f t="shared" si="157"/>
        <v>0</v>
      </c>
      <c r="DH100" s="186">
        <f t="shared" si="157"/>
        <v>109</v>
      </c>
      <c r="DI100" s="186">
        <f t="shared" si="157"/>
        <v>55</v>
      </c>
      <c r="DJ100" s="186">
        <f t="shared" si="157"/>
        <v>9</v>
      </c>
      <c r="DK100" s="186">
        <f t="shared" si="157"/>
        <v>20</v>
      </c>
      <c r="DL100" s="186">
        <f t="shared" si="157"/>
        <v>298</v>
      </c>
      <c r="DM100" s="186">
        <f t="shared" si="157"/>
        <v>0</v>
      </c>
      <c r="DN100" s="186">
        <f t="shared" si="157"/>
        <v>66</v>
      </c>
      <c r="DO100" s="186">
        <f t="shared" si="157"/>
        <v>494</v>
      </c>
      <c r="DP100" s="186">
        <f t="shared" si="157"/>
        <v>0</v>
      </c>
      <c r="DQ100" s="186">
        <f t="shared" si="157"/>
        <v>57</v>
      </c>
      <c r="DR100" s="186">
        <f t="shared" si="157"/>
        <v>25</v>
      </c>
      <c r="DS100" s="186">
        <f t="shared" si="157"/>
        <v>28</v>
      </c>
      <c r="DT100" s="186">
        <f t="shared" si="157"/>
        <v>4</v>
      </c>
      <c r="DU100" s="186">
        <f t="shared" si="157"/>
        <v>0</v>
      </c>
      <c r="DV100" s="186">
        <f t="shared" si="157"/>
        <v>3</v>
      </c>
      <c r="DW100" s="186">
        <f t="shared" si="157"/>
        <v>0</v>
      </c>
      <c r="DX100" s="186">
        <f t="shared" si="157"/>
        <v>4</v>
      </c>
      <c r="DY100" s="186">
        <f t="shared" si="157"/>
        <v>3</v>
      </c>
      <c r="DZ100" s="186">
        <f t="shared" si="157"/>
        <v>1</v>
      </c>
      <c r="EA100" s="186">
        <f t="shared" ref="EA100:FF100" si="158">EA28</f>
        <v>28</v>
      </c>
      <c r="EB100" s="186">
        <f t="shared" si="158"/>
        <v>66</v>
      </c>
      <c r="EC100" s="186">
        <f t="shared" si="158"/>
        <v>2</v>
      </c>
      <c r="ED100" s="186">
        <f t="shared" si="158"/>
        <v>50</v>
      </c>
      <c r="EE100" s="186">
        <f t="shared" si="158"/>
        <v>11</v>
      </c>
      <c r="EF100" s="186">
        <f t="shared" si="158"/>
        <v>63</v>
      </c>
      <c r="EG100" s="186">
        <f t="shared" si="158"/>
        <v>44</v>
      </c>
      <c r="EH100" s="186">
        <f t="shared" si="158"/>
        <v>9</v>
      </c>
      <c r="EI100" s="186">
        <f t="shared" si="158"/>
        <v>372</v>
      </c>
      <c r="EJ100" s="186">
        <f t="shared" si="158"/>
        <v>211</v>
      </c>
      <c r="EK100" s="186">
        <f t="shared" si="158"/>
        <v>15</v>
      </c>
      <c r="EL100" s="186">
        <f t="shared" si="158"/>
        <v>1</v>
      </c>
      <c r="EM100" s="186">
        <f t="shared" si="158"/>
        <v>2</v>
      </c>
      <c r="EN100" s="186">
        <f t="shared" si="158"/>
        <v>11</v>
      </c>
      <c r="EO100" s="186">
        <f t="shared" si="158"/>
        <v>3</v>
      </c>
      <c r="EP100" s="186">
        <f t="shared" si="158"/>
        <v>15</v>
      </c>
      <c r="EQ100" s="186">
        <f t="shared" si="158"/>
        <v>157</v>
      </c>
      <c r="ER100" s="186">
        <f t="shared" si="158"/>
        <v>17</v>
      </c>
      <c r="ES100" s="186">
        <f t="shared" si="158"/>
        <v>3</v>
      </c>
      <c r="ET100" s="186">
        <f t="shared" si="158"/>
        <v>7</v>
      </c>
      <c r="EU100" s="186">
        <f t="shared" si="158"/>
        <v>92</v>
      </c>
      <c r="EV100" s="186">
        <f t="shared" si="158"/>
        <v>11</v>
      </c>
      <c r="EW100" s="186">
        <f t="shared" si="158"/>
        <v>48</v>
      </c>
      <c r="EX100" s="186">
        <f t="shared" si="158"/>
        <v>2</v>
      </c>
      <c r="EY100" s="186">
        <f t="shared" si="158"/>
        <v>12</v>
      </c>
      <c r="EZ100" s="186">
        <f t="shared" si="158"/>
        <v>0</v>
      </c>
      <c r="FA100" s="186">
        <f t="shared" si="158"/>
        <v>624</v>
      </c>
      <c r="FB100" s="186">
        <f t="shared" si="158"/>
        <v>0</v>
      </c>
      <c r="FC100" s="186">
        <f t="shared" si="158"/>
        <v>24</v>
      </c>
      <c r="FD100" s="186">
        <f t="shared" si="158"/>
        <v>4</v>
      </c>
      <c r="FE100" s="186">
        <f t="shared" si="158"/>
        <v>14</v>
      </c>
      <c r="FF100" s="186">
        <f t="shared" si="158"/>
        <v>0</v>
      </c>
      <c r="FG100" s="186">
        <f t="shared" ref="FG100:FX100" si="159">FG28</f>
        <v>5</v>
      </c>
      <c r="FH100" s="186">
        <f t="shared" si="159"/>
        <v>0</v>
      </c>
      <c r="FI100" s="186">
        <f t="shared" si="159"/>
        <v>145</v>
      </c>
      <c r="FJ100" s="186">
        <f t="shared" si="159"/>
        <v>67</v>
      </c>
      <c r="FK100" s="186">
        <f t="shared" si="159"/>
        <v>229</v>
      </c>
      <c r="FL100" s="186">
        <f t="shared" si="159"/>
        <v>152</v>
      </c>
      <c r="FM100" s="186">
        <f t="shared" si="159"/>
        <v>83</v>
      </c>
      <c r="FN100" s="186">
        <f t="shared" si="159"/>
        <v>2952</v>
      </c>
      <c r="FO100" s="186">
        <f t="shared" si="159"/>
        <v>43</v>
      </c>
      <c r="FP100" s="186">
        <f t="shared" si="159"/>
        <v>287</v>
      </c>
      <c r="FQ100" s="186">
        <f t="shared" si="159"/>
        <v>56</v>
      </c>
      <c r="FR100" s="186">
        <f t="shared" si="159"/>
        <v>0</v>
      </c>
      <c r="FS100" s="186">
        <f t="shared" si="159"/>
        <v>0</v>
      </c>
      <c r="FT100" s="186">
        <f t="shared" si="159"/>
        <v>0</v>
      </c>
      <c r="FU100" s="186">
        <f t="shared" si="159"/>
        <v>130</v>
      </c>
      <c r="FV100" s="186">
        <f t="shared" si="159"/>
        <v>92</v>
      </c>
      <c r="FW100" s="186">
        <f t="shared" si="159"/>
        <v>8</v>
      </c>
      <c r="FX100" s="186">
        <f t="shared" si="159"/>
        <v>1</v>
      </c>
      <c r="FY100" s="2"/>
      <c r="FZ100" s="49"/>
      <c r="GA100" s="2"/>
      <c r="GB100" s="2"/>
      <c r="GC100" s="2"/>
      <c r="GD100" s="2"/>
      <c r="GE100" s="2"/>
      <c r="GF100" s="2"/>
      <c r="GG100" s="2"/>
      <c r="GH100" s="2"/>
      <c r="GI100" s="120"/>
      <c r="GJ100" s="120"/>
      <c r="GK100" s="120"/>
      <c r="GL100" s="120"/>
      <c r="GM100" s="120"/>
    </row>
    <row r="101" spans="1:197" x14ac:dyDescent="0.35">
      <c r="A101" s="119" t="s">
        <v>500</v>
      </c>
      <c r="B101" s="120" t="s">
        <v>731</v>
      </c>
      <c r="C101" s="49">
        <f>C83*0.25</f>
        <v>2177.1975000000002</v>
      </c>
      <c r="D101" s="49">
        <f t="shared" ref="D101:BO101" si="160">D83*0.25</f>
        <v>2177.1975000000002</v>
      </c>
      <c r="E101" s="49">
        <f t="shared" si="160"/>
        <v>2177.1975000000002</v>
      </c>
      <c r="F101" s="49">
        <f t="shared" si="160"/>
        <v>2177.1975000000002</v>
      </c>
      <c r="G101" s="49">
        <f t="shared" si="160"/>
        <v>2177.1975000000002</v>
      </c>
      <c r="H101" s="49">
        <f t="shared" si="160"/>
        <v>2177.1975000000002</v>
      </c>
      <c r="I101" s="49">
        <f t="shared" si="160"/>
        <v>2177.1975000000002</v>
      </c>
      <c r="J101" s="49">
        <f t="shared" si="160"/>
        <v>2177.1975000000002</v>
      </c>
      <c r="K101" s="49">
        <f t="shared" si="160"/>
        <v>2177.1975000000002</v>
      </c>
      <c r="L101" s="49">
        <f t="shared" si="160"/>
        <v>2177.1975000000002</v>
      </c>
      <c r="M101" s="49">
        <f t="shared" si="160"/>
        <v>2177.1975000000002</v>
      </c>
      <c r="N101" s="49">
        <f t="shared" si="160"/>
        <v>2177.1975000000002</v>
      </c>
      <c r="O101" s="49">
        <f t="shared" si="160"/>
        <v>2177.1975000000002</v>
      </c>
      <c r="P101" s="49">
        <f t="shared" si="160"/>
        <v>2177.1975000000002</v>
      </c>
      <c r="Q101" s="49">
        <f t="shared" si="160"/>
        <v>2177.1975000000002</v>
      </c>
      <c r="R101" s="49">
        <f t="shared" si="160"/>
        <v>2177.1975000000002</v>
      </c>
      <c r="S101" s="49">
        <f t="shared" si="160"/>
        <v>2177.1975000000002</v>
      </c>
      <c r="T101" s="49">
        <f t="shared" si="160"/>
        <v>2177.1975000000002</v>
      </c>
      <c r="U101" s="49">
        <f t="shared" si="160"/>
        <v>2177.1975000000002</v>
      </c>
      <c r="V101" s="49">
        <f t="shared" si="160"/>
        <v>2177.1975000000002</v>
      </c>
      <c r="W101" s="49">
        <f t="shared" si="160"/>
        <v>2177.1975000000002</v>
      </c>
      <c r="X101" s="49">
        <f t="shared" si="160"/>
        <v>2177.1975000000002</v>
      </c>
      <c r="Y101" s="49">
        <f t="shared" si="160"/>
        <v>2177.1975000000002</v>
      </c>
      <c r="Z101" s="49">
        <f t="shared" si="160"/>
        <v>2177.1975000000002</v>
      </c>
      <c r="AA101" s="49">
        <f t="shared" si="160"/>
        <v>2177.1975000000002</v>
      </c>
      <c r="AB101" s="49">
        <f t="shared" si="160"/>
        <v>2177.1975000000002</v>
      </c>
      <c r="AC101" s="49">
        <f t="shared" si="160"/>
        <v>2177.1975000000002</v>
      </c>
      <c r="AD101" s="49">
        <f t="shared" si="160"/>
        <v>2177.1975000000002</v>
      </c>
      <c r="AE101" s="49">
        <f t="shared" si="160"/>
        <v>2177.1975000000002</v>
      </c>
      <c r="AF101" s="49">
        <f t="shared" si="160"/>
        <v>2177.1975000000002</v>
      </c>
      <c r="AG101" s="49">
        <f t="shared" si="160"/>
        <v>2177.1975000000002</v>
      </c>
      <c r="AH101" s="49">
        <f t="shared" si="160"/>
        <v>2177.1975000000002</v>
      </c>
      <c r="AI101" s="49">
        <f t="shared" si="160"/>
        <v>2177.1975000000002</v>
      </c>
      <c r="AJ101" s="49">
        <f t="shared" si="160"/>
        <v>2177.1975000000002</v>
      </c>
      <c r="AK101" s="49">
        <f t="shared" si="160"/>
        <v>2177.1975000000002</v>
      </c>
      <c r="AL101" s="49">
        <f t="shared" si="160"/>
        <v>2177.1975000000002</v>
      </c>
      <c r="AM101" s="49">
        <f t="shared" si="160"/>
        <v>2177.1975000000002</v>
      </c>
      <c r="AN101" s="49">
        <f t="shared" si="160"/>
        <v>2177.1975000000002</v>
      </c>
      <c r="AO101" s="49">
        <f t="shared" si="160"/>
        <v>2177.1975000000002</v>
      </c>
      <c r="AP101" s="49">
        <f t="shared" si="160"/>
        <v>2177.1975000000002</v>
      </c>
      <c r="AQ101" s="49">
        <f t="shared" si="160"/>
        <v>2177.1975000000002</v>
      </c>
      <c r="AR101" s="49">
        <f t="shared" si="160"/>
        <v>2177.1975000000002</v>
      </c>
      <c r="AS101" s="49">
        <f t="shared" si="160"/>
        <v>2177.1975000000002</v>
      </c>
      <c r="AT101" s="49">
        <f t="shared" si="160"/>
        <v>2177.1975000000002</v>
      </c>
      <c r="AU101" s="49">
        <f t="shared" si="160"/>
        <v>2177.1975000000002</v>
      </c>
      <c r="AV101" s="49">
        <f t="shared" si="160"/>
        <v>2177.1975000000002</v>
      </c>
      <c r="AW101" s="49">
        <f t="shared" si="160"/>
        <v>2177.1975000000002</v>
      </c>
      <c r="AX101" s="49">
        <f t="shared" si="160"/>
        <v>2177.1975000000002</v>
      </c>
      <c r="AY101" s="49">
        <f t="shared" si="160"/>
        <v>2177.1975000000002</v>
      </c>
      <c r="AZ101" s="49">
        <f t="shared" si="160"/>
        <v>2177.1975000000002</v>
      </c>
      <c r="BA101" s="49">
        <f t="shared" si="160"/>
        <v>2177.1975000000002</v>
      </c>
      <c r="BB101" s="49">
        <f t="shared" si="160"/>
        <v>2177.1975000000002</v>
      </c>
      <c r="BC101" s="49">
        <f t="shared" si="160"/>
        <v>2177.1975000000002</v>
      </c>
      <c r="BD101" s="49">
        <f t="shared" si="160"/>
        <v>2177.1975000000002</v>
      </c>
      <c r="BE101" s="49">
        <f t="shared" si="160"/>
        <v>2177.1975000000002</v>
      </c>
      <c r="BF101" s="49">
        <f t="shared" si="160"/>
        <v>2177.1975000000002</v>
      </c>
      <c r="BG101" s="49">
        <f t="shared" si="160"/>
        <v>2177.1975000000002</v>
      </c>
      <c r="BH101" s="49">
        <f t="shared" si="160"/>
        <v>2177.1975000000002</v>
      </c>
      <c r="BI101" s="49">
        <f t="shared" si="160"/>
        <v>2177.1975000000002</v>
      </c>
      <c r="BJ101" s="49">
        <f t="shared" si="160"/>
        <v>2177.1975000000002</v>
      </c>
      <c r="BK101" s="49">
        <f t="shared" si="160"/>
        <v>2177.1975000000002</v>
      </c>
      <c r="BL101" s="49">
        <f t="shared" si="160"/>
        <v>2177.1975000000002</v>
      </c>
      <c r="BM101" s="49">
        <f t="shared" si="160"/>
        <v>2177.1975000000002</v>
      </c>
      <c r="BN101" s="49">
        <f t="shared" si="160"/>
        <v>2177.1975000000002</v>
      </c>
      <c r="BO101" s="49">
        <f t="shared" si="160"/>
        <v>2177.1975000000002</v>
      </c>
      <c r="BP101" s="49">
        <f t="shared" ref="BP101:EA101" si="161">BP83*0.25</f>
        <v>2177.1975000000002</v>
      </c>
      <c r="BQ101" s="49">
        <f t="shared" si="161"/>
        <v>2177.1975000000002</v>
      </c>
      <c r="BR101" s="49">
        <f t="shared" si="161"/>
        <v>2177.1975000000002</v>
      </c>
      <c r="BS101" s="49">
        <f t="shared" si="161"/>
        <v>2177.1975000000002</v>
      </c>
      <c r="BT101" s="49">
        <f t="shared" si="161"/>
        <v>2177.1975000000002</v>
      </c>
      <c r="BU101" s="49">
        <f t="shared" si="161"/>
        <v>2177.1975000000002</v>
      </c>
      <c r="BV101" s="49">
        <f t="shared" si="161"/>
        <v>2177.1975000000002</v>
      </c>
      <c r="BW101" s="49">
        <f t="shared" si="161"/>
        <v>2177.1975000000002</v>
      </c>
      <c r="BX101" s="49">
        <f t="shared" si="161"/>
        <v>2177.1975000000002</v>
      </c>
      <c r="BY101" s="49">
        <f t="shared" si="161"/>
        <v>2177.1975000000002</v>
      </c>
      <c r="BZ101" s="49">
        <f t="shared" si="161"/>
        <v>2177.1975000000002</v>
      </c>
      <c r="CA101" s="49">
        <f t="shared" si="161"/>
        <v>2177.1975000000002</v>
      </c>
      <c r="CB101" s="49">
        <f t="shared" si="161"/>
        <v>2177.1975000000002</v>
      </c>
      <c r="CC101" s="49">
        <f t="shared" si="161"/>
        <v>2177.1975000000002</v>
      </c>
      <c r="CD101" s="49">
        <f t="shared" si="161"/>
        <v>2177.1975000000002</v>
      </c>
      <c r="CE101" s="49">
        <f t="shared" si="161"/>
        <v>2177.1975000000002</v>
      </c>
      <c r="CF101" s="49">
        <f t="shared" si="161"/>
        <v>2177.1975000000002</v>
      </c>
      <c r="CG101" s="49">
        <f t="shared" si="161"/>
        <v>2177.1975000000002</v>
      </c>
      <c r="CH101" s="49">
        <f t="shared" si="161"/>
        <v>2177.1975000000002</v>
      </c>
      <c r="CI101" s="49">
        <f t="shared" si="161"/>
        <v>2177.1975000000002</v>
      </c>
      <c r="CJ101" s="49">
        <f t="shared" si="161"/>
        <v>2177.1975000000002</v>
      </c>
      <c r="CK101" s="49">
        <f t="shared" si="161"/>
        <v>2177.1975000000002</v>
      </c>
      <c r="CL101" s="49">
        <f t="shared" si="161"/>
        <v>2177.1975000000002</v>
      </c>
      <c r="CM101" s="49">
        <f t="shared" si="161"/>
        <v>2177.1975000000002</v>
      </c>
      <c r="CN101" s="49">
        <f t="shared" si="161"/>
        <v>2177.1975000000002</v>
      </c>
      <c r="CO101" s="49">
        <f t="shared" si="161"/>
        <v>2177.1975000000002</v>
      </c>
      <c r="CP101" s="49">
        <f t="shared" si="161"/>
        <v>2177.1975000000002</v>
      </c>
      <c r="CQ101" s="49">
        <f t="shared" si="161"/>
        <v>2177.1975000000002</v>
      </c>
      <c r="CR101" s="49">
        <f t="shared" si="161"/>
        <v>2177.1975000000002</v>
      </c>
      <c r="CS101" s="49">
        <f t="shared" si="161"/>
        <v>2177.1975000000002</v>
      </c>
      <c r="CT101" s="49">
        <f t="shared" si="161"/>
        <v>2177.1975000000002</v>
      </c>
      <c r="CU101" s="49">
        <f t="shared" si="161"/>
        <v>2177.1975000000002</v>
      </c>
      <c r="CV101" s="49">
        <f t="shared" si="161"/>
        <v>2177.1975000000002</v>
      </c>
      <c r="CW101" s="49">
        <f t="shared" si="161"/>
        <v>2177.1975000000002</v>
      </c>
      <c r="CX101" s="49">
        <f t="shared" si="161"/>
        <v>2177.1975000000002</v>
      </c>
      <c r="CY101" s="49">
        <f t="shared" si="161"/>
        <v>2177.1975000000002</v>
      </c>
      <c r="CZ101" s="49">
        <f t="shared" si="161"/>
        <v>2177.1975000000002</v>
      </c>
      <c r="DA101" s="49">
        <f t="shared" si="161"/>
        <v>2177.1975000000002</v>
      </c>
      <c r="DB101" s="49">
        <f t="shared" si="161"/>
        <v>2177.1975000000002</v>
      </c>
      <c r="DC101" s="49">
        <f t="shared" si="161"/>
        <v>2177.1975000000002</v>
      </c>
      <c r="DD101" s="49">
        <f t="shared" si="161"/>
        <v>2177.1975000000002</v>
      </c>
      <c r="DE101" s="49">
        <f t="shared" si="161"/>
        <v>2177.1975000000002</v>
      </c>
      <c r="DF101" s="49">
        <f t="shared" si="161"/>
        <v>2177.1975000000002</v>
      </c>
      <c r="DG101" s="49">
        <f t="shared" si="161"/>
        <v>2177.1975000000002</v>
      </c>
      <c r="DH101" s="49">
        <f t="shared" si="161"/>
        <v>2177.1975000000002</v>
      </c>
      <c r="DI101" s="49">
        <f t="shared" si="161"/>
        <v>2177.1975000000002</v>
      </c>
      <c r="DJ101" s="49">
        <f t="shared" si="161"/>
        <v>2177.1975000000002</v>
      </c>
      <c r="DK101" s="49">
        <f t="shared" si="161"/>
        <v>2177.1975000000002</v>
      </c>
      <c r="DL101" s="49">
        <f t="shared" si="161"/>
        <v>2177.1975000000002</v>
      </c>
      <c r="DM101" s="49">
        <f t="shared" si="161"/>
        <v>2177.1975000000002</v>
      </c>
      <c r="DN101" s="49">
        <f t="shared" si="161"/>
        <v>2177.1975000000002</v>
      </c>
      <c r="DO101" s="49">
        <f t="shared" si="161"/>
        <v>2177.1975000000002</v>
      </c>
      <c r="DP101" s="49">
        <f t="shared" si="161"/>
        <v>2177.1975000000002</v>
      </c>
      <c r="DQ101" s="49">
        <f t="shared" si="161"/>
        <v>2177.1975000000002</v>
      </c>
      <c r="DR101" s="49">
        <f t="shared" si="161"/>
        <v>2177.1975000000002</v>
      </c>
      <c r="DS101" s="49">
        <f t="shared" si="161"/>
        <v>2177.1975000000002</v>
      </c>
      <c r="DT101" s="49">
        <f t="shared" si="161"/>
        <v>2177.1975000000002</v>
      </c>
      <c r="DU101" s="49">
        <f t="shared" si="161"/>
        <v>2177.1975000000002</v>
      </c>
      <c r="DV101" s="49">
        <f t="shared" si="161"/>
        <v>2177.1975000000002</v>
      </c>
      <c r="DW101" s="49">
        <f t="shared" si="161"/>
        <v>2177.1975000000002</v>
      </c>
      <c r="DX101" s="49">
        <f t="shared" si="161"/>
        <v>2177.1975000000002</v>
      </c>
      <c r="DY101" s="49">
        <f t="shared" si="161"/>
        <v>2177.1975000000002</v>
      </c>
      <c r="DZ101" s="49">
        <f t="shared" si="161"/>
        <v>2177.1975000000002</v>
      </c>
      <c r="EA101" s="49">
        <f t="shared" si="161"/>
        <v>2177.1975000000002</v>
      </c>
      <c r="EB101" s="49">
        <f t="shared" ref="EB101:FX101" si="162">EB83*0.25</f>
        <v>2177.1975000000002</v>
      </c>
      <c r="EC101" s="49">
        <f t="shared" si="162"/>
        <v>2177.1975000000002</v>
      </c>
      <c r="ED101" s="49">
        <f t="shared" si="162"/>
        <v>2177.1975000000002</v>
      </c>
      <c r="EE101" s="49">
        <f t="shared" si="162"/>
        <v>2177.1975000000002</v>
      </c>
      <c r="EF101" s="49">
        <f t="shared" si="162"/>
        <v>2177.1975000000002</v>
      </c>
      <c r="EG101" s="49">
        <f t="shared" si="162"/>
        <v>2177.1975000000002</v>
      </c>
      <c r="EH101" s="49">
        <f t="shared" si="162"/>
        <v>2177.1975000000002</v>
      </c>
      <c r="EI101" s="49">
        <f t="shared" si="162"/>
        <v>2177.1975000000002</v>
      </c>
      <c r="EJ101" s="49">
        <f t="shared" si="162"/>
        <v>2177.1975000000002</v>
      </c>
      <c r="EK101" s="49">
        <f t="shared" si="162"/>
        <v>2177.1975000000002</v>
      </c>
      <c r="EL101" s="49">
        <f t="shared" si="162"/>
        <v>2177.1975000000002</v>
      </c>
      <c r="EM101" s="49">
        <f t="shared" si="162"/>
        <v>2177.1975000000002</v>
      </c>
      <c r="EN101" s="49">
        <f t="shared" si="162"/>
        <v>2177.1975000000002</v>
      </c>
      <c r="EO101" s="49">
        <f t="shared" si="162"/>
        <v>2177.1975000000002</v>
      </c>
      <c r="EP101" s="49">
        <f t="shared" si="162"/>
        <v>2177.1975000000002</v>
      </c>
      <c r="EQ101" s="49">
        <f t="shared" si="162"/>
        <v>2177.1975000000002</v>
      </c>
      <c r="ER101" s="49">
        <f t="shared" si="162"/>
        <v>2177.1975000000002</v>
      </c>
      <c r="ES101" s="49">
        <f t="shared" si="162"/>
        <v>2177.1975000000002</v>
      </c>
      <c r="ET101" s="49">
        <f t="shared" si="162"/>
        <v>2177.1975000000002</v>
      </c>
      <c r="EU101" s="49">
        <f t="shared" si="162"/>
        <v>2177.1975000000002</v>
      </c>
      <c r="EV101" s="49">
        <f t="shared" si="162"/>
        <v>2177.1975000000002</v>
      </c>
      <c r="EW101" s="49">
        <f t="shared" si="162"/>
        <v>2177.1975000000002</v>
      </c>
      <c r="EX101" s="49">
        <f t="shared" si="162"/>
        <v>2177.1975000000002</v>
      </c>
      <c r="EY101" s="49">
        <f t="shared" si="162"/>
        <v>2177.1975000000002</v>
      </c>
      <c r="EZ101" s="49">
        <f t="shared" si="162"/>
        <v>2177.1975000000002</v>
      </c>
      <c r="FA101" s="49">
        <f t="shared" si="162"/>
        <v>2177.1975000000002</v>
      </c>
      <c r="FB101" s="49">
        <f t="shared" si="162"/>
        <v>2177.1975000000002</v>
      </c>
      <c r="FC101" s="49">
        <f t="shared" si="162"/>
        <v>2177.1975000000002</v>
      </c>
      <c r="FD101" s="49">
        <f t="shared" si="162"/>
        <v>2177.1975000000002</v>
      </c>
      <c r="FE101" s="49">
        <f t="shared" si="162"/>
        <v>2177.1975000000002</v>
      </c>
      <c r="FF101" s="49">
        <f t="shared" si="162"/>
        <v>2177.1975000000002</v>
      </c>
      <c r="FG101" s="49">
        <f t="shared" si="162"/>
        <v>2177.1975000000002</v>
      </c>
      <c r="FH101" s="49">
        <f t="shared" si="162"/>
        <v>2177.1975000000002</v>
      </c>
      <c r="FI101" s="49">
        <f t="shared" si="162"/>
        <v>2177.1975000000002</v>
      </c>
      <c r="FJ101" s="49">
        <f t="shared" si="162"/>
        <v>2177.1975000000002</v>
      </c>
      <c r="FK101" s="49">
        <f t="shared" si="162"/>
        <v>2177.1975000000002</v>
      </c>
      <c r="FL101" s="49">
        <f t="shared" si="162"/>
        <v>2177.1975000000002</v>
      </c>
      <c r="FM101" s="49">
        <f t="shared" si="162"/>
        <v>2177.1975000000002</v>
      </c>
      <c r="FN101" s="49">
        <f t="shared" si="162"/>
        <v>2177.1975000000002</v>
      </c>
      <c r="FO101" s="49">
        <f t="shared" si="162"/>
        <v>2177.1975000000002</v>
      </c>
      <c r="FP101" s="49">
        <f t="shared" si="162"/>
        <v>2177.1975000000002</v>
      </c>
      <c r="FQ101" s="49">
        <f t="shared" si="162"/>
        <v>2177.1975000000002</v>
      </c>
      <c r="FR101" s="49">
        <f t="shared" si="162"/>
        <v>2177.1975000000002</v>
      </c>
      <c r="FS101" s="49">
        <f t="shared" si="162"/>
        <v>2177.1975000000002</v>
      </c>
      <c r="FT101" s="49">
        <f t="shared" si="162"/>
        <v>2177.1975000000002</v>
      </c>
      <c r="FU101" s="49">
        <f t="shared" si="162"/>
        <v>2177.1975000000002</v>
      </c>
      <c r="FV101" s="49">
        <f t="shared" si="162"/>
        <v>2177.1975000000002</v>
      </c>
      <c r="FW101" s="49">
        <f t="shared" si="162"/>
        <v>2177.1975000000002</v>
      </c>
      <c r="FX101" s="49">
        <f t="shared" si="162"/>
        <v>2177.1975000000002</v>
      </c>
      <c r="FY101" s="2"/>
      <c r="FZ101" s="49"/>
      <c r="GA101" s="2"/>
      <c r="GB101" s="2"/>
      <c r="GC101" s="2"/>
      <c r="GD101" s="2"/>
      <c r="GE101" s="2"/>
      <c r="GF101" s="2"/>
      <c r="GG101" s="2"/>
      <c r="GH101" s="2"/>
      <c r="GI101" s="120"/>
      <c r="GJ101" s="120"/>
      <c r="GK101" s="120"/>
      <c r="GL101" s="120"/>
      <c r="GM101" s="120"/>
    </row>
    <row r="102" spans="1:197" x14ac:dyDescent="0.35">
      <c r="A102" s="177" t="s">
        <v>501</v>
      </c>
      <c r="B102" s="154" t="s">
        <v>692</v>
      </c>
      <c r="C102" s="200">
        <f>C100*C101</f>
        <v>2704079.2950000004</v>
      </c>
      <c r="D102" s="200">
        <f t="shared" ref="D102:BO102" si="163">D100*D101</f>
        <v>8580335.3475000001</v>
      </c>
      <c r="E102" s="200">
        <f t="shared" si="163"/>
        <v>3178708.35</v>
      </c>
      <c r="F102" s="200">
        <f t="shared" si="163"/>
        <v>4909580.3625000007</v>
      </c>
      <c r="G102" s="200">
        <f t="shared" si="163"/>
        <v>213365.35500000001</v>
      </c>
      <c r="H102" s="200">
        <f t="shared" si="163"/>
        <v>134986.24500000002</v>
      </c>
      <c r="I102" s="200">
        <f t="shared" si="163"/>
        <v>3202657.5225000004</v>
      </c>
      <c r="J102" s="200">
        <f t="shared" si="163"/>
        <v>404958.73500000004</v>
      </c>
      <c r="K102" s="200">
        <f t="shared" si="163"/>
        <v>0</v>
      </c>
      <c r="L102" s="200">
        <f t="shared" si="163"/>
        <v>274326.88500000001</v>
      </c>
      <c r="M102" s="200">
        <f t="shared" si="163"/>
        <v>346174.40250000003</v>
      </c>
      <c r="N102" s="200">
        <f t="shared" si="163"/>
        <v>9708123.6525000017</v>
      </c>
      <c r="O102" s="200">
        <f t="shared" si="163"/>
        <v>796854.28500000003</v>
      </c>
      <c r="P102" s="200">
        <f t="shared" si="163"/>
        <v>37012.357500000006</v>
      </c>
      <c r="Q102" s="200">
        <f t="shared" si="163"/>
        <v>22690752.345000003</v>
      </c>
      <c r="R102" s="200">
        <f t="shared" si="163"/>
        <v>139340.64000000001</v>
      </c>
      <c r="S102" s="200">
        <f t="shared" si="163"/>
        <v>117568.66500000001</v>
      </c>
      <c r="T102" s="200">
        <f t="shared" si="163"/>
        <v>2177.1975000000002</v>
      </c>
      <c r="U102" s="200">
        <f t="shared" si="163"/>
        <v>0</v>
      </c>
      <c r="V102" s="200">
        <f t="shared" si="163"/>
        <v>0</v>
      </c>
      <c r="W102" s="200">
        <f t="shared" si="163"/>
        <v>0</v>
      </c>
      <c r="X102" s="200">
        <f t="shared" si="163"/>
        <v>0</v>
      </c>
      <c r="Y102" s="200">
        <f t="shared" si="163"/>
        <v>6531.5925000000007</v>
      </c>
      <c r="Z102" s="200">
        <f t="shared" si="163"/>
        <v>10885.987500000001</v>
      </c>
      <c r="AA102" s="200">
        <f t="shared" si="163"/>
        <v>4339154.6175000006</v>
      </c>
      <c r="AB102" s="200">
        <f t="shared" si="163"/>
        <v>2923976.2425000002</v>
      </c>
      <c r="AC102" s="200">
        <f t="shared" si="163"/>
        <v>47898.345000000001</v>
      </c>
      <c r="AD102" s="200">
        <f t="shared" si="163"/>
        <v>58784.332500000004</v>
      </c>
      <c r="AE102" s="200">
        <f t="shared" si="163"/>
        <v>6531.5925000000007</v>
      </c>
      <c r="AF102" s="200">
        <f t="shared" si="163"/>
        <v>10885.987500000001</v>
      </c>
      <c r="AG102" s="200">
        <f t="shared" si="163"/>
        <v>28303.567500000005</v>
      </c>
      <c r="AH102" s="200">
        <f t="shared" si="163"/>
        <v>0</v>
      </c>
      <c r="AI102" s="200">
        <f t="shared" si="163"/>
        <v>4354.3950000000004</v>
      </c>
      <c r="AJ102" s="200">
        <f t="shared" si="163"/>
        <v>4354.3950000000004</v>
      </c>
      <c r="AK102" s="200">
        <f t="shared" si="163"/>
        <v>2177.1975000000002</v>
      </c>
      <c r="AL102" s="200">
        <f t="shared" si="163"/>
        <v>23949.172500000001</v>
      </c>
      <c r="AM102" s="200">
        <f t="shared" si="163"/>
        <v>0</v>
      </c>
      <c r="AN102" s="200">
        <f t="shared" si="163"/>
        <v>0</v>
      </c>
      <c r="AO102" s="200">
        <f t="shared" si="163"/>
        <v>246023.31750000003</v>
      </c>
      <c r="AP102" s="200">
        <f t="shared" si="163"/>
        <v>29990895.562500004</v>
      </c>
      <c r="AQ102" s="200">
        <f t="shared" si="163"/>
        <v>0</v>
      </c>
      <c r="AR102" s="200">
        <f t="shared" si="163"/>
        <v>3720830.5275000003</v>
      </c>
      <c r="AS102" s="200">
        <f t="shared" si="163"/>
        <v>2438461.2000000002</v>
      </c>
      <c r="AT102" s="200">
        <f t="shared" si="163"/>
        <v>65315.925000000003</v>
      </c>
      <c r="AU102" s="200">
        <f t="shared" si="163"/>
        <v>8708.7900000000009</v>
      </c>
      <c r="AV102" s="200">
        <f t="shared" si="163"/>
        <v>4354.3950000000004</v>
      </c>
      <c r="AW102" s="200">
        <f t="shared" si="163"/>
        <v>2177.1975000000002</v>
      </c>
      <c r="AX102" s="200">
        <f t="shared" si="163"/>
        <v>15240.382500000002</v>
      </c>
      <c r="AY102" s="200">
        <f t="shared" si="163"/>
        <v>10885.987500000001</v>
      </c>
      <c r="AZ102" s="200">
        <f t="shared" si="163"/>
        <v>2044388.4525000001</v>
      </c>
      <c r="BA102" s="200">
        <f t="shared" si="163"/>
        <v>381009.56250000006</v>
      </c>
      <c r="BB102" s="200">
        <f t="shared" si="163"/>
        <v>426730.71</v>
      </c>
      <c r="BC102" s="200">
        <f t="shared" si="163"/>
        <v>2974051.7850000001</v>
      </c>
      <c r="BD102" s="200">
        <f t="shared" si="163"/>
        <v>128454.65250000001</v>
      </c>
      <c r="BE102" s="200">
        <f t="shared" si="163"/>
        <v>8708.7900000000009</v>
      </c>
      <c r="BF102" s="200">
        <f t="shared" si="163"/>
        <v>892650.97500000009</v>
      </c>
      <c r="BG102" s="200">
        <f t="shared" si="163"/>
        <v>132809.04750000002</v>
      </c>
      <c r="BH102" s="200">
        <f t="shared" si="163"/>
        <v>19594.777500000004</v>
      </c>
      <c r="BI102" s="200">
        <f t="shared" si="163"/>
        <v>39189.555000000008</v>
      </c>
      <c r="BJ102" s="200">
        <f t="shared" si="163"/>
        <v>137163.4425</v>
      </c>
      <c r="BK102" s="200">
        <f t="shared" si="163"/>
        <v>1208344.6125</v>
      </c>
      <c r="BL102" s="200">
        <f t="shared" si="163"/>
        <v>4354.3950000000004</v>
      </c>
      <c r="BM102" s="200">
        <f t="shared" si="163"/>
        <v>28303.567500000005</v>
      </c>
      <c r="BN102" s="200">
        <f t="shared" si="163"/>
        <v>28303.567500000005</v>
      </c>
      <c r="BO102" s="200">
        <f t="shared" si="163"/>
        <v>19594.777500000004</v>
      </c>
      <c r="BP102" s="200">
        <f t="shared" ref="BP102:EA102" si="164">BP100*BP101</f>
        <v>2177.1975000000002</v>
      </c>
      <c r="BQ102" s="200">
        <f t="shared" si="164"/>
        <v>2547321.0750000002</v>
      </c>
      <c r="BR102" s="200">
        <f t="shared" si="164"/>
        <v>1519683.8550000002</v>
      </c>
      <c r="BS102" s="200">
        <f t="shared" si="164"/>
        <v>387541.15500000003</v>
      </c>
      <c r="BT102" s="200">
        <f t="shared" si="164"/>
        <v>4354.3950000000004</v>
      </c>
      <c r="BU102" s="200">
        <f t="shared" si="164"/>
        <v>91442.295000000013</v>
      </c>
      <c r="BV102" s="200">
        <f t="shared" si="164"/>
        <v>165467.01</v>
      </c>
      <c r="BW102" s="200">
        <f t="shared" si="164"/>
        <v>317870.83500000002</v>
      </c>
      <c r="BX102" s="200">
        <f t="shared" si="164"/>
        <v>0</v>
      </c>
      <c r="BY102" s="200">
        <f t="shared" si="164"/>
        <v>0</v>
      </c>
      <c r="BZ102" s="200">
        <f t="shared" si="164"/>
        <v>0</v>
      </c>
      <c r="CA102" s="200">
        <f t="shared" si="164"/>
        <v>6531.5925000000007</v>
      </c>
      <c r="CB102" s="200">
        <f t="shared" si="164"/>
        <v>5577979.9950000001</v>
      </c>
      <c r="CC102" s="200">
        <f t="shared" si="164"/>
        <v>0</v>
      </c>
      <c r="CD102" s="200">
        <f t="shared" si="164"/>
        <v>2177.1975000000002</v>
      </c>
      <c r="CE102" s="200">
        <f t="shared" si="164"/>
        <v>2177.1975000000002</v>
      </c>
      <c r="CF102" s="200">
        <f t="shared" si="164"/>
        <v>0</v>
      </c>
      <c r="CG102" s="200">
        <f t="shared" si="164"/>
        <v>34835.160000000003</v>
      </c>
      <c r="CH102" s="200">
        <f t="shared" si="164"/>
        <v>19594.777500000004</v>
      </c>
      <c r="CI102" s="200">
        <f t="shared" si="164"/>
        <v>167644.20750000002</v>
      </c>
      <c r="CJ102" s="200">
        <f t="shared" si="164"/>
        <v>352705.99500000005</v>
      </c>
      <c r="CK102" s="200">
        <f t="shared" si="164"/>
        <v>320048.03250000003</v>
      </c>
      <c r="CL102" s="200">
        <f t="shared" si="164"/>
        <v>54429.937500000007</v>
      </c>
      <c r="CM102" s="200">
        <f t="shared" si="164"/>
        <v>17417.580000000002</v>
      </c>
      <c r="CN102" s="200">
        <f t="shared" si="164"/>
        <v>2551675.4700000002</v>
      </c>
      <c r="CO102" s="200">
        <f t="shared" si="164"/>
        <v>820803.45750000014</v>
      </c>
      <c r="CP102" s="200">
        <f t="shared" si="164"/>
        <v>309162.04500000004</v>
      </c>
      <c r="CQ102" s="200">
        <f t="shared" si="164"/>
        <v>4354.3950000000004</v>
      </c>
      <c r="CR102" s="200">
        <f t="shared" si="164"/>
        <v>0</v>
      </c>
      <c r="CS102" s="200">
        <f t="shared" si="164"/>
        <v>6531.5925000000007</v>
      </c>
      <c r="CT102" s="200">
        <f t="shared" si="164"/>
        <v>2177.1975000000002</v>
      </c>
      <c r="CU102" s="200">
        <f t="shared" si="164"/>
        <v>6531.5925000000007</v>
      </c>
      <c r="CV102" s="200">
        <f t="shared" si="164"/>
        <v>0</v>
      </c>
      <c r="CW102" s="200">
        <f t="shared" si="164"/>
        <v>0</v>
      </c>
      <c r="CX102" s="200">
        <f t="shared" si="164"/>
        <v>41366.752500000002</v>
      </c>
      <c r="CY102" s="200">
        <f t="shared" si="164"/>
        <v>0</v>
      </c>
      <c r="CZ102" s="200">
        <f t="shared" si="164"/>
        <v>67493.122500000012</v>
      </c>
      <c r="DA102" s="200">
        <f t="shared" si="164"/>
        <v>0</v>
      </c>
      <c r="DB102" s="200">
        <f t="shared" si="164"/>
        <v>13063.185000000001</v>
      </c>
      <c r="DC102" s="200">
        <f t="shared" si="164"/>
        <v>0</v>
      </c>
      <c r="DD102" s="200">
        <f t="shared" si="164"/>
        <v>8708.7900000000009</v>
      </c>
      <c r="DE102" s="200">
        <f t="shared" si="164"/>
        <v>2177.1975000000002</v>
      </c>
      <c r="DF102" s="200">
        <f t="shared" si="164"/>
        <v>1214876.2050000001</v>
      </c>
      <c r="DG102" s="200">
        <f t="shared" si="164"/>
        <v>0</v>
      </c>
      <c r="DH102" s="200">
        <f t="shared" si="164"/>
        <v>237314.52750000003</v>
      </c>
      <c r="DI102" s="200">
        <f t="shared" si="164"/>
        <v>119745.86250000002</v>
      </c>
      <c r="DJ102" s="200">
        <f t="shared" si="164"/>
        <v>19594.777500000004</v>
      </c>
      <c r="DK102" s="200">
        <f t="shared" si="164"/>
        <v>43543.950000000004</v>
      </c>
      <c r="DL102" s="200">
        <f t="shared" si="164"/>
        <v>648804.8550000001</v>
      </c>
      <c r="DM102" s="200">
        <f t="shared" si="164"/>
        <v>0</v>
      </c>
      <c r="DN102" s="200">
        <f t="shared" si="164"/>
        <v>143695.035</v>
      </c>
      <c r="DO102" s="200">
        <f t="shared" si="164"/>
        <v>1075535.5650000002</v>
      </c>
      <c r="DP102" s="200">
        <f t="shared" si="164"/>
        <v>0</v>
      </c>
      <c r="DQ102" s="200">
        <f t="shared" si="164"/>
        <v>124100.25750000001</v>
      </c>
      <c r="DR102" s="200">
        <f t="shared" si="164"/>
        <v>54429.937500000007</v>
      </c>
      <c r="DS102" s="200">
        <f t="shared" si="164"/>
        <v>60961.530000000006</v>
      </c>
      <c r="DT102" s="200">
        <f t="shared" si="164"/>
        <v>8708.7900000000009</v>
      </c>
      <c r="DU102" s="200">
        <f t="shared" si="164"/>
        <v>0</v>
      </c>
      <c r="DV102" s="200">
        <f t="shared" si="164"/>
        <v>6531.5925000000007</v>
      </c>
      <c r="DW102" s="200">
        <f t="shared" si="164"/>
        <v>0</v>
      </c>
      <c r="DX102" s="200">
        <f t="shared" si="164"/>
        <v>8708.7900000000009</v>
      </c>
      <c r="DY102" s="200">
        <f t="shared" si="164"/>
        <v>6531.5925000000007</v>
      </c>
      <c r="DZ102" s="200">
        <f t="shared" si="164"/>
        <v>2177.1975000000002</v>
      </c>
      <c r="EA102" s="200">
        <f t="shared" si="164"/>
        <v>60961.530000000006</v>
      </c>
      <c r="EB102" s="200">
        <f t="shared" ref="EB102:FX102" si="165">EB100*EB101</f>
        <v>143695.035</v>
      </c>
      <c r="EC102" s="200">
        <f t="shared" si="165"/>
        <v>4354.3950000000004</v>
      </c>
      <c r="ED102" s="200">
        <f t="shared" si="165"/>
        <v>108859.87500000001</v>
      </c>
      <c r="EE102" s="200">
        <f t="shared" si="165"/>
        <v>23949.172500000001</v>
      </c>
      <c r="EF102" s="200">
        <f t="shared" si="165"/>
        <v>137163.4425</v>
      </c>
      <c r="EG102" s="200">
        <f t="shared" si="165"/>
        <v>95796.69</v>
      </c>
      <c r="EH102" s="200">
        <f t="shared" si="165"/>
        <v>19594.777500000004</v>
      </c>
      <c r="EI102" s="200">
        <f t="shared" si="165"/>
        <v>809917.47000000009</v>
      </c>
      <c r="EJ102" s="200">
        <f t="shared" si="165"/>
        <v>459388.67250000004</v>
      </c>
      <c r="EK102" s="200">
        <f t="shared" si="165"/>
        <v>32657.962500000001</v>
      </c>
      <c r="EL102" s="200">
        <f t="shared" si="165"/>
        <v>2177.1975000000002</v>
      </c>
      <c r="EM102" s="200">
        <f t="shared" si="165"/>
        <v>4354.3950000000004</v>
      </c>
      <c r="EN102" s="200">
        <f t="shared" si="165"/>
        <v>23949.172500000001</v>
      </c>
      <c r="EO102" s="200">
        <f t="shared" si="165"/>
        <v>6531.5925000000007</v>
      </c>
      <c r="EP102" s="200">
        <f t="shared" si="165"/>
        <v>32657.962500000001</v>
      </c>
      <c r="EQ102" s="200">
        <f t="shared" si="165"/>
        <v>341820.00750000001</v>
      </c>
      <c r="ER102" s="200">
        <f t="shared" si="165"/>
        <v>37012.357500000006</v>
      </c>
      <c r="ES102" s="200">
        <f t="shared" si="165"/>
        <v>6531.5925000000007</v>
      </c>
      <c r="ET102" s="200">
        <f t="shared" si="165"/>
        <v>15240.382500000002</v>
      </c>
      <c r="EU102" s="200">
        <f t="shared" si="165"/>
        <v>200302.17</v>
      </c>
      <c r="EV102" s="200">
        <f t="shared" si="165"/>
        <v>23949.172500000001</v>
      </c>
      <c r="EW102" s="200">
        <f t="shared" si="165"/>
        <v>104505.48000000001</v>
      </c>
      <c r="EX102" s="200">
        <f t="shared" si="165"/>
        <v>4354.3950000000004</v>
      </c>
      <c r="EY102" s="200">
        <f t="shared" si="165"/>
        <v>26126.370000000003</v>
      </c>
      <c r="EZ102" s="200">
        <f t="shared" si="165"/>
        <v>0</v>
      </c>
      <c r="FA102" s="200">
        <f t="shared" si="165"/>
        <v>1358571.2400000002</v>
      </c>
      <c r="FB102" s="200">
        <f t="shared" si="165"/>
        <v>0</v>
      </c>
      <c r="FC102" s="200">
        <f t="shared" si="165"/>
        <v>52252.740000000005</v>
      </c>
      <c r="FD102" s="200">
        <f t="shared" si="165"/>
        <v>8708.7900000000009</v>
      </c>
      <c r="FE102" s="200">
        <f t="shared" si="165"/>
        <v>30480.765000000003</v>
      </c>
      <c r="FF102" s="200">
        <f t="shared" si="165"/>
        <v>0</v>
      </c>
      <c r="FG102" s="200">
        <f t="shared" si="165"/>
        <v>10885.987500000001</v>
      </c>
      <c r="FH102" s="200">
        <f t="shared" si="165"/>
        <v>0</v>
      </c>
      <c r="FI102" s="200">
        <f t="shared" si="165"/>
        <v>315693.63750000001</v>
      </c>
      <c r="FJ102" s="200">
        <f t="shared" si="165"/>
        <v>145872.23250000001</v>
      </c>
      <c r="FK102" s="200">
        <f t="shared" si="165"/>
        <v>498578.22750000004</v>
      </c>
      <c r="FL102" s="200">
        <f t="shared" si="165"/>
        <v>330934.02</v>
      </c>
      <c r="FM102" s="200">
        <f t="shared" si="165"/>
        <v>180707.39250000002</v>
      </c>
      <c r="FN102" s="200">
        <f t="shared" si="165"/>
        <v>6427087.0200000005</v>
      </c>
      <c r="FO102" s="200">
        <f t="shared" si="165"/>
        <v>93619.492500000008</v>
      </c>
      <c r="FP102" s="200">
        <f t="shared" si="165"/>
        <v>624855.68250000011</v>
      </c>
      <c r="FQ102" s="200">
        <f t="shared" si="165"/>
        <v>121923.06000000001</v>
      </c>
      <c r="FR102" s="200">
        <f t="shared" si="165"/>
        <v>0</v>
      </c>
      <c r="FS102" s="200">
        <f t="shared" si="165"/>
        <v>0</v>
      </c>
      <c r="FT102" s="200">
        <f t="shared" si="165"/>
        <v>0</v>
      </c>
      <c r="FU102" s="200">
        <f t="shared" si="165"/>
        <v>283035.67500000005</v>
      </c>
      <c r="FV102" s="200">
        <f t="shared" si="165"/>
        <v>200302.17</v>
      </c>
      <c r="FW102" s="200">
        <f t="shared" si="165"/>
        <v>17417.580000000002</v>
      </c>
      <c r="FX102" s="200">
        <f t="shared" si="165"/>
        <v>2177.1975000000002</v>
      </c>
      <c r="FY102" s="2"/>
      <c r="FZ102" s="2">
        <f>SUM(C102:FX102)</f>
        <v>142514993.9550001</v>
      </c>
      <c r="GA102" s="65"/>
      <c r="GB102" s="2">
        <f>FZ102-GA102</f>
        <v>142514993.9550001</v>
      </c>
      <c r="GC102" s="2"/>
      <c r="GD102" s="2"/>
      <c r="GE102" s="2"/>
      <c r="GF102" s="2"/>
      <c r="GG102" s="2"/>
      <c r="GH102" s="2"/>
      <c r="GI102" s="120"/>
      <c r="GJ102" s="120"/>
      <c r="GK102" s="120"/>
      <c r="GL102" s="120"/>
      <c r="GM102" s="120"/>
    </row>
    <row r="103" spans="1:197" x14ac:dyDescent="0.35">
      <c r="A103" s="119"/>
      <c r="B103" s="154"/>
      <c r="C103" s="133"/>
      <c r="D103" s="133"/>
      <c r="E103" s="133"/>
      <c r="F103" s="133"/>
      <c r="G103" s="133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133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  <c r="BL103" s="133"/>
      <c r="BM103" s="133"/>
      <c r="BN103" s="133"/>
      <c r="BO103" s="133"/>
      <c r="BP103" s="133"/>
      <c r="BQ103" s="133"/>
      <c r="BR103" s="133"/>
      <c r="BS103" s="133"/>
      <c r="BT103" s="133"/>
      <c r="BU103" s="133"/>
      <c r="BV103" s="133"/>
      <c r="BW103" s="133"/>
      <c r="BX103" s="133"/>
      <c r="BY103" s="133"/>
      <c r="BZ103" s="133"/>
      <c r="CA103" s="133"/>
      <c r="CB103" s="133"/>
      <c r="CC103" s="133"/>
      <c r="CD103" s="133"/>
      <c r="CE103" s="133"/>
      <c r="CF103" s="133"/>
      <c r="CG103" s="133"/>
      <c r="CH103" s="133"/>
      <c r="CI103" s="133"/>
      <c r="CJ103" s="133"/>
      <c r="CK103" s="133"/>
      <c r="CL103" s="133"/>
      <c r="CM103" s="133"/>
      <c r="CN103" s="133"/>
      <c r="CO103" s="133"/>
      <c r="CP103" s="133"/>
      <c r="CQ103" s="133"/>
      <c r="CR103" s="133"/>
      <c r="CS103" s="133"/>
      <c r="CT103" s="133"/>
      <c r="CU103" s="133"/>
      <c r="CV103" s="133"/>
      <c r="CW103" s="133"/>
      <c r="CX103" s="133"/>
      <c r="CY103" s="133"/>
      <c r="CZ103" s="133"/>
      <c r="DA103" s="133"/>
      <c r="DB103" s="133"/>
      <c r="DC103" s="133"/>
      <c r="DD103" s="133"/>
      <c r="DE103" s="133"/>
      <c r="DF103" s="133"/>
      <c r="DG103" s="133"/>
      <c r="DH103" s="133"/>
      <c r="DI103" s="133"/>
      <c r="DJ103" s="133"/>
      <c r="DK103" s="133"/>
      <c r="DL103" s="133"/>
      <c r="DM103" s="133"/>
      <c r="DN103" s="133"/>
      <c r="DO103" s="133"/>
      <c r="DP103" s="133"/>
      <c r="DQ103" s="133"/>
      <c r="DR103" s="133"/>
      <c r="DS103" s="133"/>
      <c r="DT103" s="133"/>
      <c r="DU103" s="133"/>
      <c r="DV103" s="133"/>
      <c r="DW103" s="133"/>
      <c r="DX103" s="133"/>
      <c r="DY103" s="133"/>
      <c r="DZ103" s="133"/>
      <c r="EA103" s="133"/>
      <c r="EB103" s="133"/>
      <c r="EC103" s="133"/>
      <c r="ED103" s="133"/>
      <c r="EE103" s="133"/>
      <c r="EF103" s="133"/>
      <c r="EG103" s="133"/>
      <c r="EH103" s="133"/>
      <c r="EI103" s="133"/>
      <c r="EJ103" s="133"/>
      <c r="EK103" s="133"/>
      <c r="EL103" s="133"/>
      <c r="EM103" s="133"/>
      <c r="EN103" s="133"/>
      <c r="EO103" s="133"/>
      <c r="EP103" s="133"/>
      <c r="EQ103" s="133"/>
      <c r="ER103" s="133"/>
      <c r="ES103" s="133"/>
      <c r="ET103" s="133"/>
      <c r="EU103" s="133"/>
      <c r="EV103" s="133"/>
      <c r="EW103" s="133"/>
      <c r="EX103" s="133"/>
      <c r="EY103" s="133"/>
      <c r="EZ103" s="133"/>
      <c r="FA103" s="133"/>
      <c r="FB103" s="133"/>
      <c r="FC103" s="133"/>
      <c r="FD103" s="133"/>
      <c r="FE103" s="133"/>
      <c r="FF103" s="133"/>
      <c r="FG103" s="133"/>
      <c r="FH103" s="133"/>
      <c r="FI103" s="133"/>
      <c r="FJ103" s="133"/>
      <c r="FK103" s="133"/>
      <c r="FL103" s="133"/>
      <c r="FM103" s="133"/>
      <c r="FN103" s="133"/>
      <c r="FO103" s="133"/>
      <c r="FP103" s="133"/>
      <c r="FQ103" s="133"/>
      <c r="FR103" s="133"/>
      <c r="FS103" s="133"/>
      <c r="FT103" s="133"/>
      <c r="FU103" s="133"/>
      <c r="FV103" s="133"/>
      <c r="FW103" s="133"/>
      <c r="FX103" s="133"/>
      <c r="FY103" s="14"/>
      <c r="FZ103" s="14"/>
      <c r="GA103" s="2"/>
      <c r="GB103" s="14"/>
      <c r="GC103" s="14"/>
      <c r="GD103" s="14"/>
      <c r="GE103" s="14"/>
      <c r="GF103" s="14"/>
      <c r="GG103" s="2"/>
      <c r="GH103" s="12"/>
      <c r="GI103" s="133"/>
      <c r="GJ103" s="133"/>
      <c r="GK103" s="133"/>
      <c r="GL103" s="133"/>
      <c r="GM103" s="133"/>
      <c r="GN103" s="138"/>
      <c r="GO103" s="138"/>
    </row>
    <row r="104" spans="1:197" x14ac:dyDescent="0.35">
      <c r="A104" s="119"/>
      <c r="B104" s="154" t="s">
        <v>694</v>
      </c>
      <c r="C104" s="133"/>
      <c r="D104" s="133"/>
      <c r="E104" s="133"/>
      <c r="F104" s="133"/>
      <c r="G104" s="133"/>
      <c r="H104" s="133"/>
      <c r="I104" s="133"/>
      <c r="J104" s="133"/>
      <c r="K104" s="133"/>
      <c r="L104" s="133"/>
      <c r="M104" s="133"/>
      <c r="N104" s="133"/>
      <c r="O104" s="133"/>
      <c r="P104" s="133"/>
      <c r="Q104" s="133"/>
      <c r="R104" s="133"/>
      <c r="S104" s="133"/>
      <c r="T104" s="133"/>
      <c r="U104" s="133"/>
      <c r="V104" s="133"/>
      <c r="W104" s="133"/>
      <c r="X104" s="133"/>
      <c r="Y104" s="133"/>
      <c r="Z104" s="133"/>
      <c r="AA104" s="133"/>
      <c r="AB104" s="133"/>
      <c r="AC104" s="133"/>
      <c r="AD104" s="133"/>
      <c r="AE104" s="133"/>
      <c r="AF104" s="133"/>
      <c r="AG104" s="133"/>
      <c r="AH104" s="133"/>
      <c r="AI104" s="133"/>
      <c r="AJ104" s="133"/>
      <c r="AK104" s="133"/>
      <c r="AL104" s="133"/>
      <c r="AM104" s="133"/>
      <c r="AN104" s="133"/>
      <c r="AO104" s="133"/>
      <c r="AP104" s="133"/>
      <c r="AQ104" s="133"/>
      <c r="AR104" s="133"/>
      <c r="AS104" s="133"/>
      <c r="AT104" s="133"/>
      <c r="AU104" s="133"/>
      <c r="AV104" s="133"/>
      <c r="AW104" s="133"/>
      <c r="AX104" s="133"/>
      <c r="AY104" s="133"/>
      <c r="AZ104" s="133"/>
      <c r="BA104" s="133"/>
      <c r="BB104" s="133"/>
      <c r="BC104" s="133"/>
      <c r="BD104" s="133"/>
      <c r="BE104" s="133"/>
      <c r="BF104" s="133"/>
      <c r="BG104" s="133"/>
      <c r="BH104" s="133"/>
      <c r="BI104" s="133"/>
      <c r="BJ104" s="133"/>
      <c r="BK104" s="133"/>
      <c r="BL104" s="133"/>
      <c r="BM104" s="133"/>
      <c r="BN104" s="133"/>
      <c r="BO104" s="133"/>
      <c r="BP104" s="133"/>
      <c r="BQ104" s="133"/>
      <c r="BR104" s="133"/>
      <c r="BS104" s="133"/>
      <c r="BT104" s="133"/>
      <c r="BU104" s="133"/>
      <c r="BV104" s="133"/>
      <c r="BW104" s="133"/>
      <c r="BX104" s="133"/>
      <c r="BY104" s="133"/>
      <c r="BZ104" s="133"/>
      <c r="CA104" s="133"/>
      <c r="CB104" s="133"/>
      <c r="CC104" s="133"/>
      <c r="CD104" s="133"/>
      <c r="CE104" s="133"/>
      <c r="CF104" s="133"/>
      <c r="CG104" s="133"/>
      <c r="CH104" s="133"/>
      <c r="CI104" s="133"/>
      <c r="CJ104" s="133"/>
      <c r="CK104" s="133"/>
      <c r="CL104" s="133"/>
      <c r="CM104" s="133"/>
      <c r="CN104" s="133"/>
      <c r="CO104" s="133"/>
      <c r="CP104" s="133"/>
      <c r="CQ104" s="133"/>
      <c r="CR104" s="133"/>
      <c r="CS104" s="133"/>
      <c r="CT104" s="133"/>
      <c r="CU104" s="133"/>
      <c r="CV104" s="133"/>
      <c r="CW104" s="133"/>
      <c r="CX104" s="133"/>
      <c r="CY104" s="133"/>
      <c r="CZ104" s="133"/>
      <c r="DA104" s="133"/>
      <c r="DB104" s="133"/>
      <c r="DC104" s="133"/>
      <c r="DD104" s="133"/>
      <c r="DE104" s="133"/>
      <c r="DF104" s="133"/>
      <c r="DG104" s="133"/>
      <c r="DH104" s="133"/>
      <c r="DI104" s="133"/>
      <c r="DJ104" s="133"/>
      <c r="DK104" s="133"/>
      <c r="DL104" s="133"/>
      <c r="DM104" s="133"/>
      <c r="DN104" s="133"/>
      <c r="DO104" s="133"/>
      <c r="DP104" s="133"/>
      <c r="DQ104" s="133"/>
      <c r="DR104" s="133"/>
      <c r="DS104" s="133"/>
      <c r="DT104" s="133"/>
      <c r="DU104" s="133"/>
      <c r="DV104" s="133"/>
      <c r="DW104" s="133"/>
      <c r="DX104" s="133"/>
      <c r="DY104" s="133"/>
      <c r="DZ104" s="133"/>
      <c r="EA104" s="133"/>
      <c r="EB104" s="133"/>
      <c r="EC104" s="133"/>
      <c r="ED104" s="133"/>
      <c r="EE104" s="133"/>
      <c r="EF104" s="133"/>
      <c r="EG104" s="133"/>
      <c r="EH104" s="133"/>
      <c r="EI104" s="133"/>
      <c r="EJ104" s="133"/>
      <c r="EK104" s="133"/>
      <c r="EL104" s="133"/>
      <c r="EM104" s="133"/>
      <c r="EN104" s="133"/>
      <c r="EO104" s="133"/>
      <c r="EP104" s="133"/>
      <c r="EQ104" s="133"/>
      <c r="ER104" s="133"/>
      <c r="ES104" s="133"/>
      <c r="ET104" s="133"/>
      <c r="EU104" s="133"/>
      <c r="EV104" s="133"/>
      <c r="EW104" s="133"/>
      <c r="EX104" s="133"/>
      <c r="EY104" s="133"/>
      <c r="EZ104" s="133"/>
      <c r="FA104" s="133"/>
      <c r="FB104" s="133"/>
      <c r="FC104" s="133"/>
      <c r="FD104" s="133"/>
      <c r="FE104" s="133"/>
      <c r="FF104" s="133"/>
      <c r="FG104" s="133"/>
      <c r="FH104" s="133"/>
      <c r="FI104" s="133"/>
      <c r="FJ104" s="133"/>
      <c r="FK104" s="133"/>
      <c r="FL104" s="133"/>
      <c r="FM104" s="133"/>
      <c r="FN104" s="133"/>
      <c r="FO104" s="133"/>
      <c r="FP104" s="133"/>
      <c r="FQ104" s="133"/>
      <c r="FR104" s="133"/>
      <c r="FS104" s="133"/>
      <c r="FT104" s="133"/>
      <c r="FU104" s="133"/>
      <c r="FV104" s="133"/>
      <c r="FW104" s="133"/>
      <c r="FX104" s="133"/>
      <c r="FY104" s="14"/>
      <c r="FZ104" s="14"/>
      <c r="GA104" s="2"/>
      <c r="GB104" s="14"/>
      <c r="GC104" s="14"/>
      <c r="GD104" s="14"/>
      <c r="GE104" s="14"/>
      <c r="GF104" s="14"/>
      <c r="GG104" s="2"/>
      <c r="GH104" s="12"/>
      <c r="GI104" s="133"/>
      <c r="GJ104" s="133"/>
      <c r="GK104" s="133"/>
      <c r="GL104" s="133"/>
      <c r="GM104" s="133"/>
      <c r="GN104" s="138"/>
      <c r="GO104" s="138"/>
    </row>
    <row r="105" spans="1:197" x14ac:dyDescent="0.35">
      <c r="A105" s="119" t="s">
        <v>715</v>
      </c>
      <c r="B105" s="120" t="s">
        <v>1060</v>
      </c>
      <c r="C105" s="12">
        <f>C13+C14</f>
        <v>1</v>
      </c>
      <c r="D105" s="12">
        <f t="shared" ref="D105:BO105" si="166">D13+D14</f>
        <v>35.299999999999997</v>
      </c>
      <c r="E105" s="12">
        <f t="shared" si="166"/>
        <v>0</v>
      </c>
      <c r="F105" s="12">
        <f t="shared" si="166"/>
        <v>26.3</v>
      </c>
      <c r="G105" s="12">
        <f t="shared" si="166"/>
        <v>0</v>
      </c>
      <c r="H105" s="12">
        <f t="shared" si="166"/>
        <v>0</v>
      </c>
      <c r="I105" s="12">
        <f t="shared" si="166"/>
        <v>16.7</v>
      </c>
      <c r="J105" s="12">
        <f t="shared" si="166"/>
        <v>0</v>
      </c>
      <c r="K105" s="12">
        <f t="shared" si="166"/>
        <v>0</v>
      </c>
      <c r="L105" s="12">
        <f t="shared" si="166"/>
        <v>0.5</v>
      </c>
      <c r="M105" s="12">
        <f t="shared" si="166"/>
        <v>1</v>
      </c>
      <c r="N105" s="12">
        <f t="shared" si="166"/>
        <v>21.3</v>
      </c>
      <c r="O105" s="12">
        <f t="shared" si="166"/>
        <v>3</v>
      </c>
      <c r="P105" s="12">
        <f t="shared" si="166"/>
        <v>0</v>
      </c>
      <c r="Q105" s="12">
        <f t="shared" si="166"/>
        <v>14</v>
      </c>
      <c r="R105" s="12">
        <f t="shared" si="166"/>
        <v>0</v>
      </c>
      <c r="S105" s="12">
        <f t="shared" si="166"/>
        <v>0</v>
      </c>
      <c r="T105" s="12">
        <f t="shared" si="166"/>
        <v>0</v>
      </c>
      <c r="U105" s="12">
        <f t="shared" si="166"/>
        <v>0</v>
      </c>
      <c r="V105" s="12">
        <f t="shared" si="166"/>
        <v>0</v>
      </c>
      <c r="W105" s="12">
        <f t="shared" si="166"/>
        <v>0</v>
      </c>
      <c r="X105" s="12">
        <f t="shared" si="166"/>
        <v>0</v>
      </c>
      <c r="Y105" s="12">
        <f t="shared" si="166"/>
        <v>0</v>
      </c>
      <c r="Z105" s="12">
        <f t="shared" si="166"/>
        <v>0</v>
      </c>
      <c r="AA105" s="12">
        <f t="shared" si="166"/>
        <v>73.7</v>
      </c>
      <c r="AB105" s="12">
        <f t="shared" si="166"/>
        <v>6.8</v>
      </c>
      <c r="AC105" s="12">
        <f t="shared" si="166"/>
        <v>0</v>
      </c>
      <c r="AD105" s="12">
        <f t="shared" si="166"/>
        <v>0</v>
      </c>
      <c r="AE105" s="12">
        <f t="shared" si="166"/>
        <v>0</v>
      </c>
      <c r="AF105" s="12">
        <f t="shared" si="166"/>
        <v>0</v>
      </c>
      <c r="AG105" s="12">
        <f t="shared" si="166"/>
        <v>0</v>
      </c>
      <c r="AH105" s="12">
        <f t="shared" si="166"/>
        <v>0</v>
      </c>
      <c r="AI105" s="12">
        <f t="shared" si="166"/>
        <v>0</v>
      </c>
      <c r="AJ105" s="12">
        <f t="shared" si="166"/>
        <v>0</v>
      </c>
      <c r="AK105" s="12">
        <f t="shared" si="166"/>
        <v>0</v>
      </c>
      <c r="AL105" s="12">
        <f t="shared" si="166"/>
        <v>0</v>
      </c>
      <c r="AM105" s="12">
        <f t="shared" si="166"/>
        <v>0</v>
      </c>
      <c r="AN105" s="12">
        <f t="shared" si="166"/>
        <v>0</v>
      </c>
      <c r="AO105" s="12">
        <f t="shared" si="166"/>
        <v>0</v>
      </c>
      <c r="AP105" s="12">
        <f t="shared" si="166"/>
        <v>7.7</v>
      </c>
      <c r="AQ105" s="12">
        <f t="shared" si="166"/>
        <v>0</v>
      </c>
      <c r="AR105" s="12">
        <f t="shared" si="166"/>
        <v>26.7</v>
      </c>
      <c r="AS105" s="12">
        <f t="shared" si="166"/>
        <v>2</v>
      </c>
      <c r="AT105" s="12">
        <f t="shared" si="166"/>
        <v>1</v>
      </c>
      <c r="AU105" s="12">
        <f t="shared" si="166"/>
        <v>0</v>
      </c>
      <c r="AV105" s="12">
        <f t="shared" si="166"/>
        <v>0</v>
      </c>
      <c r="AW105" s="12">
        <f t="shared" si="166"/>
        <v>0</v>
      </c>
      <c r="AX105" s="12">
        <f t="shared" si="166"/>
        <v>0</v>
      </c>
      <c r="AY105" s="12">
        <f t="shared" si="166"/>
        <v>0</v>
      </c>
      <c r="AZ105" s="12">
        <f t="shared" si="166"/>
        <v>0</v>
      </c>
      <c r="BA105" s="12">
        <f t="shared" si="166"/>
        <v>0</v>
      </c>
      <c r="BB105" s="12">
        <f t="shared" si="166"/>
        <v>0</v>
      </c>
      <c r="BC105" s="12">
        <f t="shared" si="166"/>
        <v>3.5</v>
      </c>
      <c r="BD105" s="12">
        <f t="shared" si="166"/>
        <v>0</v>
      </c>
      <c r="BE105" s="12">
        <f t="shared" si="166"/>
        <v>0</v>
      </c>
      <c r="BF105" s="12">
        <f t="shared" si="166"/>
        <v>1</v>
      </c>
      <c r="BG105" s="12">
        <f t="shared" si="166"/>
        <v>0</v>
      </c>
      <c r="BH105" s="12">
        <f t="shared" si="166"/>
        <v>0</v>
      </c>
      <c r="BI105" s="12">
        <f t="shared" si="166"/>
        <v>0</v>
      </c>
      <c r="BJ105" s="12">
        <f t="shared" si="166"/>
        <v>2</v>
      </c>
      <c r="BK105" s="12">
        <f t="shared" si="166"/>
        <v>19.5</v>
      </c>
      <c r="BL105" s="12">
        <f t="shared" si="166"/>
        <v>0.5</v>
      </c>
      <c r="BM105" s="12">
        <f t="shared" si="166"/>
        <v>0</v>
      </c>
      <c r="BN105" s="12">
        <f t="shared" si="166"/>
        <v>21</v>
      </c>
      <c r="BO105" s="12">
        <f t="shared" si="166"/>
        <v>0</v>
      </c>
      <c r="BP105" s="12">
        <f t="shared" ref="BP105:EA105" si="167">BP13+BP14</f>
        <v>0</v>
      </c>
      <c r="BQ105" s="12">
        <f t="shared" si="167"/>
        <v>0</v>
      </c>
      <c r="BR105" s="12">
        <f t="shared" si="167"/>
        <v>0</v>
      </c>
      <c r="BS105" s="12">
        <f t="shared" si="167"/>
        <v>0</v>
      </c>
      <c r="BT105" s="12">
        <f t="shared" si="167"/>
        <v>0</v>
      </c>
      <c r="BU105" s="12">
        <f t="shared" si="167"/>
        <v>1</v>
      </c>
      <c r="BV105" s="12">
        <f t="shared" si="167"/>
        <v>0</v>
      </c>
      <c r="BW105" s="12">
        <f t="shared" si="167"/>
        <v>0</v>
      </c>
      <c r="BX105" s="12">
        <f t="shared" si="167"/>
        <v>0</v>
      </c>
      <c r="BY105" s="12">
        <f t="shared" si="167"/>
        <v>0</v>
      </c>
      <c r="BZ105" s="12">
        <f t="shared" si="167"/>
        <v>0</v>
      </c>
      <c r="CA105" s="12">
        <f t="shared" si="167"/>
        <v>0</v>
      </c>
      <c r="CB105" s="12">
        <f t="shared" si="167"/>
        <v>6</v>
      </c>
      <c r="CC105" s="12">
        <f t="shared" si="167"/>
        <v>0</v>
      </c>
      <c r="CD105" s="12">
        <f t="shared" si="167"/>
        <v>0</v>
      </c>
      <c r="CE105" s="12">
        <f t="shared" si="167"/>
        <v>0</v>
      </c>
      <c r="CF105" s="12">
        <f t="shared" si="167"/>
        <v>0</v>
      </c>
      <c r="CG105" s="12">
        <f t="shared" si="167"/>
        <v>0</v>
      </c>
      <c r="CH105" s="12">
        <f t="shared" si="167"/>
        <v>0</v>
      </c>
      <c r="CI105" s="12">
        <f t="shared" si="167"/>
        <v>0</v>
      </c>
      <c r="CJ105" s="12">
        <f t="shared" si="167"/>
        <v>6.3</v>
      </c>
      <c r="CK105" s="12">
        <f t="shared" si="167"/>
        <v>0</v>
      </c>
      <c r="CL105" s="12">
        <f t="shared" si="167"/>
        <v>0</v>
      </c>
      <c r="CM105" s="12">
        <f t="shared" si="167"/>
        <v>0</v>
      </c>
      <c r="CN105" s="12">
        <f t="shared" si="167"/>
        <v>8.5</v>
      </c>
      <c r="CO105" s="12">
        <f t="shared" si="167"/>
        <v>5.7</v>
      </c>
      <c r="CP105" s="12">
        <f t="shared" si="167"/>
        <v>2</v>
      </c>
      <c r="CQ105" s="12">
        <f t="shared" si="167"/>
        <v>0</v>
      </c>
      <c r="CR105" s="12">
        <f t="shared" si="167"/>
        <v>0</v>
      </c>
      <c r="CS105" s="12">
        <f t="shared" si="167"/>
        <v>0</v>
      </c>
      <c r="CT105" s="12">
        <f t="shared" si="167"/>
        <v>0</v>
      </c>
      <c r="CU105" s="12">
        <f t="shared" si="167"/>
        <v>0</v>
      </c>
      <c r="CV105" s="12">
        <f t="shared" si="167"/>
        <v>0</v>
      </c>
      <c r="CW105" s="12">
        <f t="shared" si="167"/>
        <v>0</v>
      </c>
      <c r="CX105" s="12">
        <f t="shared" si="167"/>
        <v>0</v>
      </c>
      <c r="CY105" s="12">
        <f t="shared" si="167"/>
        <v>0</v>
      </c>
      <c r="CZ105" s="12">
        <f t="shared" si="167"/>
        <v>0</v>
      </c>
      <c r="DA105" s="12">
        <f t="shared" si="167"/>
        <v>1</v>
      </c>
      <c r="DB105" s="12">
        <f t="shared" si="167"/>
        <v>0</v>
      </c>
      <c r="DC105" s="12">
        <f t="shared" si="167"/>
        <v>0</v>
      </c>
      <c r="DD105" s="12">
        <f t="shared" si="167"/>
        <v>0</v>
      </c>
      <c r="DE105" s="12">
        <f t="shared" si="167"/>
        <v>0</v>
      </c>
      <c r="DF105" s="12">
        <f t="shared" si="167"/>
        <v>13</v>
      </c>
      <c r="DG105" s="12">
        <f t="shared" si="167"/>
        <v>0</v>
      </c>
      <c r="DH105" s="12">
        <f t="shared" si="167"/>
        <v>0</v>
      </c>
      <c r="DI105" s="12">
        <f t="shared" si="167"/>
        <v>0</v>
      </c>
      <c r="DJ105" s="12">
        <f t="shared" si="167"/>
        <v>0</v>
      </c>
      <c r="DK105" s="12">
        <f t="shared" si="167"/>
        <v>0</v>
      </c>
      <c r="DL105" s="12">
        <f t="shared" si="167"/>
        <v>0</v>
      </c>
      <c r="DM105" s="12">
        <f t="shared" si="167"/>
        <v>0</v>
      </c>
      <c r="DN105" s="12">
        <f t="shared" si="167"/>
        <v>2</v>
      </c>
      <c r="DO105" s="12">
        <f t="shared" si="167"/>
        <v>1</v>
      </c>
      <c r="DP105" s="12">
        <f t="shared" si="167"/>
        <v>0</v>
      </c>
      <c r="DQ105" s="12">
        <f t="shared" si="167"/>
        <v>0</v>
      </c>
      <c r="DR105" s="12">
        <f t="shared" si="167"/>
        <v>0</v>
      </c>
      <c r="DS105" s="12">
        <f t="shared" si="167"/>
        <v>0</v>
      </c>
      <c r="DT105" s="12">
        <f t="shared" si="167"/>
        <v>0</v>
      </c>
      <c r="DU105" s="12">
        <f t="shared" si="167"/>
        <v>0</v>
      </c>
      <c r="DV105" s="12">
        <f t="shared" si="167"/>
        <v>0</v>
      </c>
      <c r="DW105" s="12">
        <f t="shared" si="167"/>
        <v>0</v>
      </c>
      <c r="DX105" s="12">
        <f t="shared" si="167"/>
        <v>0</v>
      </c>
      <c r="DY105" s="12">
        <f t="shared" si="167"/>
        <v>0</v>
      </c>
      <c r="DZ105" s="12">
        <f t="shared" si="167"/>
        <v>0</v>
      </c>
      <c r="EA105" s="12">
        <f t="shared" si="167"/>
        <v>0</v>
      </c>
      <c r="EB105" s="12">
        <f t="shared" ref="EB105:FX105" si="168">EB13+EB14</f>
        <v>0</v>
      </c>
      <c r="EC105" s="12">
        <f t="shared" si="168"/>
        <v>1</v>
      </c>
      <c r="ED105" s="12">
        <f t="shared" si="168"/>
        <v>0</v>
      </c>
      <c r="EE105" s="12">
        <f t="shared" si="168"/>
        <v>0</v>
      </c>
      <c r="EF105" s="12">
        <f t="shared" si="168"/>
        <v>0</v>
      </c>
      <c r="EG105" s="12">
        <f t="shared" si="168"/>
        <v>0</v>
      </c>
      <c r="EH105" s="12">
        <f t="shared" si="168"/>
        <v>0</v>
      </c>
      <c r="EI105" s="12">
        <f t="shared" si="168"/>
        <v>0</v>
      </c>
      <c r="EJ105" s="12">
        <f t="shared" si="168"/>
        <v>1</v>
      </c>
      <c r="EK105" s="12">
        <f t="shared" si="168"/>
        <v>0</v>
      </c>
      <c r="EL105" s="12">
        <f t="shared" si="168"/>
        <v>0</v>
      </c>
      <c r="EM105" s="12">
        <f t="shared" si="168"/>
        <v>12.7</v>
      </c>
      <c r="EN105" s="12">
        <f t="shared" si="168"/>
        <v>0</v>
      </c>
      <c r="EO105" s="12">
        <f t="shared" si="168"/>
        <v>0</v>
      </c>
      <c r="EP105" s="12">
        <f t="shared" si="168"/>
        <v>0</v>
      </c>
      <c r="EQ105" s="12">
        <f t="shared" si="168"/>
        <v>0</v>
      </c>
      <c r="ER105" s="12">
        <f t="shared" si="168"/>
        <v>0</v>
      </c>
      <c r="ES105" s="12">
        <f t="shared" si="168"/>
        <v>0</v>
      </c>
      <c r="ET105" s="12">
        <f t="shared" si="168"/>
        <v>0</v>
      </c>
      <c r="EU105" s="12">
        <f t="shared" si="168"/>
        <v>0</v>
      </c>
      <c r="EV105" s="12">
        <f t="shared" si="168"/>
        <v>0</v>
      </c>
      <c r="EW105" s="12">
        <f t="shared" si="168"/>
        <v>0</v>
      </c>
      <c r="EX105" s="12">
        <f t="shared" si="168"/>
        <v>0</v>
      </c>
      <c r="EY105" s="12">
        <f t="shared" si="168"/>
        <v>0</v>
      </c>
      <c r="EZ105" s="12">
        <f t="shared" si="168"/>
        <v>0</v>
      </c>
      <c r="FA105" s="12">
        <f t="shared" si="168"/>
        <v>1.5</v>
      </c>
      <c r="FB105" s="12">
        <f t="shared" si="168"/>
        <v>0</v>
      </c>
      <c r="FC105" s="12">
        <f t="shared" si="168"/>
        <v>1.5</v>
      </c>
      <c r="FD105" s="12">
        <f t="shared" si="168"/>
        <v>0</v>
      </c>
      <c r="FE105" s="12">
        <f t="shared" si="168"/>
        <v>0</v>
      </c>
      <c r="FF105" s="12">
        <f t="shared" si="168"/>
        <v>0</v>
      </c>
      <c r="FG105" s="12">
        <f t="shared" si="168"/>
        <v>0</v>
      </c>
      <c r="FH105" s="12">
        <f t="shared" si="168"/>
        <v>0</v>
      </c>
      <c r="FI105" s="12">
        <f t="shared" si="168"/>
        <v>0</v>
      </c>
      <c r="FJ105" s="12">
        <f t="shared" si="168"/>
        <v>0</v>
      </c>
      <c r="FK105" s="12">
        <f t="shared" si="168"/>
        <v>0</v>
      </c>
      <c r="FL105" s="12">
        <f t="shared" si="168"/>
        <v>0</v>
      </c>
      <c r="FM105" s="12">
        <f t="shared" si="168"/>
        <v>0</v>
      </c>
      <c r="FN105" s="12">
        <f t="shared" si="168"/>
        <v>36.299999999999997</v>
      </c>
      <c r="FO105" s="12">
        <f t="shared" si="168"/>
        <v>1</v>
      </c>
      <c r="FP105" s="12">
        <f t="shared" si="168"/>
        <v>0</v>
      </c>
      <c r="FQ105" s="12">
        <f t="shared" si="168"/>
        <v>0</v>
      </c>
      <c r="FR105" s="12">
        <f t="shared" si="168"/>
        <v>0</v>
      </c>
      <c r="FS105" s="12">
        <f t="shared" si="168"/>
        <v>0</v>
      </c>
      <c r="FT105" s="12">
        <f t="shared" si="168"/>
        <v>0</v>
      </c>
      <c r="FU105" s="12">
        <f t="shared" si="168"/>
        <v>0</v>
      </c>
      <c r="FV105" s="12">
        <f t="shared" si="168"/>
        <v>1</v>
      </c>
      <c r="FW105" s="12">
        <f t="shared" si="168"/>
        <v>0</v>
      </c>
      <c r="FX105" s="12">
        <f t="shared" si="168"/>
        <v>0</v>
      </c>
      <c r="FY105" s="14"/>
      <c r="FZ105" s="2">
        <f t="shared" ref="FZ105:FZ109" si="169">SUM(C105:FX105)</f>
        <v>387</v>
      </c>
      <c r="GA105" s="2"/>
      <c r="GB105" s="14"/>
      <c r="GC105" s="14"/>
      <c r="GD105" s="14"/>
      <c r="GE105" s="14"/>
      <c r="GF105" s="14"/>
      <c r="GG105" s="2"/>
      <c r="GH105" s="12"/>
      <c r="GI105" s="133"/>
      <c r="GJ105" s="133"/>
      <c r="GK105" s="133"/>
      <c r="GL105" s="133"/>
      <c r="GM105" s="133"/>
      <c r="GN105" s="138"/>
      <c r="GO105" s="138"/>
    </row>
    <row r="106" spans="1:197" s="121" customFormat="1" x14ac:dyDescent="0.35">
      <c r="A106" s="119" t="s">
        <v>716</v>
      </c>
      <c r="B106" s="120" t="s">
        <v>718</v>
      </c>
      <c r="C106" s="12">
        <f>$B$3</f>
        <v>10500</v>
      </c>
      <c r="D106" s="12">
        <f t="shared" ref="D106:BO106" si="170">$B$3</f>
        <v>10500</v>
      </c>
      <c r="E106" s="12">
        <f t="shared" si="170"/>
        <v>10500</v>
      </c>
      <c r="F106" s="12">
        <f t="shared" si="170"/>
        <v>10500</v>
      </c>
      <c r="G106" s="12">
        <f t="shared" si="170"/>
        <v>10500</v>
      </c>
      <c r="H106" s="12">
        <f t="shared" si="170"/>
        <v>10500</v>
      </c>
      <c r="I106" s="12">
        <f t="shared" si="170"/>
        <v>10500</v>
      </c>
      <c r="J106" s="12">
        <f t="shared" si="170"/>
        <v>10500</v>
      </c>
      <c r="K106" s="12">
        <f t="shared" si="170"/>
        <v>10500</v>
      </c>
      <c r="L106" s="12">
        <f t="shared" si="170"/>
        <v>10500</v>
      </c>
      <c r="M106" s="12">
        <f t="shared" si="170"/>
        <v>10500</v>
      </c>
      <c r="N106" s="12">
        <f t="shared" si="170"/>
        <v>10500</v>
      </c>
      <c r="O106" s="12">
        <f t="shared" si="170"/>
        <v>10500</v>
      </c>
      <c r="P106" s="12">
        <f t="shared" si="170"/>
        <v>10500</v>
      </c>
      <c r="Q106" s="12">
        <f t="shared" si="170"/>
        <v>10500</v>
      </c>
      <c r="R106" s="12">
        <f t="shared" si="170"/>
        <v>10500</v>
      </c>
      <c r="S106" s="12">
        <f t="shared" si="170"/>
        <v>10500</v>
      </c>
      <c r="T106" s="12">
        <f t="shared" si="170"/>
        <v>10500</v>
      </c>
      <c r="U106" s="12">
        <f t="shared" si="170"/>
        <v>10500</v>
      </c>
      <c r="V106" s="12">
        <f t="shared" si="170"/>
        <v>10500</v>
      </c>
      <c r="W106" s="12">
        <f t="shared" si="170"/>
        <v>10500</v>
      </c>
      <c r="X106" s="12">
        <f t="shared" si="170"/>
        <v>10500</v>
      </c>
      <c r="Y106" s="12">
        <f t="shared" si="170"/>
        <v>10500</v>
      </c>
      <c r="Z106" s="12">
        <f t="shared" si="170"/>
        <v>10500</v>
      </c>
      <c r="AA106" s="12">
        <f t="shared" si="170"/>
        <v>10500</v>
      </c>
      <c r="AB106" s="12">
        <f t="shared" si="170"/>
        <v>10500</v>
      </c>
      <c r="AC106" s="12">
        <f t="shared" si="170"/>
        <v>10500</v>
      </c>
      <c r="AD106" s="12">
        <f t="shared" si="170"/>
        <v>10500</v>
      </c>
      <c r="AE106" s="12">
        <f t="shared" si="170"/>
        <v>10500</v>
      </c>
      <c r="AF106" s="12">
        <f t="shared" si="170"/>
        <v>10500</v>
      </c>
      <c r="AG106" s="12">
        <f t="shared" si="170"/>
        <v>10500</v>
      </c>
      <c r="AH106" s="12">
        <f t="shared" si="170"/>
        <v>10500</v>
      </c>
      <c r="AI106" s="12">
        <f t="shared" si="170"/>
        <v>10500</v>
      </c>
      <c r="AJ106" s="12">
        <f t="shared" si="170"/>
        <v>10500</v>
      </c>
      <c r="AK106" s="12">
        <f t="shared" si="170"/>
        <v>10500</v>
      </c>
      <c r="AL106" s="12">
        <f t="shared" si="170"/>
        <v>10500</v>
      </c>
      <c r="AM106" s="12">
        <f t="shared" si="170"/>
        <v>10500</v>
      </c>
      <c r="AN106" s="12">
        <f t="shared" si="170"/>
        <v>10500</v>
      </c>
      <c r="AO106" s="12">
        <f t="shared" si="170"/>
        <v>10500</v>
      </c>
      <c r="AP106" s="12">
        <f t="shared" si="170"/>
        <v>10500</v>
      </c>
      <c r="AQ106" s="12">
        <f t="shared" si="170"/>
        <v>10500</v>
      </c>
      <c r="AR106" s="12">
        <f t="shared" si="170"/>
        <v>10500</v>
      </c>
      <c r="AS106" s="12">
        <f t="shared" si="170"/>
        <v>10500</v>
      </c>
      <c r="AT106" s="12">
        <f t="shared" si="170"/>
        <v>10500</v>
      </c>
      <c r="AU106" s="12">
        <f t="shared" si="170"/>
        <v>10500</v>
      </c>
      <c r="AV106" s="12">
        <f t="shared" si="170"/>
        <v>10500</v>
      </c>
      <c r="AW106" s="12">
        <f t="shared" si="170"/>
        <v>10500</v>
      </c>
      <c r="AX106" s="12">
        <f t="shared" si="170"/>
        <v>10500</v>
      </c>
      <c r="AY106" s="12">
        <f t="shared" si="170"/>
        <v>10500</v>
      </c>
      <c r="AZ106" s="12">
        <f t="shared" si="170"/>
        <v>10500</v>
      </c>
      <c r="BA106" s="12">
        <f t="shared" si="170"/>
        <v>10500</v>
      </c>
      <c r="BB106" s="12">
        <f t="shared" si="170"/>
        <v>10500</v>
      </c>
      <c r="BC106" s="12">
        <f t="shared" si="170"/>
        <v>10500</v>
      </c>
      <c r="BD106" s="12">
        <f t="shared" si="170"/>
        <v>10500</v>
      </c>
      <c r="BE106" s="12">
        <f t="shared" si="170"/>
        <v>10500</v>
      </c>
      <c r="BF106" s="12">
        <f t="shared" si="170"/>
        <v>10500</v>
      </c>
      <c r="BG106" s="12">
        <f t="shared" si="170"/>
        <v>10500</v>
      </c>
      <c r="BH106" s="12">
        <f t="shared" si="170"/>
        <v>10500</v>
      </c>
      <c r="BI106" s="12">
        <f t="shared" si="170"/>
        <v>10500</v>
      </c>
      <c r="BJ106" s="12">
        <f t="shared" si="170"/>
        <v>10500</v>
      </c>
      <c r="BK106" s="12">
        <f t="shared" si="170"/>
        <v>10500</v>
      </c>
      <c r="BL106" s="12">
        <f t="shared" si="170"/>
        <v>10500</v>
      </c>
      <c r="BM106" s="12">
        <f t="shared" si="170"/>
        <v>10500</v>
      </c>
      <c r="BN106" s="12">
        <f t="shared" si="170"/>
        <v>10500</v>
      </c>
      <c r="BO106" s="12">
        <f t="shared" si="170"/>
        <v>10500</v>
      </c>
      <c r="BP106" s="12">
        <f t="shared" ref="BP106:EA106" si="171">$B$3</f>
        <v>10500</v>
      </c>
      <c r="BQ106" s="12">
        <f t="shared" si="171"/>
        <v>10500</v>
      </c>
      <c r="BR106" s="12">
        <f t="shared" si="171"/>
        <v>10500</v>
      </c>
      <c r="BS106" s="12">
        <f t="shared" si="171"/>
        <v>10500</v>
      </c>
      <c r="BT106" s="12">
        <f t="shared" si="171"/>
        <v>10500</v>
      </c>
      <c r="BU106" s="12">
        <f t="shared" si="171"/>
        <v>10500</v>
      </c>
      <c r="BV106" s="12">
        <f t="shared" si="171"/>
        <v>10500</v>
      </c>
      <c r="BW106" s="12">
        <f t="shared" si="171"/>
        <v>10500</v>
      </c>
      <c r="BX106" s="12">
        <f t="shared" si="171"/>
        <v>10500</v>
      </c>
      <c r="BY106" s="12">
        <f t="shared" si="171"/>
        <v>10500</v>
      </c>
      <c r="BZ106" s="12">
        <f t="shared" si="171"/>
        <v>10500</v>
      </c>
      <c r="CA106" s="12">
        <f t="shared" si="171"/>
        <v>10500</v>
      </c>
      <c r="CB106" s="12">
        <f t="shared" si="171"/>
        <v>10500</v>
      </c>
      <c r="CC106" s="12">
        <f t="shared" si="171"/>
        <v>10500</v>
      </c>
      <c r="CD106" s="12">
        <f t="shared" si="171"/>
        <v>10500</v>
      </c>
      <c r="CE106" s="12">
        <f t="shared" si="171"/>
        <v>10500</v>
      </c>
      <c r="CF106" s="12">
        <f t="shared" si="171"/>
        <v>10500</v>
      </c>
      <c r="CG106" s="12">
        <f t="shared" si="171"/>
        <v>10500</v>
      </c>
      <c r="CH106" s="12">
        <f t="shared" si="171"/>
        <v>10500</v>
      </c>
      <c r="CI106" s="12">
        <f t="shared" si="171"/>
        <v>10500</v>
      </c>
      <c r="CJ106" s="12">
        <f t="shared" si="171"/>
        <v>10500</v>
      </c>
      <c r="CK106" s="12">
        <f t="shared" si="171"/>
        <v>10500</v>
      </c>
      <c r="CL106" s="12">
        <f t="shared" si="171"/>
        <v>10500</v>
      </c>
      <c r="CM106" s="12">
        <f t="shared" si="171"/>
        <v>10500</v>
      </c>
      <c r="CN106" s="12">
        <f t="shared" si="171"/>
        <v>10500</v>
      </c>
      <c r="CO106" s="12">
        <f t="shared" si="171"/>
        <v>10500</v>
      </c>
      <c r="CP106" s="12">
        <f t="shared" si="171"/>
        <v>10500</v>
      </c>
      <c r="CQ106" s="12">
        <f t="shared" si="171"/>
        <v>10500</v>
      </c>
      <c r="CR106" s="12">
        <f t="shared" si="171"/>
        <v>10500</v>
      </c>
      <c r="CS106" s="12">
        <f t="shared" si="171"/>
        <v>10500</v>
      </c>
      <c r="CT106" s="12">
        <f t="shared" si="171"/>
        <v>10500</v>
      </c>
      <c r="CU106" s="12">
        <f t="shared" si="171"/>
        <v>10500</v>
      </c>
      <c r="CV106" s="12">
        <f t="shared" si="171"/>
        <v>10500</v>
      </c>
      <c r="CW106" s="12">
        <f t="shared" si="171"/>
        <v>10500</v>
      </c>
      <c r="CX106" s="12">
        <f t="shared" si="171"/>
        <v>10500</v>
      </c>
      <c r="CY106" s="12">
        <f t="shared" si="171"/>
        <v>10500</v>
      </c>
      <c r="CZ106" s="12">
        <f t="shared" si="171"/>
        <v>10500</v>
      </c>
      <c r="DA106" s="12">
        <f t="shared" si="171"/>
        <v>10500</v>
      </c>
      <c r="DB106" s="12">
        <f t="shared" si="171"/>
        <v>10500</v>
      </c>
      <c r="DC106" s="12">
        <f t="shared" si="171"/>
        <v>10500</v>
      </c>
      <c r="DD106" s="12">
        <f t="shared" si="171"/>
        <v>10500</v>
      </c>
      <c r="DE106" s="12">
        <f t="shared" si="171"/>
        <v>10500</v>
      </c>
      <c r="DF106" s="12">
        <f t="shared" si="171"/>
        <v>10500</v>
      </c>
      <c r="DG106" s="12">
        <f t="shared" si="171"/>
        <v>10500</v>
      </c>
      <c r="DH106" s="12">
        <f t="shared" si="171"/>
        <v>10500</v>
      </c>
      <c r="DI106" s="12">
        <f t="shared" si="171"/>
        <v>10500</v>
      </c>
      <c r="DJ106" s="12">
        <f t="shared" si="171"/>
        <v>10500</v>
      </c>
      <c r="DK106" s="12">
        <f t="shared" si="171"/>
        <v>10500</v>
      </c>
      <c r="DL106" s="12">
        <f t="shared" si="171"/>
        <v>10500</v>
      </c>
      <c r="DM106" s="12">
        <f t="shared" si="171"/>
        <v>10500</v>
      </c>
      <c r="DN106" s="12">
        <f t="shared" si="171"/>
        <v>10500</v>
      </c>
      <c r="DO106" s="12">
        <f t="shared" si="171"/>
        <v>10500</v>
      </c>
      <c r="DP106" s="12">
        <f t="shared" si="171"/>
        <v>10500</v>
      </c>
      <c r="DQ106" s="12">
        <f t="shared" si="171"/>
        <v>10500</v>
      </c>
      <c r="DR106" s="12">
        <f t="shared" si="171"/>
        <v>10500</v>
      </c>
      <c r="DS106" s="12">
        <f t="shared" si="171"/>
        <v>10500</v>
      </c>
      <c r="DT106" s="12">
        <f t="shared" si="171"/>
        <v>10500</v>
      </c>
      <c r="DU106" s="12">
        <f t="shared" si="171"/>
        <v>10500</v>
      </c>
      <c r="DV106" s="12">
        <f t="shared" si="171"/>
        <v>10500</v>
      </c>
      <c r="DW106" s="12">
        <f t="shared" si="171"/>
        <v>10500</v>
      </c>
      <c r="DX106" s="12">
        <f t="shared" si="171"/>
        <v>10500</v>
      </c>
      <c r="DY106" s="12">
        <f t="shared" si="171"/>
        <v>10500</v>
      </c>
      <c r="DZ106" s="12">
        <f t="shared" si="171"/>
        <v>10500</v>
      </c>
      <c r="EA106" s="12">
        <f t="shared" si="171"/>
        <v>10500</v>
      </c>
      <c r="EB106" s="12">
        <f t="shared" ref="EB106:FX106" si="172">$B$3</f>
        <v>10500</v>
      </c>
      <c r="EC106" s="12">
        <f t="shared" si="172"/>
        <v>10500</v>
      </c>
      <c r="ED106" s="12">
        <f t="shared" si="172"/>
        <v>10500</v>
      </c>
      <c r="EE106" s="12">
        <f t="shared" si="172"/>
        <v>10500</v>
      </c>
      <c r="EF106" s="12">
        <f t="shared" si="172"/>
        <v>10500</v>
      </c>
      <c r="EG106" s="12">
        <f t="shared" si="172"/>
        <v>10500</v>
      </c>
      <c r="EH106" s="12">
        <f t="shared" si="172"/>
        <v>10500</v>
      </c>
      <c r="EI106" s="12">
        <f t="shared" si="172"/>
        <v>10500</v>
      </c>
      <c r="EJ106" s="12">
        <f t="shared" si="172"/>
        <v>10500</v>
      </c>
      <c r="EK106" s="12">
        <f t="shared" si="172"/>
        <v>10500</v>
      </c>
      <c r="EL106" s="12">
        <f t="shared" si="172"/>
        <v>10500</v>
      </c>
      <c r="EM106" s="12">
        <f t="shared" si="172"/>
        <v>10500</v>
      </c>
      <c r="EN106" s="12">
        <f t="shared" si="172"/>
        <v>10500</v>
      </c>
      <c r="EO106" s="12">
        <f t="shared" si="172"/>
        <v>10500</v>
      </c>
      <c r="EP106" s="12">
        <f t="shared" si="172"/>
        <v>10500</v>
      </c>
      <c r="EQ106" s="12">
        <f t="shared" si="172"/>
        <v>10500</v>
      </c>
      <c r="ER106" s="12">
        <f t="shared" si="172"/>
        <v>10500</v>
      </c>
      <c r="ES106" s="12">
        <f t="shared" si="172"/>
        <v>10500</v>
      </c>
      <c r="ET106" s="12">
        <f t="shared" si="172"/>
        <v>10500</v>
      </c>
      <c r="EU106" s="12">
        <f t="shared" si="172"/>
        <v>10500</v>
      </c>
      <c r="EV106" s="12">
        <f t="shared" si="172"/>
        <v>10500</v>
      </c>
      <c r="EW106" s="12">
        <f t="shared" si="172"/>
        <v>10500</v>
      </c>
      <c r="EX106" s="12">
        <f t="shared" si="172"/>
        <v>10500</v>
      </c>
      <c r="EY106" s="12">
        <f t="shared" si="172"/>
        <v>10500</v>
      </c>
      <c r="EZ106" s="12">
        <f t="shared" si="172"/>
        <v>10500</v>
      </c>
      <c r="FA106" s="12">
        <f t="shared" si="172"/>
        <v>10500</v>
      </c>
      <c r="FB106" s="12">
        <f t="shared" si="172"/>
        <v>10500</v>
      </c>
      <c r="FC106" s="12">
        <f t="shared" si="172"/>
        <v>10500</v>
      </c>
      <c r="FD106" s="12">
        <f t="shared" si="172"/>
        <v>10500</v>
      </c>
      <c r="FE106" s="12">
        <f t="shared" si="172"/>
        <v>10500</v>
      </c>
      <c r="FF106" s="12">
        <f t="shared" si="172"/>
        <v>10500</v>
      </c>
      <c r="FG106" s="12">
        <f t="shared" si="172"/>
        <v>10500</v>
      </c>
      <c r="FH106" s="12">
        <f t="shared" si="172"/>
        <v>10500</v>
      </c>
      <c r="FI106" s="12">
        <f t="shared" si="172"/>
        <v>10500</v>
      </c>
      <c r="FJ106" s="12">
        <f t="shared" si="172"/>
        <v>10500</v>
      </c>
      <c r="FK106" s="12">
        <f t="shared" si="172"/>
        <v>10500</v>
      </c>
      <c r="FL106" s="12">
        <f t="shared" si="172"/>
        <v>10500</v>
      </c>
      <c r="FM106" s="12">
        <f t="shared" si="172"/>
        <v>10500</v>
      </c>
      <c r="FN106" s="12">
        <f t="shared" si="172"/>
        <v>10500</v>
      </c>
      <c r="FO106" s="12">
        <f t="shared" si="172"/>
        <v>10500</v>
      </c>
      <c r="FP106" s="12">
        <f t="shared" si="172"/>
        <v>10500</v>
      </c>
      <c r="FQ106" s="12">
        <f t="shared" si="172"/>
        <v>10500</v>
      </c>
      <c r="FR106" s="12">
        <f t="shared" si="172"/>
        <v>10500</v>
      </c>
      <c r="FS106" s="12">
        <f t="shared" si="172"/>
        <v>10500</v>
      </c>
      <c r="FT106" s="12">
        <f t="shared" si="172"/>
        <v>10500</v>
      </c>
      <c r="FU106" s="12">
        <f t="shared" si="172"/>
        <v>10500</v>
      </c>
      <c r="FV106" s="12">
        <f t="shared" si="172"/>
        <v>10500</v>
      </c>
      <c r="FW106" s="12">
        <f t="shared" si="172"/>
        <v>10500</v>
      </c>
      <c r="FX106" s="12">
        <f t="shared" si="172"/>
        <v>10500</v>
      </c>
      <c r="FY106" s="14"/>
      <c r="FZ106" s="2">
        <f t="shared" si="169"/>
        <v>1869000</v>
      </c>
      <c r="GA106" s="2"/>
      <c r="GB106" s="14"/>
      <c r="GC106" s="14"/>
      <c r="GD106" s="14"/>
      <c r="GE106" s="14"/>
      <c r="GF106" s="14"/>
      <c r="GG106" s="2"/>
      <c r="GH106" s="12"/>
      <c r="GI106" s="133"/>
      <c r="GJ106" s="133"/>
      <c r="GK106" s="133"/>
      <c r="GL106" s="133"/>
      <c r="GM106" s="133"/>
      <c r="GN106" s="180"/>
      <c r="GO106" s="180"/>
    </row>
    <row r="107" spans="1:197" s="121" customFormat="1" x14ac:dyDescent="0.35">
      <c r="A107" s="119" t="s">
        <v>717</v>
      </c>
      <c r="B107" s="120" t="s">
        <v>1059</v>
      </c>
      <c r="C107" s="12">
        <f>C105*C106</f>
        <v>10500</v>
      </c>
      <c r="D107" s="12">
        <f t="shared" ref="D107:BO107" si="173">D105*D106</f>
        <v>370649.99999999994</v>
      </c>
      <c r="E107" s="12">
        <f t="shared" si="173"/>
        <v>0</v>
      </c>
      <c r="F107" s="12">
        <f t="shared" si="173"/>
        <v>276150</v>
      </c>
      <c r="G107" s="12">
        <f t="shared" si="173"/>
        <v>0</v>
      </c>
      <c r="H107" s="12">
        <f t="shared" si="173"/>
        <v>0</v>
      </c>
      <c r="I107" s="12">
        <f t="shared" si="173"/>
        <v>175350</v>
      </c>
      <c r="J107" s="12">
        <f t="shared" si="173"/>
        <v>0</v>
      </c>
      <c r="K107" s="12">
        <f t="shared" si="173"/>
        <v>0</v>
      </c>
      <c r="L107" s="12">
        <f t="shared" si="173"/>
        <v>5250</v>
      </c>
      <c r="M107" s="12">
        <f t="shared" si="173"/>
        <v>10500</v>
      </c>
      <c r="N107" s="12">
        <f t="shared" si="173"/>
        <v>223650</v>
      </c>
      <c r="O107" s="12">
        <f t="shared" si="173"/>
        <v>31500</v>
      </c>
      <c r="P107" s="12">
        <f t="shared" si="173"/>
        <v>0</v>
      </c>
      <c r="Q107" s="12">
        <f t="shared" si="173"/>
        <v>147000</v>
      </c>
      <c r="R107" s="12">
        <f t="shared" si="173"/>
        <v>0</v>
      </c>
      <c r="S107" s="12">
        <f t="shared" si="173"/>
        <v>0</v>
      </c>
      <c r="T107" s="12">
        <f t="shared" si="173"/>
        <v>0</v>
      </c>
      <c r="U107" s="12">
        <f t="shared" si="173"/>
        <v>0</v>
      </c>
      <c r="V107" s="12">
        <f t="shared" si="173"/>
        <v>0</v>
      </c>
      <c r="W107" s="12">
        <f t="shared" si="173"/>
        <v>0</v>
      </c>
      <c r="X107" s="12">
        <f t="shared" si="173"/>
        <v>0</v>
      </c>
      <c r="Y107" s="12">
        <f t="shared" si="173"/>
        <v>0</v>
      </c>
      <c r="Z107" s="12">
        <f t="shared" si="173"/>
        <v>0</v>
      </c>
      <c r="AA107" s="12">
        <f t="shared" si="173"/>
        <v>773850</v>
      </c>
      <c r="AB107" s="12">
        <f t="shared" si="173"/>
        <v>71400</v>
      </c>
      <c r="AC107" s="12">
        <f t="shared" si="173"/>
        <v>0</v>
      </c>
      <c r="AD107" s="12">
        <f t="shared" si="173"/>
        <v>0</v>
      </c>
      <c r="AE107" s="12">
        <f t="shared" si="173"/>
        <v>0</v>
      </c>
      <c r="AF107" s="12">
        <f t="shared" si="173"/>
        <v>0</v>
      </c>
      <c r="AG107" s="12">
        <f t="shared" si="173"/>
        <v>0</v>
      </c>
      <c r="AH107" s="12">
        <f t="shared" si="173"/>
        <v>0</v>
      </c>
      <c r="AI107" s="12">
        <f t="shared" si="173"/>
        <v>0</v>
      </c>
      <c r="AJ107" s="12">
        <f t="shared" si="173"/>
        <v>0</v>
      </c>
      <c r="AK107" s="12">
        <f t="shared" si="173"/>
        <v>0</v>
      </c>
      <c r="AL107" s="12">
        <f t="shared" si="173"/>
        <v>0</v>
      </c>
      <c r="AM107" s="12">
        <f t="shared" si="173"/>
        <v>0</v>
      </c>
      <c r="AN107" s="12">
        <f t="shared" si="173"/>
        <v>0</v>
      </c>
      <c r="AO107" s="12">
        <f t="shared" si="173"/>
        <v>0</v>
      </c>
      <c r="AP107" s="12">
        <f t="shared" si="173"/>
        <v>80850</v>
      </c>
      <c r="AQ107" s="12">
        <f t="shared" si="173"/>
        <v>0</v>
      </c>
      <c r="AR107" s="12">
        <f t="shared" si="173"/>
        <v>280350</v>
      </c>
      <c r="AS107" s="12">
        <f t="shared" si="173"/>
        <v>21000</v>
      </c>
      <c r="AT107" s="12">
        <f t="shared" si="173"/>
        <v>10500</v>
      </c>
      <c r="AU107" s="12">
        <f t="shared" si="173"/>
        <v>0</v>
      </c>
      <c r="AV107" s="12">
        <f t="shared" si="173"/>
        <v>0</v>
      </c>
      <c r="AW107" s="12">
        <f t="shared" si="173"/>
        <v>0</v>
      </c>
      <c r="AX107" s="12">
        <f t="shared" si="173"/>
        <v>0</v>
      </c>
      <c r="AY107" s="12">
        <f t="shared" si="173"/>
        <v>0</v>
      </c>
      <c r="AZ107" s="12">
        <f t="shared" si="173"/>
        <v>0</v>
      </c>
      <c r="BA107" s="12">
        <f t="shared" si="173"/>
        <v>0</v>
      </c>
      <c r="BB107" s="12">
        <f t="shared" si="173"/>
        <v>0</v>
      </c>
      <c r="BC107" s="12">
        <f t="shared" si="173"/>
        <v>36750</v>
      </c>
      <c r="BD107" s="12">
        <f t="shared" si="173"/>
        <v>0</v>
      </c>
      <c r="BE107" s="12">
        <f t="shared" si="173"/>
        <v>0</v>
      </c>
      <c r="BF107" s="12">
        <f t="shared" si="173"/>
        <v>10500</v>
      </c>
      <c r="BG107" s="12">
        <f t="shared" si="173"/>
        <v>0</v>
      </c>
      <c r="BH107" s="12">
        <f t="shared" si="173"/>
        <v>0</v>
      </c>
      <c r="BI107" s="12">
        <f t="shared" si="173"/>
        <v>0</v>
      </c>
      <c r="BJ107" s="12">
        <f t="shared" si="173"/>
        <v>21000</v>
      </c>
      <c r="BK107" s="12">
        <f t="shared" si="173"/>
        <v>204750</v>
      </c>
      <c r="BL107" s="12">
        <f t="shared" si="173"/>
        <v>5250</v>
      </c>
      <c r="BM107" s="12">
        <f t="shared" si="173"/>
        <v>0</v>
      </c>
      <c r="BN107" s="12">
        <f t="shared" si="173"/>
        <v>220500</v>
      </c>
      <c r="BO107" s="12">
        <f t="shared" si="173"/>
        <v>0</v>
      </c>
      <c r="BP107" s="12">
        <f t="shared" ref="BP107:EA107" si="174">BP105*BP106</f>
        <v>0</v>
      </c>
      <c r="BQ107" s="12">
        <f t="shared" si="174"/>
        <v>0</v>
      </c>
      <c r="BR107" s="12">
        <f t="shared" si="174"/>
        <v>0</v>
      </c>
      <c r="BS107" s="12">
        <f t="shared" si="174"/>
        <v>0</v>
      </c>
      <c r="BT107" s="12">
        <f t="shared" si="174"/>
        <v>0</v>
      </c>
      <c r="BU107" s="12">
        <f t="shared" si="174"/>
        <v>10500</v>
      </c>
      <c r="BV107" s="12">
        <f t="shared" si="174"/>
        <v>0</v>
      </c>
      <c r="BW107" s="12">
        <f t="shared" si="174"/>
        <v>0</v>
      </c>
      <c r="BX107" s="12">
        <f t="shared" si="174"/>
        <v>0</v>
      </c>
      <c r="BY107" s="12">
        <f t="shared" si="174"/>
        <v>0</v>
      </c>
      <c r="BZ107" s="12">
        <f t="shared" si="174"/>
        <v>0</v>
      </c>
      <c r="CA107" s="12">
        <f t="shared" si="174"/>
        <v>0</v>
      </c>
      <c r="CB107" s="12">
        <f t="shared" si="174"/>
        <v>63000</v>
      </c>
      <c r="CC107" s="12">
        <f t="shared" si="174"/>
        <v>0</v>
      </c>
      <c r="CD107" s="12">
        <f t="shared" si="174"/>
        <v>0</v>
      </c>
      <c r="CE107" s="12">
        <f t="shared" si="174"/>
        <v>0</v>
      </c>
      <c r="CF107" s="12">
        <f t="shared" si="174"/>
        <v>0</v>
      </c>
      <c r="CG107" s="12">
        <f t="shared" si="174"/>
        <v>0</v>
      </c>
      <c r="CH107" s="12">
        <f t="shared" si="174"/>
        <v>0</v>
      </c>
      <c r="CI107" s="12">
        <f t="shared" si="174"/>
        <v>0</v>
      </c>
      <c r="CJ107" s="12">
        <f t="shared" si="174"/>
        <v>66150</v>
      </c>
      <c r="CK107" s="12">
        <f t="shared" si="174"/>
        <v>0</v>
      </c>
      <c r="CL107" s="12">
        <f t="shared" si="174"/>
        <v>0</v>
      </c>
      <c r="CM107" s="12">
        <f t="shared" si="174"/>
        <v>0</v>
      </c>
      <c r="CN107" s="12">
        <f t="shared" si="174"/>
        <v>89250</v>
      </c>
      <c r="CO107" s="12">
        <f t="shared" si="174"/>
        <v>59850</v>
      </c>
      <c r="CP107" s="12">
        <f t="shared" si="174"/>
        <v>21000</v>
      </c>
      <c r="CQ107" s="12">
        <f t="shared" si="174"/>
        <v>0</v>
      </c>
      <c r="CR107" s="12">
        <f t="shared" si="174"/>
        <v>0</v>
      </c>
      <c r="CS107" s="12">
        <f t="shared" si="174"/>
        <v>0</v>
      </c>
      <c r="CT107" s="12">
        <f t="shared" si="174"/>
        <v>0</v>
      </c>
      <c r="CU107" s="12">
        <f t="shared" si="174"/>
        <v>0</v>
      </c>
      <c r="CV107" s="12">
        <f t="shared" si="174"/>
        <v>0</v>
      </c>
      <c r="CW107" s="12">
        <f t="shared" si="174"/>
        <v>0</v>
      </c>
      <c r="CX107" s="12">
        <f t="shared" si="174"/>
        <v>0</v>
      </c>
      <c r="CY107" s="12">
        <f t="shared" si="174"/>
        <v>0</v>
      </c>
      <c r="CZ107" s="12">
        <f t="shared" si="174"/>
        <v>0</v>
      </c>
      <c r="DA107" s="12">
        <f t="shared" si="174"/>
        <v>10500</v>
      </c>
      <c r="DB107" s="12">
        <f t="shared" si="174"/>
        <v>0</v>
      </c>
      <c r="DC107" s="12">
        <f t="shared" si="174"/>
        <v>0</v>
      </c>
      <c r="DD107" s="12">
        <f t="shared" si="174"/>
        <v>0</v>
      </c>
      <c r="DE107" s="12">
        <f t="shared" si="174"/>
        <v>0</v>
      </c>
      <c r="DF107" s="12">
        <f t="shared" si="174"/>
        <v>136500</v>
      </c>
      <c r="DG107" s="12">
        <f t="shared" si="174"/>
        <v>0</v>
      </c>
      <c r="DH107" s="12">
        <f t="shared" si="174"/>
        <v>0</v>
      </c>
      <c r="DI107" s="12">
        <f t="shared" si="174"/>
        <v>0</v>
      </c>
      <c r="DJ107" s="12">
        <f t="shared" si="174"/>
        <v>0</v>
      </c>
      <c r="DK107" s="12">
        <f t="shared" si="174"/>
        <v>0</v>
      </c>
      <c r="DL107" s="12">
        <f t="shared" si="174"/>
        <v>0</v>
      </c>
      <c r="DM107" s="12">
        <f t="shared" si="174"/>
        <v>0</v>
      </c>
      <c r="DN107" s="12">
        <f t="shared" si="174"/>
        <v>21000</v>
      </c>
      <c r="DO107" s="12">
        <f t="shared" si="174"/>
        <v>10500</v>
      </c>
      <c r="DP107" s="12">
        <f t="shared" si="174"/>
        <v>0</v>
      </c>
      <c r="DQ107" s="12">
        <f t="shared" si="174"/>
        <v>0</v>
      </c>
      <c r="DR107" s="12">
        <f t="shared" si="174"/>
        <v>0</v>
      </c>
      <c r="DS107" s="12">
        <f t="shared" si="174"/>
        <v>0</v>
      </c>
      <c r="DT107" s="12">
        <f t="shared" si="174"/>
        <v>0</v>
      </c>
      <c r="DU107" s="12">
        <f t="shared" si="174"/>
        <v>0</v>
      </c>
      <c r="DV107" s="12">
        <f t="shared" si="174"/>
        <v>0</v>
      </c>
      <c r="DW107" s="12">
        <f t="shared" si="174"/>
        <v>0</v>
      </c>
      <c r="DX107" s="12">
        <f t="shared" si="174"/>
        <v>0</v>
      </c>
      <c r="DY107" s="12">
        <f t="shared" si="174"/>
        <v>0</v>
      </c>
      <c r="DZ107" s="12">
        <f t="shared" si="174"/>
        <v>0</v>
      </c>
      <c r="EA107" s="12">
        <f t="shared" si="174"/>
        <v>0</v>
      </c>
      <c r="EB107" s="12">
        <f t="shared" ref="EB107:FX107" si="175">EB105*EB106</f>
        <v>0</v>
      </c>
      <c r="EC107" s="12">
        <f t="shared" si="175"/>
        <v>10500</v>
      </c>
      <c r="ED107" s="12">
        <f t="shared" si="175"/>
        <v>0</v>
      </c>
      <c r="EE107" s="12">
        <f t="shared" si="175"/>
        <v>0</v>
      </c>
      <c r="EF107" s="12">
        <f t="shared" si="175"/>
        <v>0</v>
      </c>
      <c r="EG107" s="12">
        <f t="shared" si="175"/>
        <v>0</v>
      </c>
      <c r="EH107" s="12">
        <f t="shared" si="175"/>
        <v>0</v>
      </c>
      <c r="EI107" s="12">
        <f t="shared" si="175"/>
        <v>0</v>
      </c>
      <c r="EJ107" s="12">
        <f t="shared" si="175"/>
        <v>10500</v>
      </c>
      <c r="EK107" s="12">
        <f t="shared" si="175"/>
        <v>0</v>
      </c>
      <c r="EL107" s="12">
        <f t="shared" si="175"/>
        <v>0</v>
      </c>
      <c r="EM107" s="12">
        <f t="shared" si="175"/>
        <v>133350</v>
      </c>
      <c r="EN107" s="12">
        <f t="shared" si="175"/>
        <v>0</v>
      </c>
      <c r="EO107" s="12">
        <f t="shared" si="175"/>
        <v>0</v>
      </c>
      <c r="EP107" s="12">
        <f t="shared" si="175"/>
        <v>0</v>
      </c>
      <c r="EQ107" s="12">
        <f t="shared" si="175"/>
        <v>0</v>
      </c>
      <c r="ER107" s="12">
        <f t="shared" si="175"/>
        <v>0</v>
      </c>
      <c r="ES107" s="12">
        <f t="shared" si="175"/>
        <v>0</v>
      </c>
      <c r="ET107" s="12">
        <f t="shared" si="175"/>
        <v>0</v>
      </c>
      <c r="EU107" s="12">
        <f t="shared" si="175"/>
        <v>0</v>
      </c>
      <c r="EV107" s="12">
        <f t="shared" si="175"/>
        <v>0</v>
      </c>
      <c r="EW107" s="12">
        <f t="shared" si="175"/>
        <v>0</v>
      </c>
      <c r="EX107" s="12">
        <f t="shared" si="175"/>
        <v>0</v>
      </c>
      <c r="EY107" s="12">
        <f t="shared" si="175"/>
        <v>0</v>
      </c>
      <c r="EZ107" s="12">
        <f t="shared" si="175"/>
        <v>0</v>
      </c>
      <c r="FA107" s="12">
        <f t="shared" si="175"/>
        <v>15750</v>
      </c>
      <c r="FB107" s="12">
        <f t="shared" si="175"/>
        <v>0</v>
      </c>
      <c r="FC107" s="12">
        <f t="shared" si="175"/>
        <v>15750</v>
      </c>
      <c r="FD107" s="12">
        <f t="shared" si="175"/>
        <v>0</v>
      </c>
      <c r="FE107" s="12">
        <f t="shared" si="175"/>
        <v>0</v>
      </c>
      <c r="FF107" s="12">
        <f t="shared" si="175"/>
        <v>0</v>
      </c>
      <c r="FG107" s="12">
        <f t="shared" si="175"/>
        <v>0</v>
      </c>
      <c r="FH107" s="12">
        <f t="shared" si="175"/>
        <v>0</v>
      </c>
      <c r="FI107" s="12">
        <f t="shared" si="175"/>
        <v>0</v>
      </c>
      <c r="FJ107" s="12">
        <f t="shared" si="175"/>
        <v>0</v>
      </c>
      <c r="FK107" s="12">
        <f t="shared" si="175"/>
        <v>0</v>
      </c>
      <c r="FL107" s="12">
        <f t="shared" si="175"/>
        <v>0</v>
      </c>
      <c r="FM107" s="12">
        <f t="shared" si="175"/>
        <v>0</v>
      </c>
      <c r="FN107" s="12">
        <f t="shared" si="175"/>
        <v>381149.99999999994</v>
      </c>
      <c r="FO107" s="12">
        <f t="shared" si="175"/>
        <v>10500</v>
      </c>
      <c r="FP107" s="12">
        <f t="shared" si="175"/>
        <v>0</v>
      </c>
      <c r="FQ107" s="12">
        <f t="shared" si="175"/>
        <v>0</v>
      </c>
      <c r="FR107" s="12">
        <f t="shared" si="175"/>
        <v>0</v>
      </c>
      <c r="FS107" s="12">
        <f t="shared" si="175"/>
        <v>0</v>
      </c>
      <c r="FT107" s="12">
        <f t="shared" si="175"/>
        <v>0</v>
      </c>
      <c r="FU107" s="12">
        <f t="shared" si="175"/>
        <v>0</v>
      </c>
      <c r="FV107" s="12">
        <f t="shared" si="175"/>
        <v>10500</v>
      </c>
      <c r="FW107" s="12">
        <f t="shared" si="175"/>
        <v>0</v>
      </c>
      <c r="FX107" s="12">
        <f t="shared" si="175"/>
        <v>0</v>
      </c>
      <c r="FY107" s="14"/>
      <c r="FZ107" s="2">
        <f t="shared" si="169"/>
        <v>4063500</v>
      </c>
      <c r="GA107" s="2"/>
      <c r="GB107" s="14"/>
      <c r="GC107" s="14"/>
      <c r="GD107" s="14"/>
      <c r="GE107" s="14"/>
      <c r="GF107" s="14"/>
      <c r="GG107" s="2"/>
      <c r="GH107" s="12"/>
      <c r="GI107" s="133"/>
      <c r="GJ107" s="133"/>
      <c r="GK107" s="133"/>
      <c r="GL107" s="133"/>
      <c r="GM107" s="133"/>
      <c r="GN107" s="180"/>
      <c r="GO107" s="180"/>
    </row>
    <row r="108" spans="1:197" s="121" customFormat="1" x14ac:dyDescent="0.35">
      <c r="A108" s="119" t="s">
        <v>1054</v>
      </c>
      <c r="B108" s="120" t="s">
        <v>1056</v>
      </c>
      <c r="C108" s="12">
        <f>C15+C34</f>
        <v>1</v>
      </c>
      <c r="D108" s="12">
        <f t="shared" ref="D108:BO108" si="176">D15+D34</f>
        <v>17.5</v>
      </c>
      <c r="E108" s="12">
        <f t="shared" si="176"/>
        <v>0</v>
      </c>
      <c r="F108" s="12">
        <f t="shared" si="176"/>
        <v>3</v>
      </c>
      <c r="G108" s="12">
        <f t="shared" si="176"/>
        <v>2</v>
      </c>
      <c r="H108" s="12">
        <f t="shared" si="176"/>
        <v>2</v>
      </c>
      <c r="I108" s="12">
        <f t="shared" si="176"/>
        <v>12.5</v>
      </c>
      <c r="J108" s="12">
        <f t="shared" si="176"/>
        <v>0</v>
      </c>
      <c r="K108" s="12">
        <f t="shared" si="176"/>
        <v>0</v>
      </c>
      <c r="L108" s="12">
        <f t="shared" si="176"/>
        <v>23</v>
      </c>
      <c r="M108" s="12">
        <f t="shared" si="176"/>
        <v>5</v>
      </c>
      <c r="N108" s="12">
        <f t="shared" si="176"/>
        <v>140</v>
      </c>
      <c r="O108" s="12">
        <f t="shared" si="176"/>
        <v>60</v>
      </c>
      <c r="P108" s="12">
        <f t="shared" si="176"/>
        <v>0</v>
      </c>
      <c r="Q108" s="12">
        <f t="shared" si="176"/>
        <v>143.5</v>
      </c>
      <c r="R108" s="12">
        <f t="shared" si="176"/>
        <v>2</v>
      </c>
      <c r="S108" s="12">
        <f t="shared" si="176"/>
        <v>0</v>
      </c>
      <c r="T108" s="12">
        <f t="shared" si="176"/>
        <v>0</v>
      </c>
      <c r="U108" s="12">
        <f t="shared" si="176"/>
        <v>0</v>
      </c>
      <c r="V108" s="12">
        <f t="shared" si="176"/>
        <v>0</v>
      </c>
      <c r="W108" s="12">
        <f t="shared" si="176"/>
        <v>1</v>
      </c>
      <c r="X108" s="12">
        <f t="shared" si="176"/>
        <v>0</v>
      </c>
      <c r="Y108" s="12">
        <f t="shared" si="176"/>
        <v>0</v>
      </c>
      <c r="Z108" s="12">
        <f t="shared" si="176"/>
        <v>1</v>
      </c>
      <c r="AA108" s="12">
        <f t="shared" si="176"/>
        <v>15</v>
      </c>
      <c r="AB108" s="12">
        <f t="shared" si="176"/>
        <v>50</v>
      </c>
      <c r="AC108" s="12">
        <f t="shared" si="176"/>
        <v>0</v>
      </c>
      <c r="AD108" s="12">
        <f t="shared" si="176"/>
        <v>2</v>
      </c>
      <c r="AE108" s="12">
        <f t="shared" si="176"/>
        <v>0</v>
      </c>
      <c r="AF108" s="12">
        <f t="shared" si="176"/>
        <v>0</v>
      </c>
      <c r="AG108" s="12">
        <f t="shared" si="176"/>
        <v>2.5</v>
      </c>
      <c r="AH108" s="12">
        <f t="shared" si="176"/>
        <v>0</v>
      </c>
      <c r="AI108" s="12">
        <f t="shared" si="176"/>
        <v>0</v>
      </c>
      <c r="AJ108" s="12">
        <f t="shared" si="176"/>
        <v>0</v>
      </c>
      <c r="AK108" s="12">
        <f t="shared" si="176"/>
        <v>0</v>
      </c>
      <c r="AL108" s="12">
        <f t="shared" si="176"/>
        <v>0</v>
      </c>
      <c r="AM108" s="12">
        <f t="shared" si="176"/>
        <v>0</v>
      </c>
      <c r="AN108" s="12">
        <f t="shared" si="176"/>
        <v>0</v>
      </c>
      <c r="AO108" s="12">
        <f t="shared" si="176"/>
        <v>4</v>
      </c>
      <c r="AP108" s="12">
        <f t="shared" si="176"/>
        <v>197.5</v>
      </c>
      <c r="AQ108" s="12">
        <f t="shared" si="176"/>
        <v>1</v>
      </c>
      <c r="AR108" s="12">
        <f t="shared" si="176"/>
        <v>65</v>
      </c>
      <c r="AS108" s="12">
        <f t="shared" si="176"/>
        <v>20</v>
      </c>
      <c r="AT108" s="12">
        <f t="shared" si="176"/>
        <v>5</v>
      </c>
      <c r="AU108" s="12">
        <f t="shared" si="176"/>
        <v>0</v>
      </c>
      <c r="AV108" s="12">
        <f t="shared" si="176"/>
        <v>0</v>
      </c>
      <c r="AW108" s="12">
        <f t="shared" si="176"/>
        <v>1</v>
      </c>
      <c r="AX108" s="12">
        <f t="shared" si="176"/>
        <v>0</v>
      </c>
      <c r="AY108" s="12">
        <f t="shared" si="176"/>
        <v>4</v>
      </c>
      <c r="AZ108" s="12">
        <f t="shared" si="176"/>
        <v>0</v>
      </c>
      <c r="BA108" s="12">
        <f t="shared" si="176"/>
        <v>7</v>
      </c>
      <c r="BB108" s="12">
        <f t="shared" si="176"/>
        <v>14</v>
      </c>
      <c r="BC108" s="12">
        <f t="shared" si="176"/>
        <v>23</v>
      </c>
      <c r="BD108" s="12">
        <f t="shared" si="176"/>
        <v>5</v>
      </c>
      <c r="BE108" s="12">
        <f t="shared" si="176"/>
        <v>0</v>
      </c>
      <c r="BF108" s="12">
        <f t="shared" si="176"/>
        <v>35</v>
      </c>
      <c r="BG108" s="12">
        <f t="shared" si="176"/>
        <v>0</v>
      </c>
      <c r="BH108" s="12">
        <f t="shared" si="176"/>
        <v>13.5</v>
      </c>
      <c r="BI108" s="12">
        <f t="shared" si="176"/>
        <v>0</v>
      </c>
      <c r="BJ108" s="12">
        <f t="shared" si="176"/>
        <v>22</v>
      </c>
      <c r="BK108" s="12">
        <f t="shared" si="176"/>
        <v>110</v>
      </c>
      <c r="BL108" s="12">
        <f t="shared" si="176"/>
        <v>6</v>
      </c>
      <c r="BM108" s="12">
        <f t="shared" si="176"/>
        <v>4</v>
      </c>
      <c r="BN108" s="12">
        <f t="shared" si="176"/>
        <v>43.5</v>
      </c>
      <c r="BO108" s="12">
        <f t="shared" si="176"/>
        <v>2.5</v>
      </c>
      <c r="BP108" s="12">
        <f t="shared" ref="BP108:EA108" si="177">BP15+BP34</f>
        <v>0</v>
      </c>
      <c r="BQ108" s="12">
        <f t="shared" si="177"/>
        <v>1.5</v>
      </c>
      <c r="BR108" s="12">
        <f t="shared" si="177"/>
        <v>0</v>
      </c>
      <c r="BS108" s="12">
        <f t="shared" si="177"/>
        <v>0</v>
      </c>
      <c r="BT108" s="12">
        <f t="shared" si="177"/>
        <v>1</v>
      </c>
      <c r="BU108" s="12">
        <f t="shared" si="177"/>
        <v>1</v>
      </c>
      <c r="BV108" s="12">
        <f t="shared" si="177"/>
        <v>0</v>
      </c>
      <c r="BW108" s="12">
        <f t="shared" si="177"/>
        <v>0</v>
      </c>
      <c r="BX108" s="12">
        <f t="shared" si="177"/>
        <v>0</v>
      </c>
      <c r="BY108" s="12">
        <f t="shared" si="177"/>
        <v>0</v>
      </c>
      <c r="BZ108" s="12">
        <f t="shared" si="177"/>
        <v>0</v>
      </c>
      <c r="CA108" s="12">
        <f t="shared" si="177"/>
        <v>0</v>
      </c>
      <c r="CB108" s="12">
        <f t="shared" si="177"/>
        <v>206</v>
      </c>
      <c r="CC108" s="12">
        <f t="shared" si="177"/>
        <v>0</v>
      </c>
      <c r="CD108" s="12">
        <f t="shared" si="177"/>
        <v>0</v>
      </c>
      <c r="CE108" s="12">
        <f t="shared" si="177"/>
        <v>0</v>
      </c>
      <c r="CF108" s="12">
        <f t="shared" si="177"/>
        <v>0</v>
      </c>
      <c r="CG108" s="12">
        <f t="shared" si="177"/>
        <v>0</v>
      </c>
      <c r="CH108" s="12">
        <f t="shared" si="177"/>
        <v>0</v>
      </c>
      <c r="CI108" s="12">
        <f t="shared" si="177"/>
        <v>0</v>
      </c>
      <c r="CJ108" s="12">
        <f t="shared" si="177"/>
        <v>2</v>
      </c>
      <c r="CK108" s="12">
        <f t="shared" si="177"/>
        <v>0</v>
      </c>
      <c r="CL108" s="12">
        <f t="shared" si="177"/>
        <v>3</v>
      </c>
      <c r="CM108" s="12">
        <f t="shared" si="177"/>
        <v>1</v>
      </c>
      <c r="CN108" s="12">
        <f t="shared" si="177"/>
        <v>174.5</v>
      </c>
      <c r="CO108" s="12">
        <f t="shared" si="177"/>
        <v>73</v>
      </c>
      <c r="CP108" s="12">
        <f t="shared" si="177"/>
        <v>5</v>
      </c>
      <c r="CQ108" s="12">
        <f t="shared" si="177"/>
        <v>2</v>
      </c>
      <c r="CR108" s="12">
        <f t="shared" si="177"/>
        <v>0</v>
      </c>
      <c r="CS108" s="12">
        <f t="shared" si="177"/>
        <v>0</v>
      </c>
      <c r="CT108" s="12">
        <f t="shared" si="177"/>
        <v>0</v>
      </c>
      <c r="CU108" s="12">
        <f t="shared" si="177"/>
        <v>1</v>
      </c>
      <c r="CV108" s="12">
        <f t="shared" si="177"/>
        <v>0</v>
      </c>
      <c r="CW108" s="12">
        <f t="shared" si="177"/>
        <v>0</v>
      </c>
      <c r="CX108" s="12">
        <f t="shared" si="177"/>
        <v>0</v>
      </c>
      <c r="CY108" s="12">
        <f t="shared" si="177"/>
        <v>0</v>
      </c>
      <c r="CZ108" s="12">
        <f t="shared" si="177"/>
        <v>0</v>
      </c>
      <c r="DA108" s="12">
        <f t="shared" si="177"/>
        <v>0</v>
      </c>
      <c r="DB108" s="12">
        <f t="shared" si="177"/>
        <v>0</v>
      </c>
      <c r="DC108" s="12">
        <f t="shared" si="177"/>
        <v>0</v>
      </c>
      <c r="DD108" s="12">
        <f t="shared" si="177"/>
        <v>0</v>
      </c>
      <c r="DE108" s="12">
        <f t="shared" si="177"/>
        <v>0</v>
      </c>
      <c r="DF108" s="12">
        <f t="shared" si="177"/>
        <v>30.5</v>
      </c>
      <c r="DG108" s="12">
        <f t="shared" si="177"/>
        <v>0</v>
      </c>
      <c r="DH108" s="12">
        <f t="shared" si="177"/>
        <v>0</v>
      </c>
      <c r="DI108" s="12">
        <f t="shared" si="177"/>
        <v>4.5</v>
      </c>
      <c r="DJ108" s="12">
        <f t="shared" si="177"/>
        <v>0</v>
      </c>
      <c r="DK108" s="12">
        <f t="shared" si="177"/>
        <v>0</v>
      </c>
      <c r="DL108" s="12">
        <f t="shared" si="177"/>
        <v>6</v>
      </c>
      <c r="DM108" s="12">
        <f t="shared" si="177"/>
        <v>0</v>
      </c>
      <c r="DN108" s="12">
        <f t="shared" si="177"/>
        <v>0</v>
      </c>
      <c r="DO108" s="12">
        <f t="shared" si="177"/>
        <v>0</v>
      </c>
      <c r="DP108" s="12">
        <f t="shared" si="177"/>
        <v>0</v>
      </c>
      <c r="DQ108" s="12">
        <f t="shared" si="177"/>
        <v>0</v>
      </c>
      <c r="DR108" s="12">
        <f t="shared" si="177"/>
        <v>0</v>
      </c>
      <c r="DS108" s="12">
        <f t="shared" si="177"/>
        <v>0</v>
      </c>
      <c r="DT108" s="12">
        <f t="shared" si="177"/>
        <v>0</v>
      </c>
      <c r="DU108" s="12">
        <f t="shared" si="177"/>
        <v>0</v>
      </c>
      <c r="DV108" s="12">
        <f t="shared" si="177"/>
        <v>0</v>
      </c>
      <c r="DW108" s="12">
        <f t="shared" si="177"/>
        <v>0</v>
      </c>
      <c r="DX108" s="12">
        <f t="shared" si="177"/>
        <v>0</v>
      </c>
      <c r="DY108" s="12">
        <f t="shared" si="177"/>
        <v>0</v>
      </c>
      <c r="DZ108" s="12">
        <f t="shared" si="177"/>
        <v>2</v>
      </c>
      <c r="EA108" s="12">
        <f t="shared" si="177"/>
        <v>2</v>
      </c>
      <c r="EB108" s="12">
        <f t="shared" ref="EB108:FX108" si="178">EB15+EB34</f>
        <v>0</v>
      </c>
      <c r="EC108" s="12">
        <f t="shared" si="178"/>
        <v>1</v>
      </c>
      <c r="ED108" s="12">
        <f t="shared" si="178"/>
        <v>0</v>
      </c>
      <c r="EE108" s="12">
        <f t="shared" si="178"/>
        <v>0</v>
      </c>
      <c r="EF108" s="12">
        <f t="shared" si="178"/>
        <v>2</v>
      </c>
      <c r="EG108" s="12">
        <f t="shared" si="178"/>
        <v>1</v>
      </c>
      <c r="EH108" s="12">
        <f t="shared" si="178"/>
        <v>1</v>
      </c>
      <c r="EI108" s="12">
        <f t="shared" si="178"/>
        <v>12.5</v>
      </c>
      <c r="EJ108" s="12">
        <f t="shared" si="178"/>
        <v>31</v>
      </c>
      <c r="EK108" s="12">
        <f t="shared" si="178"/>
        <v>0</v>
      </c>
      <c r="EL108" s="12">
        <f t="shared" si="178"/>
        <v>0</v>
      </c>
      <c r="EM108" s="12">
        <f t="shared" si="178"/>
        <v>1</v>
      </c>
      <c r="EN108" s="12">
        <f t="shared" si="178"/>
        <v>0</v>
      </c>
      <c r="EO108" s="12">
        <f t="shared" si="178"/>
        <v>0</v>
      </c>
      <c r="EP108" s="12">
        <f t="shared" si="178"/>
        <v>0</v>
      </c>
      <c r="EQ108" s="12">
        <f t="shared" si="178"/>
        <v>0</v>
      </c>
      <c r="ER108" s="12">
        <f t="shared" si="178"/>
        <v>0</v>
      </c>
      <c r="ES108" s="12">
        <f t="shared" si="178"/>
        <v>0</v>
      </c>
      <c r="ET108" s="12">
        <f t="shared" si="178"/>
        <v>0</v>
      </c>
      <c r="EU108" s="12">
        <f t="shared" si="178"/>
        <v>2</v>
      </c>
      <c r="EV108" s="12">
        <f t="shared" si="178"/>
        <v>5</v>
      </c>
      <c r="EW108" s="12">
        <f t="shared" si="178"/>
        <v>0</v>
      </c>
      <c r="EX108" s="12">
        <f t="shared" si="178"/>
        <v>0</v>
      </c>
      <c r="EY108" s="12">
        <f t="shared" si="178"/>
        <v>0</v>
      </c>
      <c r="EZ108" s="12">
        <f t="shared" si="178"/>
        <v>0</v>
      </c>
      <c r="FA108" s="12">
        <f t="shared" si="178"/>
        <v>8</v>
      </c>
      <c r="FB108" s="12">
        <f t="shared" si="178"/>
        <v>0</v>
      </c>
      <c r="FC108" s="12">
        <f t="shared" si="178"/>
        <v>8</v>
      </c>
      <c r="FD108" s="12">
        <f t="shared" si="178"/>
        <v>1</v>
      </c>
      <c r="FE108" s="12">
        <f t="shared" si="178"/>
        <v>0</v>
      </c>
      <c r="FF108" s="12">
        <f t="shared" si="178"/>
        <v>0</v>
      </c>
      <c r="FG108" s="12">
        <f t="shared" si="178"/>
        <v>0</v>
      </c>
      <c r="FH108" s="12">
        <f t="shared" si="178"/>
        <v>0</v>
      </c>
      <c r="FI108" s="12">
        <f t="shared" si="178"/>
        <v>0</v>
      </c>
      <c r="FJ108" s="12">
        <f t="shared" si="178"/>
        <v>0</v>
      </c>
      <c r="FK108" s="12">
        <f t="shared" si="178"/>
        <v>0</v>
      </c>
      <c r="FL108" s="12">
        <f t="shared" si="178"/>
        <v>0</v>
      </c>
      <c r="FM108" s="12">
        <f t="shared" si="178"/>
        <v>5</v>
      </c>
      <c r="FN108" s="12">
        <f t="shared" si="178"/>
        <v>4.5</v>
      </c>
      <c r="FO108" s="12">
        <f t="shared" si="178"/>
        <v>0</v>
      </c>
      <c r="FP108" s="12">
        <f t="shared" si="178"/>
        <v>0</v>
      </c>
      <c r="FQ108" s="12">
        <f t="shared" si="178"/>
        <v>0</v>
      </c>
      <c r="FR108" s="12">
        <f t="shared" si="178"/>
        <v>0</v>
      </c>
      <c r="FS108" s="12">
        <f t="shared" si="178"/>
        <v>0</v>
      </c>
      <c r="FT108" s="12">
        <f t="shared" si="178"/>
        <v>0</v>
      </c>
      <c r="FU108" s="12">
        <f t="shared" si="178"/>
        <v>0</v>
      </c>
      <c r="FV108" s="12">
        <f t="shared" si="178"/>
        <v>1</v>
      </c>
      <c r="FW108" s="12">
        <f t="shared" si="178"/>
        <v>0</v>
      </c>
      <c r="FX108" s="12">
        <f t="shared" si="178"/>
        <v>0</v>
      </c>
      <c r="FY108" s="14"/>
      <c r="FZ108" s="2">
        <f t="shared" si="169"/>
        <v>1666</v>
      </c>
      <c r="GA108" s="2"/>
      <c r="GB108" s="14"/>
      <c r="GC108" s="14"/>
      <c r="GD108" s="14"/>
      <c r="GE108" s="14"/>
      <c r="GF108" s="14"/>
      <c r="GG108" s="2"/>
      <c r="GH108" s="12"/>
      <c r="GI108" s="133"/>
      <c r="GJ108" s="133"/>
      <c r="GK108" s="133"/>
      <c r="GL108" s="133"/>
      <c r="GM108" s="133"/>
      <c r="GN108" s="180"/>
      <c r="GO108" s="180"/>
    </row>
    <row r="109" spans="1:197" s="121" customFormat="1" x14ac:dyDescent="0.35">
      <c r="A109" s="119" t="s">
        <v>1055</v>
      </c>
      <c r="B109" s="120" t="s">
        <v>1057</v>
      </c>
      <c r="C109" s="12">
        <f>C108*C106</f>
        <v>10500</v>
      </c>
      <c r="D109" s="12">
        <f t="shared" ref="D109:BO109" si="179">D108*D106</f>
        <v>183750</v>
      </c>
      <c r="E109" s="12">
        <f t="shared" si="179"/>
        <v>0</v>
      </c>
      <c r="F109" s="12">
        <f t="shared" si="179"/>
        <v>31500</v>
      </c>
      <c r="G109" s="12">
        <f t="shared" si="179"/>
        <v>21000</v>
      </c>
      <c r="H109" s="12">
        <f t="shared" si="179"/>
        <v>21000</v>
      </c>
      <c r="I109" s="12">
        <f t="shared" si="179"/>
        <v>131250</v>
      </c>
      <c r="J109" s="12">
        <f t="shared" si="179"/>
        <v>0</v>
      </c>
      <c r="K109" s="12">
        <f t="shared" si="179"/>
        <v>0</v>
      </c>
      <c r="L109" s="12">
        <f t="shared" si="179"/>
        <v>241500</v>
      </c>
      <c r="M109" s="12">
        <f t="shared" si="179"/>
        <v>52500</v>
      </c>
      <c r="N109" s="12">
        <f t="shared" si="179"/>
        <v>1470000</v>
      </c>
      <c r="O109" s="12">
        <f t="shared" si="179"/>
        <v>630000</v>
      </c>
      <c r="P109" s="12">
        <f t="shared" si="179"/>
        <v>0</v>
      </c>
      <c r="Q109" s="12">
        <f t="shared" si="179"/>
        <v>1506750</v>
      </c>
      <c r="R109" s="12">
        <f t="shared" si="179"/>
        <v>21000</v>
      </c>
      <c r="S109" s="12">
        <f t="shared" si="179"/>
        <v>0</v>
      </c>
      <c r="T109" s="12">
        <f t="shared" si="179"/>
        <v>0</v>
      </c>
      <c r="U109" s="12">
        <f t="shared" si="179"/>
        <v>0</v>
      </c>
      <c r="V109" s="12">
        <f t="shared" si="179"/>
        <v>0</v>
      </c>
      <c r="W109" s="12">
        <f t="shared" si="179"/>
        <v>10500</v>
      </c>
      <c r="X109" s="12">
        <f t="shared" si="179"/>
        <v>0</v>
      </c>
      <c r="Y109" s="12">
        <f t="shared" si="179"/>
        <v>0</v>
      </c>
      <c r="Z109" s="12">
        <f t="shared" si="179"/>
        <v>10500</v>
      </c>
      <c r="AA109" s="12">
        <f t="shared" si="179"/>
        <v>157500</v>
      </c>
      <c r="AB109" s="12">
        <f t="shared" si="179"/>
        <v>525000</v>
      </c>
      <c r="AC109" s="12">
        <f t="shared" si="179"/>
        <v>0</v>
      </c>
      <c r="AD109" s="12">
        <f t="shared" si="179"/>
        <v>21000</v>
      </c>
      <c r="AE109" s="12">
        <f t="shared" si="179"/>
        <v>0</v>
      </c>
      <c r="AF109" s="12">
        <f t="shared" si="179"/>
        <v>0</v>
      </c>
      <c r="AG109" s="12">
        <f t="shared" si="179"/>
        <v>26250</v>
      </c>
      <c r="AH109" s="12">
        <f t="shared" si="179"/>
        <v>0</v>
      </c>
      <c r="AI109" s="12">
        <f t="shared" si="179"/>
        <v>0</v>
      </c>
      <c r="AJ109" s="12">
        <f t="shared" si="179"/>
        <v>0</v>
      </c>
      <c r="AK109" s="12">
        <f t="shared" si="179"/>
        <v>0</v>
      </c>
      <c r="AL109" s="12">
        <f t="shared" si="179"/>
        <v>0</v>
      </c>
      <c r="AM109" s="12">
        <f t="shared" si="179"/>
        <v>0</v>
      </c>
      <c r="AN109" s="12">
        <f t="shared" si="179"/>
        <v>0</v>
      </c>
      <c r="AO109" s="12">
        <f t="shared" si="179"/>
        <v>42000</v>
      </c>
      <c r="AP109" s="12">
        <f t="shared" si="179"/>
        <v>2073750</v>
      </c>
      <c r="AQ109" s="12">
        <f t="shared" si="179"/>
        <v>10500</v>
      </c>
      <c r="AR109" s="12">
        <f t="shared" si="179"/>
        <v>682500</v>
      </c>
      <c r="AS109" s="12">
        <f t="shared" si="179"/>
        <v>210000</v>
      </c>
      <c r="AT109" s="12">
        <f t="shared" si="179"/>
        <v>52500</v>
      </c>
      <c r="AU109" s="12">
        <f t="shared" si="179"/>
        <v>0</v>
      </c>
      <c r="AV109" s="12">
        <f t="shared" si="179"/>
        <v>0</v>
      </c>
      <c r="AW109" s="12">
        <f t="shared" si="179"/>
        <v>10500</v>
      </c>
      <c r="AX109" s="12">
        <f t="shared" si="179"/>
        <v>0</v>
      </c>
      <c r="AY109" s="12">
        <f t="shared" si="179"/>
        <v>42000</v>
      </c>
      <c r="AZ109" s="12">
        <f t="shared" si="179"/>
        <v>0</v>
      </c>
      <c r="BA109" s="12">
        <f t="shared" si="179"/>
        <v>73500</v>
      </c>
      <c r="BB109" s="12">
        <f t="shared" si="179"/>
        <v>147000</v>
      </c>
      <c r="BC109" s="12">
        <f t="shared" si="179"/>
        <v>241500</v>
      </c>
      <c r="BD109" s="12">
        <f t="shared" si="179"/>
        <v>52500</v>
      </c>
      <c r="BE109" s="12">
        <f t="shared" si="179"/>
        <v>0</v>
      </c>
      <c r="BF109" s="12">
        <f t="shared" si="179"/>
        <v>367500</v>
      </c>
      <c r="BG109" s="12">
        <f t="shared" si="179"/>
        <v>0</v>
      </c>
      <c r="BH109" s="12">
        <f t="shared" si="179"/>
        <v>141750</v>
      </c>
      <c r="BI109" s="12">
        <f t="shared" si="179"/>
        <v>0</v>
      </c>
      <c r="BJ109" s="12">
        <f t="shared" si="179"/>
        <v>231000</v>
      </c>
      <c r="BK109" s="12">
        <f t="shared" si="179"/>
        <v>1155000</v>
      </c>
      <c r="BL109" s="12">
        <f t="shared" si="179"/>
        <v>63000</v>
      </c>
      <c r="BM109" s="12">
        <f t="shared" si="179"/>
        <v>42000</v>
      </c>
      <c r="BN109" s="12">
        <f t="shared" si="179"/>
        <v>456750</v>
      </c>
      <c r="BO109" s="12">
        <f t="shared" si="179"/>
        <v>26250</v>
      </c>
      <c r="BP109" s="12">
        <f t="shared" ref="BP109:EA109" si="180">BP108*BP106</f>
        <v>0</v>
      </c>
      <c r="BQ109" s="12">
        <f t="shared" si="180"/>
        <v>15750</v>
      </c>
      <c r="BR109" s="12">
        <f t="shared" si="180"/>
        <v>0</v>
      </c>
      <c r="BS109" s="12">
        <f t="shared" si="180"/>
        <v>0</v>
      </c>
      <c r="BT109" s="12">
        <f t="shared" si="180"/>
        <v>10500</v>
      </c>
      <c r="BU109" s="12">
        <f t="shared" si="180"/>
        <v>10500</v>
      </c>
      <c r="BV109" s="12">
        <f t="shared" si="180"/>
        <v>0</v>
      </c>
      <c r="BW109" s="12">
        <f t="shared" si="180"/>
        <v>0</v>
      </c>
      <c r="BX109" s="12">
        <f t="shared" si="180"/>
        <v>0</v>
      </c>
      <c r="BY109" s="12">
        <f t="shared" si="180"/>
        <v>0</v>
      </c>
      <c r="BZ109" s="12">
        <f t="shared" si="180"/>
        <v>0</v>
      </c>
      <c r="CA109" s="12">
        <f t="shared" si="180"/>
        <v>0</v>
      </c>
      <c r="CB109" s="12">
        <f t="shared" si="180"/>
        <v>2163000</v>
      </c>
      <c r="CC109" s="12">
        <f t="shared" si="180"/>
        <v>0</v>
      </c>
      <c r="CD109" s="12">
        <f t="shared" si="180"/>
        <v>0</v>
      </c>
      <c r="CE109" s="12">
        <f t="shared" si="180"/>
        <v>0</v>
      </c>
      <c r="CF109" s="12">
        <f t="shared" si="180"/>
        <v>0</v>
      </c>
      <c r="CG109" s="12">
        <f t="shared" si="180"/>
        <v>0</v>
      </c>
      <c r="CH109" s="12">
        <f t="shared" si="180"/>
        <v>0</v>
      </c>
      <c r="CI109" s="12">
        <f t="shared" si="180"/>
        <v>0</v>
      </c>
      <c r="CJ109" s="12">
        <f t="shared" si="180"/>
        <v>21000</v>
      </c>
      <c r="CK109" s="12">
        <f t="shared" si="180"/>
        <v>0</v>
      </c>
      <c r="CL109" s="12">
        <f t="shared" si="180"/>
        <v>31500</v>
      </c>
      <c r="CM109" s="12">
        <f t="shared" si="180"/>
        <v>10500</v>
      </c>
      <c r="CN109" s="12">
        <f t="shared" si="180"/>
        <v>1832250</v>
      </c>
      <c r="CO109" s="12">
        <f t="shared" si="180"/>
        <v>766500</v>
      </c>
      <c r="CP109" s="12">
        <f t="shared" si="180"/>
        <v>52500</v>
      </c>
      <c r="CQ109" s="12">
        <f t="shared" si="180"/>
        <v>21000</v>
      </c>
      <c r="CR109" s="12">
        <f t="shared" si="180"/>
        <v>0</v>
      </c>
      <c r="CS109" s="12">
        <f t="shared" si="180"/>
        <v>0</v>
      </c>
      <c r="CT109" s="12">
        <f t="shared" si="180"/>
        <v>0</v>
      </c>
      <c r="CU109" s="12">
        <f t="shared" si="180"/>
        <v>10500</v>
      </c>
      <c r="CV109" s="12">
        <f t="shared" si="180"/>
        <v>0</v>
      </c>
      <c r="CW109" s="12">
        <f t="shared" si="180"/>
        <v>0</v>
      </c>
      <c r="CX109" s="12">
        <f t="shared" si="180"/>
        <v>0</v>
      </c>
      <c r="CY109" s="12">
        <f t="shared" si="180"/>
        <v>0</v>
      </c>
      <c r="CZ109" s="12">
        <f t="shared" si="180"/>
        <v>0</v>
      </c>
      <c r="DA109" s="12">
        <f t="shared" si="180"/>
        <v>0</v>
      </c>
      <c r="DB109" s="12">
        <f t="shared" si="180"/>
        <v>0</v>
      </c>
      <c r="DC109" s="12">
        <f t="shared" si="180"/>
        <v>0</v>
      </c>
      <c r="DD109" s="12">
        <f t="shared" si="180"/>
        <v>0</v>
      </c>
      <c r="DE109" s="12">
        <f t="shared" si="180"/>
        <v>0</v>
      </c>
      <c r="DF109" s="12">
        <f t="shared" si="180"/>
        <v>320250</v>
      </c>
      <c r="DG109" s="12">
        <f t="shared" si="180"/>
        <v>0</v>
      </c>
      <c r="DH109" s="12">
        <f t="shared" si="180"/>
        <v>0</v>
      </c>
      <c r="DI109" s="12">
        <f t="shared" si="180"/>
        <v>47250</v>
      </c>
      <c r="DJ109" s="12">
        <f t="shared" si="180"/>
        <v>0</v>
      </c>
      <c r="DK109" s="12">
        <f t="shared" si="180"/>
        <v>0</v>
      </c>
      <c r="DL109" s="12">
        <f t="shared" si="180"/>
        <v>63000</v>
      </c>
      <c r="DM109" s="12">
        <f t="shared" si="180"/>
        <v>0</v>
      </c>
      <c r="DN109" s="12">
        <f t="shared" si="180"/>
        <v>0</v>
      </c>
      <c r="DO109" s="12">
        <f t="shared" si="180"/>
        <v>0</v>
      </c>
      <c r="DP109" s="12">
        <f t="shared" si="180"/>
        <v>0</v>
      </c>
      <c r="DQ109" s="12">
        <f t="shared" si="180"/>
        <v>0</v>
      </c>
      <c r="DR109" s="12">
        <f t="shared" si="180"/>
        <v>0</v>
      </c>
      <c r="DS109" s="12">
        <f t="shared" si="180"/>
        <v>0</v>
      </c>
      <c r="DT109" s="12">
        <f t="shared" si="180"/>
        <v>0</v>
      </c>
      <c r="DU109" s="12">
        <f t="shared" si="180"/>
        <v>0</v>
      </c>
      <c r="DV109" s="12">
        <f t="shared" si="180"/>
        <v>0</v>
      </c>
      <c r="DW109" s="12">
        <f t="shared" si="180"/>
        <v>0</v>
      </c>
      <c r="DX109" s="12">
        <f t="shared" si="180"/>
        <v>0</v>
      </c>
      <c r="DY109" s="12">
        <f t="shared" si="180"/>
        <v>0</v>
      </c>
      <c r="DZ109" s="12">
        <f t="shared" si="180"/>
        <v>21000</v>
      </c>
      <c r="EA109" s="12">
        <f t="shared" si="180"/>
        <v>21000</v>
      </c>
      <c r="EB109" s="12">
        <f t="shared" ref="EB109:FX109" si="181">EB108*EB106</f>
        <v>0</v>
      </c>
      <c r="EC109" s="12">
        <f t="shared" si="181"/>
        <v>10500</v>
      </c>
      <c r="ED109" s="12">
        <f t="shared" si="181"/>
        <v>0</v>
      </c>
      <c r="EE109" s="12">
        <f t="shared" si="181"/>
        <v>0</v>
      </c>
      <c r="EF109" s="12">
        <f t="shared" si="181"/>
        <v>21000</v>
      </c>
      <c r="EG109" s="12">
        <f t="shared" si="181"/>
        <v>10500</v>
      </c>
      <c r="EH109" s="12">
        <f t="shared" si="181"/>
        <v>10500</v>
      </c>
      <c r="EI109" s="12">
        <f t="shared" si="181"/>
        <v>131250</v>
      </c>
      <c r="EJ109" s="12">
        <f t="shared" si="181"/>
        <v>325500</v>
      </c>
      <c r="EK109" s="12">
        <f t="shared" si="181"/>
        <v>0</v>
      </c>
      <c r="EL109" s="12">
        <f t="shared" si="181"/>
        <v>0</v>
      </c>
      <c r="EM109" s="12">
        <f t="shared" si="181"/>
        <v>10500</v>
      </c>
      <c r="EN109" s="12">
        <f t="shared" si="181"/>
        <v>0</v>
      </c>
      <c r="EO109" s="12">
        <f t="shared" si="181"/>
        <v>0</v>
      </c>
      <c r="EP109" s="12">
        <f t="shared" si="181"/>
        <v>0</v>
      </c>
      <c r="EQ109" s="12">
        <f t="shared" si="181"/>
        <v>0</v>
      </c>
      <c r="ER109" s="12">
        <f t="shared" si="181"/>
        <v>0</v>
      </c>
      <c r="ES109" s="12">
        <f t="shared" si="181"/>
        <v>0</v>
      </c>
      <c r="ET109" s="12">
        <f t="shared" si="181"/>
        <v>0</v>
      </c>
      <c r="EU109" s="12">
        <f t="shared" si="181"/>
        <v>21000</v>
      </c>
      <c r="EV109" s="12">
        <f t="shared" si="181"/>
        <v>52500</v>
      </c>
      <c r="EW109" s="12">
        <f t="shared" si="181"/>
        <v>0</v>
      </c>
      <c r="EX109" s="12">
        <f t="shared" si="181"/>
        <v>0</v>
      </c>
      <c r="EY109" s="12">
        <f t="shared" si="181"/>
        <v>0</v>
      </c>
      <c r="EZ109" s="12">
        <f t="shared" si="181"/>
        <v>0</v>
      </c>
      <c r="FA109" s="12">
        <f t="shared" si="181"/>
        <v>84000</v>
      </c>
      <c r="FB109" s="12">
        <f t="shared" si="181"/>
        <v>0</v>
      </c>
      <c r="FC109" s="12">
        <f t="shared" si="181"/>
        <v>84000</v>
      </c>
      <c r="FD109" s="12">
        <f t="shared" si="181"/>
        <v>10500</v>
      </c>
      <c r="FE109" s="12">
        <f t="shared" si="181"/>
        <v>0</v>
      </c>
      <c r="FF109" s="12">
        <f t="shared" si="181"/>
        <v>0</v>
      </c>
      <c r="FG109" s="12">
        <f t="shared" si="181"/>
        <v>0</v>
      </c>
      <c r="FH109" s="12">
        <f t="shared" si="181"/>
        <v>0</v>
      </c>
      <c r="FI109" s="12">
        <f t="shared" si="181"/>
        <v>0</v>
      </c>
      <c r="FJ109" s="12">
        <f t="shared" si="181"/>
        <v>0</v>
      </c>
      <c r="FK109" s="12">
        <f t="shared" si="181"/>
        <v>0</v>
      </c>
      <c r="FL109" s="12">
        <f t="shared" si="181"/>
        <v>0</v>
      </c>
      <c r="FM109" s="12">
        <f t="shared" si="181"/>
        <v>52500</v>
      </c>
      <c r="FN109" s="12">
        <f t="shared" si="181"/>
        <v>47250</v>
      </c>
      <c r="FO109" s="12">
        <f t="shared" si="181"/>
        <v>0</v>
      </c>
      <c r="FP109" s="12">
        <f t="shared" si="181"/>
        <v>0</v>
      </c>
      <c r="FQ109" s="12">
        <f t="shared" si="181"/>
        <v>0</v>
      </c>
      <c r="FR109" s="12">
        <f t="shared" si="181"/>
        <v>0</v>
      </c>
      <c r="FS109" s="12">
        <f t="shared" si="181"/>
        <v>0</v>
      </c>
      <c r="FT109" s="12">
        <f t="shared" si="181"/>
        <v>0</v>
      </c>
      <c r="FU109" s="12">
        <f t="shared" si="181"/>
        <v>0</v>
      </c>
      <c r="FV109" s="12">
        <f t="shared" si="181"/>
        <v>10500</v>
      </c>
      <c r="FW109" s="12">
        <f t="shared" si="181"/>
        <v>0</v>
      </c>
      <c r="FX109" s="12">
        <f t="shared" si="181"/>
        <v>0</v>
      </c>
      <c r="FY109" s="14"/>
      <c r="FZ109" s="2">
        <f t="shared" si="169"/>
        <v>17493000</v>
      </c>
      <c r="GA109" s="2"/>
      <c r="GB109" s="14"/>
      <c r="GC109" s="14"/>
      <c r="GD109" s="14"/>
      <c r="GE109" s="14"/>
      <c r="GF109" s="14"/>
      <c r="GG109" s="2"/>
      <c r="GH109" s="12"/>
      <c r="GI109" s="133"/>
      <c r="GJ109" s="133"/>
      <c r="GK109" s="133"/>
      <c r="GL109" s="133"/>
      <c r="GM109" s="133"/>
      <c r="GN109" s="180"/>
      <c r="GO109" s="180"/>
    </row>
    <row r="110" spans="1:197" s="178" customFormat="1" x14ac:dyDescent="0.35">
      <c r="A110" s="177" t="s">
        <v>1058</v>
      </c>
      <c r="B110" s="154" t="s">
        <v>714</v>
      </c>
      <c r="C110" s="188">
        <f>(C105*C106)+C109</f>
        <v>21000</v>
      </c>
      <c r="D110" s="188">
        <f t="shared" ref="D110:BO110" si="182">(D105*D106)+D109</f>
        <v>554400</v>
      </c>
      <c r="E110" s="188">
        <f t="shared" si="182"/>
        <v>0</v>
      </c>
      <c r="F110" s="188">
        <f t="shared" si="182"/>
        <v>307650</v>
      </c>
      <c r="G110" s="188">
        <f t="shared" si="182"/>
        <v>21000</v>
      </c>
      <c r="H110" s="188">
        <f t="shared" si="182"/>
        <v>21000</v>
      </c>
      <c r="I110" s="188">
        <f t="shared" si="182"/>
        <v>306600</v>
      </c>
      <c r="J110" s="188">
        <f t="shared" si="182"/>
        <v>0</v>
      </c>
      <c r="K110" s="188">
        <f t="shared" si="182"/>
        <v>0</v>
      </c>
      <c r="L110" s="188">
        <f t="shared" si="182"/>
        <v>246750</v>
      </c>
      <c r="M110" s="188">
        <f t="shared" si="182"/>
        <v>63000</v>
      </c>
      <c r="N110" s="188">
        <f t="shared" si="182"/>
        <v>1693650</v>
      </c>
      <c r="O110" s="188">
        <f t="shared" si="182"/>
        <v>661500</v>
      </c>
      <c r="P110" s="188">
        <f t="shared" si="182"/>
        <v>0</v>
      </c>
      <c r="Q110" s="188">
        <f t="shared" si="182"/>
        <v>1653750</v>
      </c>
      <c r="R110" s="188">
        <f t="shared" si="182"/>
        <v>21000</v>
      </c>
      <c r="S110" s="188">
        <f t="shared" si="182"/>
        <v>0</v>
      </c>
      <c r="T110" s="188">
        <f t="shared" si="182"/>
        <v>0</v>
      </c>
      <c r="U110" s="188">
        <f t="shared" si="182"/>
        <v>0</v>
      </c>
      <c r="V110" s="188">
        <f t="shared" si="182"/>
        <v>0</v>
      </c>
      <c r="W110" s="188">
        <f t="shared" si="182"/>
        <v>10500</v>
      </c>
      <c r="X110" s="188">
        <f t="shared" si="182"/>
        <v>0</v>
      </c>
      <c r="Y110" s="188">
        <f t="shared" si="182"/>
        <v>0</v>
      </c>
      <c r="Z110" s="188">
        <f t="shared" si="182"/>
        <v>10500</v>
      </c>
      <c r="AA110" s="188">
        <f t="shared" si="182"/>
        <v>931350</v>
      </c>
      <c r="AB110" s="188">
        <f t="shared" si="182"/>
        <v>596400</v>
      </c>
      <c r="AC110" s="188">
        <f t="shared" si="182"/>
        <v>0</v>
      </c>
      <c r="AD110" s="188">
        <f t="shared" si="182"/>
        <v>21000</v>
      </c>
      <c r="AE110" s="188">
        <f t="shared" si="182"/>
        <v>0</v>
      </c>
      <c r="AF110" s="188">
        <f t="shared" si="182"/>
        <v>0</v>
      </c>
      <c r="AG110" s="188">
        <f t="shared" si="182"/>
        <v>26250</v>
      </c>
      <c r="AH110" s="188">
        <f t="shared" si="182"/>
        <v>0</v>
      </c>
      <c r="AI110" s="188">
        <f t="shared" si="182"/>
        <v>0</v>
      </c>
      <c r="AJ110" s="188">
        <f t="shared" si="182"/>
        <v>0</v>
      </c>
      <c r="AK110" s="188">
        <f t="shared" si="182"/>
        <v>0</v>
      </c>
      <c r="AL110" s="188">
        <f t="shared" si="182"/>
        <v>0</v>
      </c>
      <c r="AM110" s="188">
        <f t="shared" si="182"/>
        <v>0</v>
      </c>
      <c r="AN110" s="188">
        <f t="shared" si="182"/>
        <v>0</v>
      </c>
      <c r="AO110" s="188">
        <f t="shared" si="182"/>
        <v>42000</v>
      </c>
      <c r="AP110" s="188">
        <f t="shared" si="182"/>
        <v>2154600</v>
      </c>
      <c r="AQ110" s="188">
        <f t="shared" si="182"/>
        <v>10500</v>
      </c>
      <c r="AR110" s="188">
        <f t="shared" si="182"/>
        <v>962850</v>
      </c>
      <c r="AS110" s="188">
        <f t="shared" si="182"/>
        <v>231000</v>
      </c>
      <c r="AT110" s="188">
        <f t="shared" si="182"/>
        <v>63000</v>
      </c>
      <c r="AU110" s="188">
        <f t="shared" si="182"/>
        <v>0</v>
      </c>
      <c r="AV110" s="188">
        <f t="shared" si="182"/>
        <v>0</v>
      </c>
      <c r="AW110" s="188">
        <f t="shared" si="182"/>
        <v>10500</v>
      </c>
      <c r="AX110" s="188">
        <f t="shared" si="182"/>
        <v>0</v>
      </c>
      <c r="AY110" s="188">
        <f t="shared" si="182"/>
        <v>42000</v>
      </c>
      <c r="AZ110" s="188">
        <f t="shared" si="182"/>
        <v>0</v>
      </c>
      <c r="BA110" s="188">
        <f t="shared" si="182"/>
        <v>73500</v>
      </c>
      <c r="BB110" s="188">
        <f t="shared" si="182"/>
        <v>147000</v>
      </c>
      <c r="BC110" s="188">
        <f t="shared" si="182"/>
        <v>278250</v>
      </c>
      <c r="BD110" s="188">
        <f t="shared" si="182"/>
        <v>52500</v>
      </c>
      <c r="BE110" s="188">
        <f t="shared" si="182"/>
        <v>0</v>
      </c>
      <c r="BF110" s="188">
        <f t="shared" si="182"/>
        <v>378000</v>
      </c>
      <c r="BG110" s="188">
        <f t="shared" si="182"/>
        <v>0</v>
      </c>
      <c r="BH110" s="188">
        <f t="shared" si="182"/>
        <v>141750</v>
      </c>
      <c r="BI110" s="188">
        <f t="shared" si="182"/>
        <v>0</v>
      </c>
      <c r="BJ110" s="188">
        <f t="shared" si="182"/>
        <v>252000</v>
      </c>
      <c r="BK110" s="188">
        <f t="shared" si="182"/>
        <v>1359750</v>
      </c>
      <c r="BL110" s="188">
        <f t="shared" si="182"/>
        <v>68250</v>
      </c>
      <c r="BM110" s="188">
        <f t="shared" si="182"/>
        <v>42000</v>
      </c>
      <c r="BN110" s="188">
        <f t="shared" si="182"/>
        <v>677250</v>
      </c>
      <c r="BO110" s="188">
        <f t="shared" si="182"/>
        <v>26250</v>
      </c>
      <c r="BP110" s="188">
        <f t="shared" ref="BP110:EA110" si="183">(BP105*BP106)+BP109</f>
        <v>0</v>
      </c>
      <c r="BQ110" s="188">
        <f t="shared" si="183"/>
        <v>15750</v>
      </c>
      <c r="BR110" s="188">
        <f t="shared" si="183"/>
        <v>0</v>
      </c>
      <c r="BS110" s="188">
        <f t="shared" si="183"/>
        <v>0</v>
      </c>
      <c r="BT110" s="188">
        <f t="shared" si="183"/>
        <v>10500</v>
      </c>
      <c r="BU110" s="188">
        <f t="shared" si="183"/>
        <v>21000</v>
      </c>
      <c r="BV110" s="188">
        <f t="shared" si="183"/>
        <v>0</v>
      </c>
      <c r="BW110" s="188">
        <f t="shared" si="183"/>
        <v>0</v>
      </c>
      <c r="BX110" s="188">
        <f t="shared" si="183"/>
        <v>0</v>
      </c>
      <c r="BY110" s="188">
        <f t="shared" si="183"/>
        <v>0</v>
      </c>
      <c r="BZ110" s="188">
        <f t="shared" si="183"/>
        <v>0</v>
      </c>
      <c r="CA110" s="188">
        <f t="shared" si="183"/>
        <v>0</v>
      </c>
      <c r="CB110" s="188">
        <f t="shared" si="183"/>
        <v>2226000</v>
      </c>
      <c r="CC110" s="188">
        <f t="shared" si="183"/>
        <v>0</v>
      </c>
      <c r="CD110" s="188">
        <f t="shared" si="183"/>
        <v>0</v>
      </c>
      <c r="CE110" s="188">
        <f t="shared" si="183"/>
        <v>0</v>
      </c>
      <c r="CF110" s="188">
        <f t="shared" si="183"/>
        <v>0</v>
      </c>
      <c r="CG110" s="188">
        <f t="shared" si="183"/>
        <v>0</v>
      </c>
      <c r="CH110" s="188">
        <f t="shared" si="183"/>
        <v>0</v>
      </c>
      <c r="CI110" s="188">
        <f t="shared" si="183"/>
        <v>0</v>
      </c>
      <c r="CJ110" s="188">
        <f t="shared" si="183"/>
        <v>87150</v>
      </c>
      <c r="CK110" s="188">
        <f t="shared" si="183"/>
        <v>0</v>
      </c>
      <c r="CL110" s="188">
        <f t="shared" si="183"/>
        <v>31500</v>
      </c>
      <c r="CM110" s="188">
        <f t="shared" si="183"/>
        <v>10500</v>
      </c>
      <c r="CN110" s="188">
        <f t="shared" si="183"/>
        <v>1921500</v>
      </c>
      <c r="CO110" s="188">
        <f t="shared" si="183"/>
        <v>826350</v>
      </c>
      <c r="CP110" s="188">
        <f t="shared" si="183"/>
        <v>73500</v>
      </c>
      <c r="CQ110" s="188">
        <f t="shared" si="183"/>
        <v>21000</v>
      </c>
      <c r="CR110" s="188">
        <f t="shared" si="183"/>
        <v>0</v>
      </c>
      <c r="CS110" s="188">
        <f t="shared" si="183"/>
        <v>0</v>
      </c>
      <c r="CT110" s="188">
        <f t="shared" si="183"/>
        <v>0</v>
      </c>
      <c r="CU110" s="188">
        <f t="shared" si="183"/>
        <v>10500</v>
      </c>
      <c r="CV110" s="188">
        <f t="shared" si="183"/>
        <v>0</v>
      </c>
      <c r="CW110" s="188">
        <f t="shared" si="183"/>
        <v>0</v>
      </c>
      <c r="CX110" s="188">
        <f t="shared" si="183"/>
        <v>0</v>
      </c>
      <c r="CY110" s="188">
        <f t="shared" si="183"/>
        <v>0</v>
      </c>
      <c r="CZ110" s="188">
        <f t="shared" si="183"/>
        <v>0</v>
      </c>
      <c r="DA110" s="188">
        <f t="shared" si="183"/>
        <v>10500</v>
      </c>
      <c r="DB110" s="188">
        <f t="shared" si="183"/>
        <v>0</v>
      </c>
      <c r="DC110" s="188">
        <f t="shared" si="183"/>
        <v>0</v>
      </c>
      <c r="DD110" s="188">
        <f t="shared" si="183"/>
        <v>0</v>
      </c>
      <c r="DE110" s="188">
        <f t="shared" si="183"/>
        <v>0</v>
      </c>
      <c r="DF110" s="188">
        <f t="shared" si="183"/>
        <v>456750</v>
      </c>
      <c r="DG110" s="188">
        <f t="shared" si="183"/>
        <v>0</v>
      </c>
      <c r="DH110" s="188">
        <f t="shared" si="183"/>
        <v>0</v>
      </c>
      <c r="DI110" s="188">
        <f t="shared" si="183"/>
        <v>47250</v>
      </c>
      <c r="DJ110" s="188">
        <f t="shared" si="183"/>
        <v>0</v>
      </c>
      <c r="DK110" s="188">
        <f t="shared" si="183"/>
        <v>0</v>
      </c>
      <c r="DL110" s="188">
        <f t="shared" si="183"/>
        <v>63000</v>
      </c>
      <c r="DM110" s="188">
        <f t="shared" si="183"/>
        <v>0</v>
      </c>
      <c r="DN110" s="188">
        <f t="shared" si="183"/>
        <v>21000</v>
      </c>
      <c r="DO110" s="188">
        <f t="shared" si="183"/>
        <v>10500</v>
      </c>
      <c r="DP110" s="188">
        <f t="shared" si="183"/>
        <v>0</v>
      </c>
      <c r="DQ110" s="188">
        <f t="shared" si="183"/>
        <v>0</v>
      </c>
      <c r="DR110" s="188">
        <f t="shared" si="183"/>
        <v>0</v>
      </c>
      <c r="DS110" s="188">
        <f t="shared" si="183"/>
        <v>0</v>
      </c>
      <c r="DT110" s="188">
        <f t="shared" si="183"/>
        <v>0</v>
      </c>
      <c r="DU110" s="188">
        <f t="shared" si="183"/>
        <v>0</v>
      </c>
      <c r="DV110" s="188">
        <f t="shared" si="183"/>
        <v>0</v>
      </c>
      <c r="DW110" s="188">
        <f t="shared" si="183"/>
        <v>0</v>
      </c>
      <c r="DX110" s="188">
        <f t="shared" si="183"/>
        <v>0</v>
      </c>
      <c r="DY110" s="188">
        <f t="shared" si="183"/>
        <v>0</v>
      </c>
      <c r="DZ110" s="188">
        <f t="shared" si="183"/>
        <v>21000</v>
      </c>
      <c r="EA110" s="188">
        <f t="shared" si="183"/>
        <v>21000</v>
      </c>
      <c r="EB110" s="188">
        <f t="shared" ref="EB110:FX110" si="184">(EB105*EB106)+EB109</f>
        <v>0</v>
      </c>
      <c r="EC110" s="188">
        <f t="shared" si="184"/>
        <v>21000</v>
      </c>
      <c r="ED110" s="188">
        <f t="shared" si="184"/>
        <v>0</v>
      </c>
      <c r="EE110" s="188">
        <f t="shared" si="184"/>
        <v>0</v>
      </c>
      <c r="EF110" s="188">
        <f t="shared" si="184"/>
        <v>21000</v>
      </c>
      <c r="EG110" s="188">
        <f t="shared" si="184"/>
        <v>10500</v>
      </c>
      <c r="EH110" s="188">
        <f t="shared" si="184"/>
        <v>10500</v>
      </c>
      <c r="EI110" s="188">
        <f t="shared" si="184"/>
        <v>131250</v>
      </c>
      <c r="EJ110" s="188">
        <f t="shared" si="184"/>
        <v>336000</v>
      </c>
      <c r="EK110" s="188">
        <f t="shared" si="184"/>
        <v>0</v>
      </c>
      <c r="EL110" s="188">
        <f t="shared" si="184"/>
        <v>0</v>
      </c>
      <c r="EM110" s="188">
        <f t="shared" si="184"/>
        <v>143850</v>
      </c>
      <c r="EN110" s="188">
        <f t="shared" si="184"/>
        <v>0</v>
      </c>
      <c r="EO110" s="188">
        <f t="shared" si="184"/>
        <v>0</v>
      </c>
      <c r="EP110" s="188">
        <f t="shared" si="184"/>
        <v>0</v>
      </c>
      <c r="EQ110" s="188">
        <f t="shared" si="184"/>
        <v>0</v>
      </c>
      <c r="ER110" s="188">
        <f t="shared" si="184"/>
        <v>0</v>
      </c>
      <c r="ES110" s="188">
        <f t="shared" si="184"/>
        <v>0</v>
      </c>
      <c r="ET110" s="188">
        <f t="shared" si="184"/>
        <v>0</v>
      </c>
      <c r="EU110" s="188">
        <f t="shared" si="184"/>
        <v>21000</v>
      </c>
      <c r="EV110" s="188">
        <f t="shared" si="184"/>
        <v>52500</v>
      </c>
      <c r="EW110" s="188">
        <f t="shared" si="184"/>
        <v>0</v>
      </c>
      <c r="EX110" s="188">
        <f t="shared" si="184"/>
        <v>0</v>
      </c>
      <c r="EY110" s="188">
        <f t="shared" si="184"/>
        <v>0</v>
      </c>
      <c r="EZ110" s="188">
        <f t="shared" si="184"/>
        <v>0</v>
      </c>
      <c r="FA110" s="188">
        <f t="shared" si="184"/>
        <v>99750</v>
      </c>
      <c r="FB110" s="188">
        <f t="shared" si="184"/>
        <v>0</v>
      </c>
      <c r="FC110" s="188">
        <f t="shared" si="184"/>
        <v>99750</v>
      </c>
      <c r="FD110" s="188">
        <f t="shared" si="184"/>
        <v>10500</v>
      </c>
      <c r="FE110" s="188">
        <f t="shared" si="184"/>
        <v>0</v>
      </c>
      <c r="FF110" s="188">
        <f t="shared" si="184"/>
        <v>0</v>
      </c>
      <c r="FG110" s="188">
        <f t="shared" si="184"/>
        <v>0</v>
      </c>
      <c r="FH110" s="188">
        <f t="shared" si="184"/>
        <v>0</v>
      </c>
      <c r="FI110" s="188">
        <f t="shared" si="184"/>
        <v>0</v>
      </c>
      <c r="FJ110" s="188">
        <f t="shared" si="184"/>
        <v>0</v>
      </c>
      <c r="FK110" s="188">
        <f t="shared" si="184"/>
        <v>0</v>
      </c>
      <c r="FL110" s="188">
        <f t="shared" si="184"/>
        <v>0</v>
      </c>
      <c r="FM110" s="188">
        <f t="shared" si="184"/>
        <v>52500</v>
      </c>
      <c r="FN110" s="188">
        <f t="shared" si="184"/>
        <v>428399.99999999994</v>
      </c>
      <c r="FO110" s="188">
        <f t="shared" si="184"/>
        <v>10500</v>
      </c>
      <c r="FP110" s="188">
        <f t="shared" si="184"/>
        <v>0</v>
      </c>
      <c r="FQ110" s="188">
        <f t="shared" si="184"/>
        <v>0</v>
      </c>
      <c r="FR110" s="188">
        <f t="shared" si="184"/>
        <v>0</v>
      </c>
      <c r="FS110" s="188">
        <f t="shared" si="184"/>
        <v>0</v>
      </c>
      <c r="FT110" s="188">
        <f t="shared" si="184"/>
        <v>0</v>
      </c>
      <c r="FU110" s="188">
        <f t="shared" si="184"/>
        <v>0</v>
      </c>
      <c r="FV110" s="188">
        <f t="shared" si="184"/>
        <v>21000</v>
      </c>
      <c r="FW110" s="188">
        <f t="shared" si="184"/>
        <v>0</v>
      </c>
      <c r="FX110" s="188">
        <f t="shared" si="184"/>
        <v>0</v>
      </c>
      <c r="FY110" s="188"/>
      <c r="FZ110" s="2">
        <f>SUM(C110:FX110)</f>
        <v>21556500</v>
      </c>
      <c r="GA110" s="65"/>
      <c r="GB110" s="2">
        <f>FZ110-GA110</f>
        <v>21556500</v>
      </c>
      <c r="GC110" s="188"/>
      <c r="GD110" s="188"/>
      <c r="GE110" s="188"/>
      <c r="GF110" s="188"/>
      <c r="GG110" s="188"/>
      <c r="GH110" s="188"/>
    </row>
    <row r="111" spans="1:197" s="121" customFormat="1" x14ac:dyDescent="0.35">
      <c r="A111" s="119"/>
      <c r="B111" s="120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/>
      <c r="BR111" s="12"/>
      <c r="BS111" s="12"/>
      <c r="BT111" s="12"/>
      <c r="BU111" s="12"/>
      <c r="BV111" s="12"/>
      <c r="BW111" s="12"/>
      <c r="BX111" s="12"/>
      <c r="BY111" s="12"/>
      <c r="BZ111" s="12"/>
      <c r="CA111" s="12"/>
      <c r="CB111" s="12"/>
      <c r="CC111" s="12"/>
      <c r="CD111" s="12"/>
      <c r="CE111" s="12"/>
      <c r="CF111" s="12"/>
      <c r="CG111" s="12"/>
      <c r="CH111" s="12"/>
      <c r="CI111" s="12"/>
      <c r="CJ111" s="12"/>
      <c r="CK111" s="12"/>
      <c r="CL111" s="12"/>
      <c r="CM111" s="12"/>
      <c r="CN111" s="12"/>
      <c r="CO111" s="12"/>
      <c r="CP111" s="12"/>
      <c r="CQ111" s="12"/>
      <c r="CR111" s="12"/>
      <c r="CS111" s="12"/>
      <c r="CT111" s="12"/>
      <c r="CU111" s="12"/>
      <c r="CV111" s="12"/>
      <c r="CW111" s="12"/>
      <c r="CX111" s="12"/>
      <c r="CY111" s="12"/>
      <c r="CZ111" s="12"/>
      <c r="DA111" s="12"/>
      <c r="DB111" s="12"/>
      <c r="DC111" s="12"/>
      <c r="DD111" s="12"/>
      <c r="DE111" s="12"/>
      <c r="DF111" s="12"/>
      <c r="DG111" s="12"/>
      <c r="DH111" s="12"/>
      <c r="DI111" s="12"/>
      <c r="DJ111" s="12"/>
      <c r="DK111" s="12"/>
      <c r="DL111" s="12"/>
      <c r="DM111" s="12"/>
      <c r="DN111" s="12"/>
      <c r="DO111" s="12"/>
      <c r="DP111" s="12"/>
      <c r="DQ111" s="12"/>
      <c r="DR111" s="12"/>
      <c r="DS111" s="12"/>
      <c r="DT111" s="12"/>
      <c r="DU111" s="12"/>
      <c r="DV111" s="12"/>
      <c r="DW111" s="12"/>
      <c r="DX111" s="12"/>
      <c r="DY111" s="12"/>
      <c r="DZ111" s="12"/>
      <c r="EA111" s="12"/>
      <c r="EB111" s="12"/>
      <c r="EC111" s="12"/>
      <c r="ED111" s="12"/>
      <c r="EE111" s="12"/>
      <c r="EF111" s="12"/>
      <c r="EG111" s="12"/>
      <c r="EH111" s="12"/>
      <c r="EI111" s="12"/>
      <c r="EJ111" s="12"/>
      <c r="EK111" s="12"/>
      <c r="EL111" s="12"/>
      <c r="EM111" s="12"/>
      <c r="EN111" s="12"/>
      <c r="EO111" s="12"/>
      <c r="EP111" s="12"/>
      <c r="EQ111" s="12"/>
      <c r="ER111" s="12"/>
      <c r="ES111" s="12"/>
      <c r="ET111" s="12"/>
      <c r="EU111" s="12"/>
      <c r="EV111" s="12"/>
      <c r="EW111" s="12"/>
      <c r="EX111" s="12"/>
      <c r="EY111" s="12"/>
      <c r="EZ111" s="12"/>
      <c r="FA111" s="12"/>
      <c r="FB111" s="12"/>
      <c r="FC111" s="12"/>
      <c r="FD111" s="12"/>
      <c r="FE111" s="12"/>
      <c r="FF111" s="12"/>
      <c r="FG111" s="12"/>
      <c r="FH111" s="12"/>
      <c r="FI111" s="12"/>
      <c r="FJ111" s="12"/>
      <c r="FK111" s="12"/>
      <c r="FL111" s="12"/>
      <c r="FM111" s="12"/>
      <c r="FN111" s="12"/>
      <c r="FO111" s="12"/>
      <c r="FP111" s="12"/>
      <c r="FQ111" s="12"/>
      <c r="FR111" s="12"/>
      <c r="FS111" s="12"/>
      <c r="FT111" s="12"/>
      <c r="FU111" s="12"/>
      <c r="FV111" s="12"/>
      <c r="FW111" s="12"/>
      <c r="FX111" s="12"/>
      <c r="FY111" s="14"/>
      <c r="FZ111" s="14"/>
      <c r="GA111" s="2"/>
      <c r="GB111" s="14"/>
      <c r="GC111" s="14"/>
      <c r="GD111" s="14"/>
      <c r="GE111" s="14"/>
      <c r="GF111" s="14"/>
      <c r="GG111" s="2"/>
      <c r="GH111" s="12"/>
      <c r="GI111" s="133"/>
      <c r="GJ111" s="133"/>
      <c r="GK111" s="133"/>
      <c r="GL111" s="133"/>
      <c r="GM111" s="133"/>
      <c r="GN111" s="180"/>
      <c r="GO111" s="180"/>
    </row>
    <row r="112" spans="1:197" s="121" customFormat="1" x14ac:dyDescent="0.35">
      <c r="A112" s="119"/>
      <c r="B112" s="154" t="s">
        <v>725</v>
      </c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2"/>
      <c r="CA112" s="12"/>
      <c r="CB112" s="12"/>
      <c r="CC112" s="12"/>
      <c r="CD112" s="12"/>
      <c r="CE112" s="12"/>
      <c r="CF112" s="12"/>
      <c r="CG112" s="12"/>
      <c r="CH112" s="12"/>
      <c r="CI112" s="12"/>
      <c r="CJ112" s="12"/>
      <c r="CK112" s="12"/>
      <c r="CL112" s="12"/>
      <c r="CM112" s="12"/>
      <c r="CN112" s="12"/>
      <c r="CO112" s="12"/>
      <c r="CP112" s="12"/>
      <c r="CQ112" s="12"/>
      <c r="CR112" s="12"/>
      <c r="CS112" s="12"/>
      <c r="CT112" s="12"/>
      <c r="CU112" s="12"/>
      <c r="CV112" s="12"/>
      <c r="CW112" s="12"/>
      <c r="CX112" s="12"/>
      <c r="CY112" s="12"/>
      <c r="CZ112" s="12"/>
      <c r="DA112" s="12"/>
      <c r="DB112" s="12"/>
      <c r="DC112" s="12"/>
      <c r="DD112" s="12"/>
      <c r="DE112" s="12"/>
      <c r="DF112" s="12"/>
      <c r="DG112" s="12"/>
      <c r="DH112" s="12"/>
      <c r="DI112" s="12"/>
      <c r="DJ112" s="12"/>
      <c r="DK112" s="12"/>
      <c r="DL112" s="12"/>
      <c r="DM112" s="12"/>
      <c r="DN112" s="12"/>
      <c r="DO112" s="12"/>
      <c r="DP112" s="12"/>
      <c r="DQ112" s="12"/>
      <c r="DR112" s="12"/>
      <c r="DS112" s="12"/>
      <c r="DT112" s="12"/>
      <c r="DU112" s="12"/>
      <c r="DV112" s="12"/>
      <c r="DW112" s="12"/>
      <c r="DX112" s="12"/>
      <c r="DY112" s="12"/>
      <c r="DZ112" s="12"/>
      <c r="EA112" s="12"/>
      <c r="EB112" s="12"/>
      <c r="EC112" s="12"/>
      <c r="ED112" s="12"/>
      <c r="EE112" s="12"/>
      <c r="EF112" s="12"/>
      <c r="EG112" s="12"/>
      <c r="EH112" s="12"/>
      <c r="EI112" s="12"/>
      <c r="EJ112" s="12"/>
      <c r="EK112" s="12"/>
      <c r="EL112" s="12"/>
      <c r="EM112" s="12"/>
      <c r="EN112" s="12"/>
      <c r="EO112" s="12"/>
      <c r="EP112" s="12"/>
      <c r="EQ112" s="12"/>
      <c r="ER112" s="12"/>
      <c r="ES112" s="12"/>
      <c r="ET112" s="12"/>
      <c r="EU112" s="12"/>
      <c r="EV112" s="12"/>
      <c r="EW112" s="12"/>
      <c r="EX112" s="12"/>
      <c r="EY112" s="12"/>
      <c r="EZ112" s="12"/>
      <c r="FA112" s="12"/>
      <c r="FB112" s="12"/>
      <c r="FC112" s="12"/>
      <c r="FD112" s="12"/>
      <c r="FE112" s="12"/>
      <c r="FF112" s="12"/>
      <c r="FG112" s="12"/>
      <c r="FH112" s="12"/>
      <c r="FI112" s="12"/>
      <c r="FJ112" s="12"/>
      <c r="FK112" s="12"/>
      <c r="FL112" s="12"/>
      <c r="FM112" s="12"/>
      <c r="FN112" s="12"/>
      <c r="FO112" s="12"/>
      <c r="FP112" s="12"/>
      <c r="FQ112" s="12"/>
      <c r="FR112" s="12"/>
      <c r="FS112" s="12"/>
      <c r="FT112" s="12"/>
      <c r="FU112" s="12"/>
      <c r="FV112" s="12"/>
      <c r="FW112" s="12"/>
      <c r="FX112" s="12"/>
      <c r="FY112" s="14"/>
      <c r="FZ112" s="14"/>
      <c r="GA112" s="2"/>
      <c r="GB112" s="14"/>
      <c r="GC112" s="14"/>
      <c r="GD112" s="14"/>
      <c r="GE112" s="14"/>
      <c r="GF112" s="14"/>
      <c r="GG112" s="2"/>
      <c r="GH112" s="12"/>
      <c r="GI112" s="133"/>
      <c r="GJ112" s="133"/>
      <c r="GK112" s="133"/>
      <c r="GL112" s="133"/>
      <c r="GM112" s="133"/>
      <c r="GN112" s="180"/>
      <c r="GO112" s="180"/>
    </row>
    <row r="113" spans="1:197" s="121" customFormat="1" x14ac:dyDescent="0.35">
      <c r="A113" s="119" t="s">
        <v>719</v>
      </c>
      <c r="B113" s="120" t="s">
        <v>722</v>
      </c>
      <c r="C113" s="12">
        <f t="shared" ref="C113:AH113" si="185">C12+C33</f>
        <v>167</v>
      </c>
      <c r="D113" s="12">
        <f t="shared" si="185"/>
        <v>424</v>
      </c>
      <c r="E113" s="12">
        <f t="shared" si="185"/>
        <v>0</v>
      </c>
      <c r="F113" s="12">
        <f t="shared" si="185"/>
        <v>1648</v>
      </c>
      <c r="G113" s="12">
        <f t="shared" si="185"/>
        <v>0</v>
      </c>
      <c r="H113" s="12">
        <f t="shared" si="185"/>
        <v>0</v>
      </c>
      <c r="I113" s="12">
        <f t="shared" si="185"/>
        <v>0</v>
      </c>
      <c r="J113" s="12">
        <f t="shared" si="185"/>
        <v>0</v>
      </c>
      <c r="K113" s="12">
        <f t="shared" si="185"/>
        <v>0</v>
      </c>
      <c r="L113" s="12">
        <f t="shared" si="185"/>
        <v>0</v>
      </c>
      <c r="M113" s="12">
        <f t="shared" si="185"/>
        <v>0</v>
      </c>
      <c r="N113" s="12">
        <f t="shared" si="185"/>
        <v>0</v>
      </c>
      <c r="O113" s="12">
        <f t="shared" si="185"/>
        <v>0</v>
      </c>
      <c r="P113" s="12">
        <f t="shared" si="185"/>
        <v>0</v>
      </c>
      <c r="Q113" s="12">
        <f t="shared" si="185"/>
        <v>0</v>
      </c>
      <c r="R113" s="12">
        <f t="shared" si="185"/>
        <v>5567.5</v>
      </c>
      <c r="S113" s="12">
        <f t="shared" si="185"/>
        <v>6</v>
      </c>
      <c r="T113" s="12">
        <f t="shared" si="185"/>
        <v>0</v>
      </c>
      <c r="U113" s="12">
        <f t="shared" si="185"/>
        <v>0</v>
      </c>
      <c r="V113" s="12">
        <f t="shared" si="185"/>
        <v>0</v>
      </c>
      <c r="W113" s="12">
        <f t="shared" si="185"/>
        <v>0</v>
      </c>
      <c r="X113" s="12">
        <f t="shared" si="185"/>
        <v>0</v>
      </c>
      <c r="Y113" s="12">
        <f t="shared" si="185"/>
        <v>512</v>
      </c>
      <c r="Z113" s="12">
        <f t="shared" si="185"/>
        <v>0</v>
      </c>
      <c r="AA113" s="12">
        <f t="shared" si="185"/>
        <v>325.5</v>
      </c>
      <c r="AB113" s="12">
        <f t="shared" si="185"/>
        <v>215.5</v>
      </c>
      <c r="AC113" s="12">
        <f t="shared" si="185"/>
        <v>0</v>
      </c>
      <c r="AD113" s="12">
        <f t="shared" si="185"/>
        <v>0</v>
      </c>
      <c r="AE113" s="12">
        <f t="shared" si="185"/>
        <v>0</v>
      </c>
      <c r="AF113" s="12">
        <f t="shared" si="185"/>
        <v>0</v>
      </c>
      <c r="AG113" s="12">
        <f t="shared" si="185"/>
        <v>0</v>
      </c>
      <c r="AH113" s="12">
        <f t="shared" si="185"/>
        <v>0</v>
      </c>
      <c r="AI113" s="12">
        <f t="shared" ref="AI113:BN113" si="186">AI12+AI33</f>
        <v>0</v>
      </c>
      <c r="AJ113" s="12">
        <f t="shared" si="186"/>
        <v>0</v>
      </c>
      <c r="AK113" s="12">
        <f t="shared" si="186"/>
        <v>0</v>
      </c>
      <c r="AL113" s="12">
        <f t="shared" si="186"/>
        <v>0</v>
      </c>
      <c r="AM113" s="12">
        <f t="shared" si="186"/>
        <v>0</v>
      </c>
      <c r="AN113" s="12">
        <f t="shared" si="186"/>
        <v>0</v>
      </c>
      <c r="AO113" s="12">
        <f t="shared" si="186"/>
        <v>104.5</v>
      </c>
      <c r="AP113" s="12">
        <f t="shared" si="186"/>
        <v>579</v>
      </c>
      <c r="AQ113" s="12">
        <f t="shared" si="186"/>
        <v>0</v>
      </c>
      <c r="AR113" s="12">
        <f t="shared" si="186"/>
        <v>1356.5</v>
      </c>
      <c r="AS113" s="12">
        <f t="shared" si="186"/>
        <v>0</v>
      </c>
      <c r="AT113" s="12">
        <f t="shared" si="186"/>
        <v>500</v>
      </c>
      <c r="AU113" s="12">
        <f t="shared" si="186"/>
        <v>0</v>
      </c>
      <c r="AV113" s="12">
        <f t="shared" si="186"/>
        <v>0</v>
      </c>
      <c r="AW113" s="12">
        <f t="shared" si="186"/>
        <v>0</v>
      </c>
      <c r="AX113" s="12">
        <f t="shared" si="186"/>
        <v>0</v>
      </c>
      <c r="AY113" s="12">
        <f t="shared" si="186"/>
        <v>0</v>
      </c>
      <c r="AZ113" s="12">
        <f t="shared" si="186"/>
        <v>120</v>
      </c>
      <c r="BA113" s="12">
        <f t="shared" si="186"/>
        <v>238</v>
      </c>
      <c r="BB113" s="12">
        <f t="shared" si="186"/>
        <v>0</v>
      </c>
      <c r="BC113" s="12">
        <f t="shared" si="186"/>
        <v>522</v>
      </c>
      <c r="BD113" s="12">
        <f t="shared" si="186"/>
        <v>0</v>
      </c>
      <c r="BE113" s="12">
        <f t="shared" si="186"/>
        <v>0</v>
      </c>
      <c r="BF113" s="12">
        <f t="shared" si="186"/>
        <v>1127.5</v>
      </c>
      <c r="BG113" s="12">
        <f t="shared" si="186"/>
        <v>0</v>
      </c>
      <c r="BH113" s="12">
        <f t="shared" si="186"/>
        <v>27</v>
      </c>
      <c r="BI113" s="12">
        <f t="shared" si="186"/>
        <v>0</v>
      </c>
      <c r="BJ113" s="12">
        <f t="shared" si="186"/>
        <v>0</v>
      </c>
      <c r="BK113" s="12">
        <f t="shared" si="186"/>
        <v>10518</v>
      </c>
      <c r="BL113" s="12">
        <f t="shared" si="186"/>
        <v>0</v>
      </c>
      <c r="BM113" s="12">
        <f t="shared" si="186"/>
        <v>0</v>
      </c>
      <c r="BN113" s="12">
        <f t="shared" si="186"/>
        <v>0</v>
      </c>
      <c r="BO113" s="12">
        <f t="shared" ref="BO113:CT113" si="187">BO12+BO33</f>
        <v>0</v>
      </c>
      <c r="BP113" s="12">
        <f t="shared" si="187"/>
        <v>0</v>
      </c>
      <c r="BQ113" s="12">
        <f t="shared" si="187"/>
        <v>0</v>
      </c>
      <c r="BR113" s="12">
        <f t="shared" si="187"/>
        <v>0</v>
      </c>
      <c r="BS113" s="12">
        <f t="shared" si="187"/>
        <v>0</v>
      </c>
      <c r="BT113" s="12">
        <f t="shared" si="187"/>
        <v>0</v>
      </c>
      <c r="BU113" s="12">
        <f t="shared" si="187"/>
        <v>0</v>
      </c>
      <c r="BV113" s="12">
        <f t="shared" si="187"/>
        <v>0</v>
      </c>
      <c r="BW113" s="12">
        <f t="shared" si="187"/>
        <v>0</v>
      </c>
      <c r="BX113" s="12">
        <f t="shared" si="187"/>
        <v>0</v>
      </c>
      <c r="BY113" s="12">
        <f t="shared" si="187"/>
        <v>0</v>
      </c>
      <c r="BZ113" s="12">
        <f t="shared" si="187"/>
        <v>0</v>
      </c>
      <c r="CA113" s="12">
        <f t="shared" si="187"/>
        <v>0</v>
      </c>
      <c r="CB113" s="12">
        <f t="shared" si="187"/>
        <v>898</v>
      </c>
      <c r="CC113" s="12">
        <f t="shared" si="187"/>
        <v>0</v>
      </c>
      <c r="CD113" s="12">
        <f t="shared" si="187"/>
        <v>0</v>
      </c>
      <c r="CE113" s="12">
        <f t="shared" si="187"/>
        <v>0</v>
      </c>
      <c r="CF113" s="12">
        <f t="shared" si="187"/>
        <v>0</v>
      </c>
      <c r="CG113" s="12">
        <f t="shared" si="187"/>
        <v>0</v>
      </c>
      <c r="CH113" s="12">
        <f t="shared" si="187"/>
        <v>0</v>
      </c>
      <c r="CI113" s="12">
        <f t="shared" si="187"/>
        <v>0</v>
      </c>
      <c r="CJ113" s="12">
        <f t="shared" si="187"/>
        <v>0</v>
      </c>
      <c r="CK113" s="12">
        <f t="shared" si="187"/>
        <v>747</v>
      </c>
      <c r="CL113" s="12">
        <f t="shared" si="187"/>
        <v>7.5</v>
      </c>
      <c r="CM113" s="12">
        <f t="shared" si="187"/>
        <v>25.5</v>
      </c>
      <c r="CN113" s="12">
        <f t="shared" si="187"/>
        <v>611.5</v>
      </c>
      <c r="CO113" s="12">
        <f t="shared" si="187"/>
        <v>0</v>
      </c>
      <c r="CP113" s="12">
        <f t="shared" si="187"/>
        <v>0</v>
      </c>
      <c r="CQ113" s="12">
        <f t="shared" si="187"/>
        <v>0</v>
      </c>
      <c r="CR113" s="12">
        <f t="shared" si="187"/>
        <v>0</v>
      </c>
      <c r="CS113" s="12">
        <f t="shared" si="187"/>
        <v>0</v>
      </c>
      <c r="CT113" s="12">
        <f t="shared" si="187"/>
        <v>0</v>
      </c>
      <c r="CU113" s="12">
        <f t="shared" ref="CU113:DZ113" si="188">CU12+CU33</f>
        <v>331</v>
      </c>
      <c r="CV113" s="12">
        <f t="shared" si="188"/>
        <v>0</v>
      </c>
      <c r="CW113" s="12">
        <f t="shared" si="188"/>
        <v>0</v>
      </c>
      <c r="CX113" s="12">
        <f t="shared" si="188"/>
        <v>0</v>
      </c>
      <c r="CY113" s="12">
        <f t="shared" si="188"/>
        <v>0</v>
      </c>
      <c r="CZ113" s="12">
        <f t="shared" si="188"/>
        <v>0</v>
      </c>
      <c r="DA113" s="12">
        <f t="shared" si="188"/>
        <v>0</v>
      </c>
      <c r="DB113" s="12">
        <f t="shared" si="188"/>
        <v>0</v>
      </c>
      <c r="DC113" s="12">
        <f t="shared" si="188"/>
        <v>0</v>
      </c>
      <c r="DD113" s="12">
        <f t="shared" si="188"/>
        <v>0</v>
      </c>
      <c r="DE113" s="12">
        <f t="shared" si="188"/>
        <v>0</v>
      </c>
      <c r="DF113" s="12">
        <f t="shared" si="188"/>
        <v>0</v>
      </c>
      <c r="DG113" s="12">
        <f t="shared" si="188"/>
        <v>0</v>
      </c>
      <c r="DH113" s="12">
        <f t="shared" si="188"/>
        <v>0</v>
      </c>
      <c r="DI113" s="12">
        <f t="shared" si="188"/>
        <v>4</v>
      </c>
      <c r="DJ113" s="12">
        <f t="shared" si="188"/>
        <v>1</v>
      </c>
      <c r="DK113" s="12">
        <f t="shared" si="188"/>
        <v>0</v>
      </c>
      <c r="DL113" s="12">
        <f t="shared" si="188"/>
        <v>0</v>
      </c>
      <c r="DM113" s="12">
        <f t="shared" si="188"/>
        <v>0</v>
      </c>
      <c r="DN113" s="12">
        <f t="shared" si="188"/>
        <v>0</v>
      </c>
      <c r="DO113" s="12">
        <f t="shared" si="188"/>
        <v>0</v>
      </c>
      <c r="DP113" s="12">
        <f t="shared" si="188"/>
        <v>0</v>
      </c>
      <c r="DQ113" s="12">
        <f t="shared" si="188"/>
        <v>0</v>
      </c>
      <c r="DR113" s="12">
        <f t="shared" si="188"/>
        <v>0</v>
      </c>
      <c r="DS113" s="12">
        <f t="shared" si="188"/>
        <v>0</v>
      </c>
      <c r="DT113" s="12">
        <f t="shared" si="188"/>
        <v>0</v>
      </c>
      <c r="DU113" s="12">
        <f t="shared" si="188"/>
        <v>0</v>
      </c>
      <c r="DV113" s="12">
        <f t="shared" si="188"/>
        <v>0</v>
      </c>
      <c r="DW113" s="12">
        <f t="shared" si="188"/>
        <v>0</v>
      </c>
      <c r="DX113" s="12">
        <f t="shared" si="188"/>
        <v>0</v>
      </c>
      <c r="DY113" s="12">
        <f t="shared" si="188"/>
        <v>0</v>
      </c>
      <c r="DZ113" s="12">
        <f t="shared" si="188"/>
        <v>0</v>
      </c>
      <c r="EA113" s="12">
        <f t="shared" ref="EA113:FF113" si="189">EA12+EA33</f>
        <v>0</v>
      </c>
      <c r="EB113" s="12">
        <f t="shared" si="189"/>
        <v>17</v>
      </c>
      <c r="EC113" s="12">
        <f t="shared" si="189"/>
        <v>0</v>
      </c>
      <c r="ED113" s="12">
        <f t="shared" si="189"/>
        <v>0</v>
      </c>
      <c r="EE113" s="12">
        <f t="shared" si="189"/>
        <v>0</v>
      </c>
      <c r="EF113" s="12">
        <f t="shared" si="189"/>
        <v>0</v>
      </c>
      <c r="EG113" s="12">
        <f t="shared" si="189"/>
        <v>0</v>
      </c>
      <c r="EH113" s="12">
        <f t="shared" si="189"/>
        <v>0</v>
      </c>
      <c r="EI113" s="12">
        <f t="shared" si="189"/>
        <v>0</v>
      </c>
      <c r="EJ113" s="12">
        <f t="shared" si="189"/>
        <v>196</v>
      </c>
      <c r="EK113" s="12">
        <f t="shared" si="189"/>
        <v>0</v>
      </c>
      <c r="EL113" s="12">
        <f t="shared" si="189"/>
        <v>0</v>
      </c>
      <c r="EM113" s="12">
        <f t="shared" si="189"/>
        <v>0</v>
      </c>
      <c r="EN113" s="12">
        <f t="shared" si="189"/>
        <v>55</v>
      </c>
      <c r="EO113" s="12">
        <f t="shared" si="189"/>
        <v>0</v>
      </c>
      <c r="EP113" s="12">
        <f t="shared" si="189"/>
        <v>0</v>
      </c>
      <c r="EQ113" s="12">
        <f t="shared" si="189"/>
        <v>0</v>
      </c>
      <c r="ER113" s="12">
        <f t="shared" si="189"/>
        <v>0</v>
      </c>
      <c r="ES113" s="12">
        <f t="shared" si="189"/>
        <v>0</v>
      </c>
      <c r="ET113" s="12">
        <f t="shared" si="189"/>
        <v>0</v>
      </c>
      <c r="EU113" s="12">
        <f t="shared" si="189"/>
        <v>0</v>
      </c>
      <c r="EV113" s="12">
        <f t="shared" si="189"/>
        <v>0</v>
      </c>
      <c r="EW113" s="12">
        <f t="shared" si="189"/>
        <v>0</v>
      </c>
      <c r="EX113" s="12">
        <f t="shared" si="189"/>
        <v>0</v>
      </c>
      <c r="EY113" s="12">
        <f t="shared" si="189"/>
        <v>565</v>
      </c>
      <c r="EZ113" s="12">
        <f t="shared" si="189"/>
        <v>0</v>
      </c>
      <c r="FA113" s="12">
        <f t="shared" si="189"/>
        <v>0</v>
      </c>
      <c r="FB113" s="12">
        <f t="shared" si="189"/>
        <v>0</v>
      </c>
      <c r="FC113" s="12">
        <f t="shared" si="189"/>
        <v>0</v>
      </c>
      <c r="FD113" s="12">
        <f t="shared" si="189"/>
        <v>0</v>
      </c>
      <c r="FE113" s="12">
        <f t="shared" si="189"/>
        <v>0</v>
      </c>
      <c r="FF113" s="12">
        <f t="shared" si="189"/>
        <v>0</v>
      </c>
      <c r="FG113" s="12">
        <f t="shared" ref="FG113:FX113" si="190">FG12+FG33</f>
        <v>0</v>
      </c>
      <c r="FH113" s="12">
        <f t="shared" si="190"/>
        <v>0</v>
      </c>
      <c r="FI113" s="12">
        <f t="shared" si="190"/>
        <v>0</v>
      </c>
      <c r="FJ113" s="12">
        <f t="shared" si="190"/>
        <v>0</v>
      </c>
      <c r="FK113" s="12">
        <f t="shared" si="190"/>
        <v>0</v>
      </c>
      <c r="FL113" s="12">
        <f t="shared" si="190"/>
        <v>0</v>
      </c>
      <c r="FM113" s="12">
        <f t="shared" si="190"/>
        <v>0</v>
      </c>
      <c r="FN113" s="12">
        <f t="shared" si="190"/>
        <v>281</v>
      </c>
      <c r="FO113" s="12">
        <f t="shared" si="190"/>
        <v>0</v>
      </c>
      <c r="FP113" s="12">
        <f t="shared" si="190"/>
        <v>0</v>
      </c>
      <c r="FQ113" s="12">
        <f t="shared" si="190"/>
        <v>0</v>
      </c>
      <c r="FR113" s="12">
        <f t="shared" si="190"/>
        <v>0</v>
      </c>
      <c r="FS113" s="12">
        <f t="shared" si="190"/>
        <v>0</v>
      </c>
      <c r="FT113" s="12">
        <f t="shared" si="190"/>
        <v>0</v>
      </c>
      <c r="FU113" s="12">
        <f t="shared" si="190"/>
        <v>0</v>
      </c>
      <c r="FV113" s="12">
        <f t="shared" si="190"/>
        <v>0</v>
      </c>
      <c r="FW113" s="12">
        <f t="shared" si="190"/>
        <v>0</v>
      </c>
      <c r="FX113" s="12">
        <f t="shared" si="190"/>
        <v>0</v>
      </c>
      <c r="FY113" s="14"/>
      <c r="FZ113" s="2">
        <f t="shared" ref="FZ113:FZ114" si="191">SUM(C113:FX113)</f>
        <v>27697.5</v>
      </c>
      <c r="GA113" s="2"/>
      <c r="GB113" s="14"/>
      <c r="GC113" s="14"/>
      <c r="GD113" s="14"/>
      <c r="GE113" s="14"/>
      <c r="GF113" s="14"/>
      <c r="GG113" s="2"/>
      <c r="GH113" s="12"/>
      <c r="GI113" s="133"/>
      <c r="GJ113" s="133"/>
      <c r="GK113" s="133"/>
      <c r="GL113" s="133"/>
      <c r="GM113" s="133"/>
      <c r="GN113" s="180"/>
      <c r="GO113" s="180"/>
    </row>
    <row r="114" spans="1:197" s="121" customFormat="1" x14ac:dyDescent="0.35">
      <c r="A114" s="119" t="s">
        <v>720</v>
      </c>
      <c r="B114" s="120" t="s">
        <v>723</v>
      </c>
      <c r="C114" s="12">
        <f>$B$3</f>
        <v>10500</v>
      </c>
      <c r="D114" s="12">
        <f t="shared" ref="D114:BO114" si="192">$B$3</f>
        <v>10500</v>
      </c>
      <c r="E114" s="12">
        <f t="shared" si="192"/>
        <v>10500</v>
      </c>
      <c r="F114" s="12">
        <f t="shared" si="192"/>
        <v>10500</v>
      </c>
      <c r="G114" s="12">
        <f t="shared" si="192"/>
        <v>10500</v>
      </c>
      <c r="H114" s="12">
        <f t="shared" si="192"/>
        <v>10500</v>
      </c>
      <c r="I114" s="12">
        <f t="shared" si="192"/>
        <v>10500</v>
      </c>
      <c r="J114" s="12">
        <f t="shared" si="192"/>
        <v>10500</v>
      </c>
      <c r="K114" s="12">
        <f t="shared" si="192"/>
        <v>10500</v>
      </c>
      <c r="L114" s="12">
        <f t="shared" si="192"/>
        <v>10500</v>
      </c>
      <c r="M114" s="12">
        <f t="shared" si="192"/>
        <v>10500</v>
      </c>
      <c r="N114" s="12">
        <f t="shared" si="192"/>
        <v>10500</v>
      </c>
      <c r="O114" s="12">
        <f t="shared" si="192"/>
        <v>10500</v>
      </c>
      <c r="P114" s="12">
        <f t="shared" si="192"/>
        <v>10500</v>
      </c>
      <c r="Q114" s="12">
        <f t="shared" si="192"/>
        <v>10500</v>
      </c>
      <c r="R114" s="12">
        <f t="shared" si="192"/>
        <v>10500</v>
      </c>
      <c r="S114" s="12">
        <f t="shared" si="192"/>
        <v>10500</v>
      </c>
      <c r="T114" s="12">
        <f t="shared" si="192"/>
        <v>10500</v>
      </c>
      <c r="U114" s="12">
        <f t="shared" si="192"/>
        <v>10500</v>
      </c>
      <c r="V114" s="12">
        <f t="shared" si="192"/>
        <v>10500</v>
      </c>
      <c r="W114" s="12">
        <f t="shared" si="192"/>
        <v>10500</v>
      </c>
      <c r="X114" s="12">
        <f t="shared" si="192"/>
        <v>10500</v>
      </c>
      <c r="Y114" s="12">
        <f t="shared" si="192"/>
        <v>10500</v>
      </c>
      <c r="Z114" s="12">
        <f t="shared" si="192"/>
        <v>10500</v>
      </c>
      <c r="AA114" s="12">
        <f t="shared" si="192"/>
        <v>10500</v>
      </c>
      <c r="AB114" s="12">
        <f t="shared" si="192"/>
        <v>10500</v>
      </c>
      <c r="AC114" s="12">
        <f t="shared" si="192"/>
        <v>10500</v>
      </c>
      <c r="AD114" s="12">
        <f t="shared" si="192"/>
        <v>10500</v>
      </c>
      <c r="AE114" s="12">
        <f t="shared" si="192"/>
        <v>10500</v>
      </c>
      <c r="AF114" s="12">
        <f t="shared" si="192"/>
        <v>10500</v>
      </c>
      <c r="AG114" s="12">
        <f t="shared" si="192"/>
        <v>10500</v>
      </c>
      <c r="AH114" s="12">
        <f t="shared" si="192"/>
        <v>10500</v>
      </c>
      <c r="AI114" s="12">
        <f t="shared" si="192"/>
        <v>10500</v>
      </c>
      <c r="AJ114" s="12">
        <f t="shared" si="192"/>
        <v>10500</v>
      </c>
      <c r="AK114" s="12">
        <f t="shared" si="192"/>
        <v>10500</v>
      </c>
      <c r="AL114" s="12">
        <f t="shared" si="192"/>
        <v>10500</v>
      </c>
      <c r="AM114" s="12">
        <f t="shared" si="192"/>
        <v>10500</v>
      </c>
      <c r="AN114" s="12">
        <f t="shared" si="192"/>
        <v>10500</v>
      </c>
      <c r="AO114" s="12">
        <f t="shared" si="192"/>
        <v>10500</v>
      </c>
      <c r="AP114" s="12">
        <f t="shared" si="192"/>
        <v>10500</v>
      </c>
      <c r="AQ114" s="12">
        <f t="shared" si="192"/>
        <v>10500</v>
      </c>
      <c r="AR114" s="12">
        <f t="shared" si="192"/>
        <v>10500</v>
      </c>
      <c r="AS114" s="12">
        <f t="shared" si="192"/>
        <v>10500</v>
      </c>
      <c r="AT114" s="12">
        <f t="shared" si="192"/>
        <v>10500</v>
      </c>
      <c r="AU114" s="12">
        <f t="shared" si="192"/>
        <v>10500</v>
      </c>
      <c r="AV114" s="12">
        <f t="shared" si="192"/>
        <v>10500</v>
      </c>
      <c r="AW114" s="12">
        <f t="shared" si="192"/>
        <v>10500</v>
      </c>
      <c r="AX114" s="12">
        <f t="shared" si="192"/>
        <v>10500</v>
      </c>
      <c r="AY114" s="12">
        <f t="shared" si="192"/>
        <v>10500</v>
      </c>
      <c r="AZ114" s="12">
        <f t="shared" si="192"/>
        <v>10500</v>
      </c>
      <c r="BA114" s="12">
        <f t="shared" si="192"/>
        <v>10500</v>
      </c>
      <c r="BB114" s="12">
        <f t="shared" si="192"/>
        <v>10500</v>
      </c>
      <c r="BC114" s="12">
        <f t="shared" si="192"/>
        <v>10500</v>
      </c>
      <c r="BD114" s="12">
        <f t="shared" si="192"/>
        <v>10500</v>
      </c>
      <c r="BE114" s="12">
        <f t="shared" si="192"/>
        <v>10500</v>
      </c>
      <c r="BF114" s="12">
        <f t="shared" si="192"/>
        <v>10500</v>
      </c>
      <c r="BG114" s="12">
        <f t="shared" si="192"/>
        <v>10500</v>
      </c>
      <c r="BH114" s="12">
        <f t="shared" si="192"/>
        <v>10500</v>
      </c>
      <c r="BI114" s="12">
        <f t="shared" si="192"/>
        <v>10500</v>
      </c>
      <c r="BJ114" s="12">
        <f t="shared" si="192"/>
        <v>10500</v>
      </c>
      <c r="BK114" s="12">
        <f t="shared" si="192"/>
        <v>10500</v>
      </c>
      <c r="BL114" s="12">
        <f t="shared" si="192"/>
        <v>10500</v>
      </c>
      <c r="BM114" s="12">
        <f t="shared" si="192"/>
        <v>10500</v>
      </c>
      <c r="BN114" s="12">
        <f t="shared" si="192"/>
        <v>10500</v>
      </c>
      <c r="BO114" s="12">
        <f t="shared" si="192"/>
        <v>10500</v>
      </c>
      <c r="BP114" s="12">
        <f t="shared" ref="BP114:EA114" si="193">$B$3</f>
        <v>10500</v>
      </c>
      <c r="BQ114" s="12">
        <f t="shared" si="193"/>
        <v>10500</v>
      </c>
      <c r="BR114" s="12">
        <f t="shared" si="193"/>
        <v>10500</v>
      </c>
      <c r="BS114" s="12">
        <f t="shared" si="193"/>
        <v>10500</v>
      </c>
      <c r="BT114" s="12">
        <f t="shared" si="193"/>
        <v>10500</v>
      </c>
      <c r="BU114" s="12">
        <f t="shared" si="193"/>
        <v>10500</v>
      </c>
      <c r="BV114" s="12">
        <f t="shared" si="193"/>
        <v>10500</v>
      </c>
      <c r="BW114" s="12">
        <f t="shared" si="193"/>
        <v>10500</v>
      </c>
      <c r="BX114" s="12">
        <f t="shared" si="193"/>
        <v>10500</v>
      </c>
      <c r="BY114" s="12">
        <f t="shared" si="193"/>
        <v>10500</v>
      </c>
      <c r="BZ114" s="12">
        <f t="shared" si="193"/>
        <v>10500</v>
      </c>
      <c r="CA114" s="12">
        <f t="shared" si="193"/>
        <v>10500</v>
      </c>
      <c r="CB114" s="12">
        <f t="shared" si="193"/>
        <v>10500</v>
      </c>
      <c r="CC114" s="12">
        <f t="shared" si="193"/>
        <v>10500</v>
      </c>
      <c r="CD114" s="12">
        <f t="shared" si="193"/>
        <v>10500</v>
      </c>
      <c r="CE114" s="12">
        <f t="shared" si="193"/>
        <v>10500</v>
      </c>
      <c r="CF114" s="12">
        <f t="shared" si="193"/>
        <v>10500</v>
      </c>
      <c r="CG114" s="12">
        <f t="shared" si="193"/>
        <v>10500</v>
      </c>
      <c r="CH114" s="12">
        <f t="shared" si="193"/>
        <v>10500</v>
      </c>
      <c r="CI114" s="12">
        <f t="shared" si="193"/>
        <v>10500</v>
      </c>
      <c r="CJ114" s="12">
        <f t="shared" si="193"/>
        <v>10500</v>
      </c>
      <c r="CK114" s="12">
        <f t="shared" si="193"/>
        <v>10500</v>
      </c>
      <c r="CL114" s="12">
        <f t="shared" si="193"/>
        <v>10500</v>
      </c>
      <c r="CM114" s="12">
        <f t="shared" si="193"/>
        <v>10500</v>
      </c>
      <c r="CN114" s="12">
        <f t="shared" si="193"/>
        <v>10500</v>
      </c>
      <c r="CO114" s="12">
        <f t="shared" si="193"/>
        <v>10500</v>
      </c>
      <c r="CP114" s="12">
        <f t="shared" si="193"/>
        <v>10500</v>
      </c>
      <c r="CQ114" s="12">
        <f t="shared" si="193"/>
        <v>10500</v>
      </c>
      <c r="CR114" s="12">
        <f t="shared" si="193"/>
        <v>10500</v>
      </c>
      <c r="CS114" s="12">
        <f t="shared" si="193"/>
        <v>10500</v>
      </c>
      <c r="CT114" s="12">
        <f t="shared" si="193"/>
        <v>10500</v>
      </c>
      <c r="CU114" s="12">
        <f t="shared" si="193"/>
        <v>10500</v>
      </c>
      <c r="CV114" s="12">
        <f t="shared" si="193"/>
        <v>10500</v>
      </c>
      <c r="CW114" s="12">
        <f t="shared" si="193"/>
        <v>10500</v>
      </c>
      <c r="CX114" s="12">
        <f t="shared" si="193"/>
        <v>10500</v>
      </c>
      <c r="CY114" s="12">
        <f t="shared" si="193"/>
        <v>10500</v>
      </c>
      <c r="CZ114" s="12">
        <f t="shared" si="193"/>
        <v>10500</v>
      </c>
      <c r="DA114" s="12">
        <f t="shared" si="193"/>
        <v>10500</v>
      </c>
      <c r="DB114" s="12">
        <f t="shared" si="193"/>
        <v>10500</v>
      </c>
      <c r="DC114" s="12">
        <f t="shared" si="193"/>
        <v>10500</v>
      </c>
      <c r="DD114" s="12">
        <f t="shared" si="193"/>
        <v>10500</v>
      </c>
      <c r="DE114" s="12">
        <f t="shared" si="193"/>
        <v>10500</v>
      </c>
      <c r="DF114" s="12">
        <f t="shared" si="193"/>
        <v>10500</v>
      </c>
      <c r="DG114" s="12">
        <f t="shared" si="193"/>
        <v>10500</v>
      </c>
      <c r="DH114" s="12">
        <f t="shared" si="193"/>
        <v>10500</v>
      </c>
      <c r="DI114" s="12">
        <f t="shared" si="193"/>
        <v>10500</v>
      </c>
      <c r="DJ114" s="12">
        <f t="shared" si="193"/>
        <v>10500</v>
      </c>
      <c r="DK114" s="12">
        <f t="shared" si="193"/>
        <v>10500</v>
      </c>
      <c r="DL114" s="12">
        <f t="shared" si="193"/>
        <v>10500</v>
      </c>
      <c r="DM114" s="12">
        <f t="shared" si="193"/>
        <v>10500</v>
      </c>
      <c r="DN114" s="12">
        <f t="shared" si="193"/>
        <v>10500</v>
      </c>
      <c r="DO114" s="12">
        <f t="shared" si="193"/>
        <v>10500</v>
      </c>
      <c r="DP114" s="12">
        <f t="shared" si="193"/>
        <v>10500</v>
      </c>
      <c r="DQ114" s="12">
        <f t="shared" si="193"/>
        <v>10500</v>
      </c>
      <c r="DR114" s="12">
        <f t="shared" si="193"/>
        <v>10500</v>
      </c>
      <c r="DS114" s="12">
        <f t="shared" si="193"/>
        <v>10500</v>
      </c>
      <c r="DT114" s="12">
        <f t="shared" si="193"/>
        <v>10500</v>
      </c>
      <c r="DU114" s="12">
        <f t="shared" si="193"/>
        <v>10500</v>
      </c>
      <c r="DV114" s="12">
        <f t="shared" si="193"/>
        <v>10500</v>
      </c>
      <c r="DW114" s="12">
        <f t="shared" si="193"/>
        <v>10500</v>
      </c>
      <c r="DX114" s="12">
        <f t="shared" si="193"/>
        <v>10500</v>
      </c>
      <c r="DY114" s="12">
        <f t="shared" si="193"/>
        <v>10500</v>
      </c>
      <c r="DZ114" s="12">
        <f t="shared" si="193"/>
        <v>10500</v>
      </c>
      <c r="EA114" s="12">
        <f t="shared" si="193"/>
        <v>10500</v>
      </c>
      <c r="EB114" s="12">
        <f t="shared" ref="EB114:FX114" si="194">$B$3</f>
        <v>10500</v>
      </c>
      <c r="EC114" s="12">
        <f t="shared" si="194"/>
        <v>10500</v>
      </c>
      <c r="ED114" s="12">
        <f t="shared" si="194"/>
        <v>10500</v>
      </c>
      <c r="EE114" s="12">
        <f t="shared" si="194"/>
        <v>10500</v>
      </c>
      <c r="EF114" s="12">
        <f t="shared" si="194"/>
        <v>10500</v>
      </c>
      <c r="EG114" s="12">
        <f t="shared" si="194"/>
        <v>10500</v>
      </c>
      <c r="EH114" s="12">
        <f t="shared" si="194"/>
        <v>10500</v>
      </c>
      <c r="EI114" s="12">
        <f t="shared" si="194"/>
        <v>10500</v>
      </c>
      <c r="EJ114" s="12">
        <f t="shared" si="194"/>
        <v>10500</v>
      </c>
      <c r="EK114" s="12">
        <f t="shared" si="194"/>
        <v>10500</v>
      </c>
      <c r="EL114" s="12">
        <f t="shared" si="194"/>
        <v>10500</v>
      </c>
      <c r="EM114" s="12">
        <f t="shared" si="194"/>
        <v>10500</v>
      </c>
      <c r="EN114" s="12">
        <f t="shared" si="194"/>
        <v>10500</v>
      </c>
      <c r="EO114" s="12">
        <f t="shared" si="194"/>
        <v>10500</v>
      </c>
      <c r="EP114" s="12">
        <f t="shared" si="194"/>
        <v>10500</v>
      </c>
      <c r="EQ114" s="12">
        <f t="shared" si="194"/>
        <v>10500</v>
      </c>
      <c r="ER114" s="12">
        <f t="shared" si="194"/>
        <v>10500</v>
      </c>
      <c r="ES114" s="12">
        <f t="shared" si="194"/>
        <v>10500</v>
      </c>
      <c r="ET114" s="12">
        <f t="shared" si="194"/>
        <v>10500</v>
      </c>
      <c r="EU114" s="12">
        <f t="shared" si="194"/>
        <v>10500</v>
      </c>
      <c r="EV114" s="12">
        <f t="shared" si="194"/>
        <v>10500</v>
      </c>
      <c r="EW114" s="12">
        <f t="shared" si="194"/>
        <v>10500</v>
      </c>
      <c r="EX114" s="12">
        <f t="shared" si="194"/>
        <v>10500</v>
      </c>
      <c r="EY114" s="12">
        <f t="shared" si="194"/>
        <v>10500</v>
      </c>
      <c r="EZ114" s="12">
        <f t="shared" si="194"/>
        <v>10500</v>
      </c>
      <c r="FA114" s="12">
        <f t="shared" si="194"/>
        <v>10500</v>
      </c>
      <c r="FB114" s="12">
        <f t="shared" si="194"/>
        <v>10500</v>
      </c>
      <c r="FC114" s="12">
        <f t="shared" si="194"/>
        <v>10500</v>
      </c>
      <c r="FD114" s="12">
        <f t="shared" si="194"/>
        <v>10500</v>
      </c>
      <c r="FE114" s="12">
        <f t="shared" si="194"/>
        <v>10500</v>
      </c>
      <c r="FF114" s="12">
        <f t="shared" si="194"/>
        <v>10500</v>
      </c>
      <c r="FG114" s="12">
        <f t="shared" si="194"/>
        <v>10500</v>
      </c>
      <c r="FH114" s="12">
        <f t="shared" si="194"/>
        <v>10500</v>
      </c>
      <c r="FI114" s="12">
        <f t="shared" si="194"/>
        <v>10500</v>
      </c>
      <c r="FJ114" s="12">
        <f t="shared" si="194"/>
        <v>10500</v>
      </c>
      <c r="FK114" s="12">
        <f t="shared" si="194"/>
        <v>10500</v>
      </c>
      <c r="FL114" s="12">
        <f t="shared" si="194"/>
        <v>10500</v>
      </c>
      <c r="FM114" s="12">
        <f t="shared" si="194"/>
        <v>10500</v>
      </c>
      <c r="FN114" s="12">
        <f t="shared" si="194"/>
        <v>10500</v>
      </c>
      <c r="FO114" s="12">
        <f t="shared" si="194"/>
        <v>10500</v>
      </c>
      <c r="FP114" s="12">
        <f t="shared" si="194"/>
        <v>10500</v>
      </c>
      <c r="FQ114" s="12">
        <f t="shared" si="194"/>
        <v>10500</v>
      </c>
      <c r="FR114" s="12">
        <f t="shared" si="194"/>
        <v>10500</v>
      </c>
      <c r="FS114" s="12">
        <f t="shared" si="194"/>
        <v>10500</v>
      </c>
      <c r="FT114" s="12">
        <f t="shared" si="194"/>
        <v>10500</v>
      </c>
      <c r="FU114" s="12">
        <f t="shared" si="194"/>
        <v>10500</v>
      </c>
      <c r="FV114" s="12">
        <f t="shared" si="194"/>
        <v>10500</v>
      </c>
      <c r="FW114" s="12">
        <f t="shared" si="194"/>
        <v>10500</v>
      </c>
      <c r="FX114" s="12">
        <f t="shared" si="194"/>
        <v>10500</v>
      </c>
      <c r="FY114" s="14"/>
      <c r="FZ114" s="2">
        <f t="shared" si="191"/>
        <v>1869000</v>
      </c>
      <c r="GA114" s="2"/>
      <c r="GB114" s="14"/>
      <c r="GC114" s="14"/>
      <c r="GD114" s="14"/>
      <c r="GE114" s="14"/>
      <c r="GF114" s="14"/>
      <c r="GG114" s="2"/>
      <c r="GH114" s="12"/>
      <c r="GI114" s="133"/>
      <c r="GJ114" s="133"/>
      <c r="GK114" s="133"/>
      <c r="GL114" s="133"/>
      <c r="GM114" s="133"/>
      <c r="GN114" s="180"/>
      <c r="GO114" s="180"/>
    </row>
    <row r="115" spans="1:197" s="121" customFormat="1" x14ac:dyDescent="0.35">
      <c r="A115" s="177" t="s">
        <v>721</v>
      </c>
      <c r="B115" s="154" t="s">
        <v>724</v>
      </c>
      <c r="C115" s="188">
        <f>C113*C114</f>
        <v>1753500</v>
      </c>
      <c r="D115" s="188">
        <f t="shared" ref="D115:BO115" si="195">D113*D114</f>
        <v>4452000</v>
      </c>
      <c r="E115" s="188">
        <f t="shared" si="195"/>
        <v>0</v>
      </c>
      <c r="F115" s="188">
        <f t="shared" si="195"/>
        <v>17304000</v>
      </c>
      <c r="G115" s="188">
        <f t="shared" si="195"/>
        <v>0</v>
      </c>
      <c r="H115" s="188">
        <f t="shared" si="195"/>
        <v>0</v>
      </c>
      <c r="I115" s="188">
        <f t="shared" si="195"/>
        <v>0</v>
      </c>
      <c r="J115" s="188">
        <f t="shared" si="195"/>
        <v>0</v>
      </c>
      <c r="K115" s="188">
        <f t="shared" si="195"/>
        <v>0</v>
      </c>
      <c r="L115" s="188">
        <f t="shared" si="195"/>
        <v>0</v>
      </c>
      <c r="M115" s="188">
        <f t="shared" si="195"/>
        <v>0</v>
      </c>
      <c r="N115" s="188">
        <f t="shared" si="195"/>
        <v>0</v>
      </c>
      <c r="O115" s="188">
        <f t="shared" si="195"/>
        <v>0</v>
      </c>
      <c r="P115" s="188">
        <f t="shared" si="195"/>
        <v>0</v>
      </c>
      <c r="Q115" s="188">
        <f t="shared" si="195"/>
        <v>0</v>
      </c>
      <c r="R115" s="188">
        <f t="shared" si="195"/>
        <v>58458750</v>
      </c>
      <c r="S115" s="188">
        <f t="shared" si="195"/>
        <v>63000</v>
      </c>
      <c r="T115" s="188">
        <f t="shared" si="195"/>
        <v>0</v>
      </c>
      <c r="U115" s="188">
        <f t="shared" si="195"/>
        <v>0</v>
      </c>
      <c r="V115" s="188">
        <f t="shared" si="195"/>
        <v>0</v>
      </c>
      <c r="W115" s="188">
        <f t="shared" si="195"/>
        <v>0</v>
      </c>
      <c r="X115" s="188">
        <f t="shared" si="195"/>
        <v>0</v>
      </c>
      <c r="Y115" s="188">
        <f t="shared" si="195"/>
        <v>5376000</v>
      </c>
      <c r="Z115" s="188">
        <f t="shared" si="195"/>
        <v>0</v>
      </c>
      <c r="AA115" s="188">
        <f t="shared" si="195"/>
        <v>3417750</v>
      </c>
      <c r="AB115" s="188">
        <f t="shared" si="195"/>
        <v>2262750</v>
      </c>
      <c r="AC115" s="188">
        <f t="shared" si="195"/>
        <v>0</v>
      </c>
      <c r="AD115" s="188">
        <f t="shared" si="195"/>
        <v>0</v>
      </c>
      <c r="AE115" s="188">
        <f t="shared" si="195"/>
        <v>0</v>
      </c>
      <c r="AF115" s="188">
        <f t="shared" si="195"/>
        <v>0</v>
      </c>
      <c r="AG115" s="188">
        <f t="shared" si="195"/>
        <v>0</v>
      </c>
      <c r="AH115" s="188">
        <f t="shared" si="195"/>
        <v>0</v>
      </c>
      <c r="AI115" s="188">
        <f t="shared" si="195"/>
        <v>0</v>
      </c>
      <c r="AJ115" s="188">
        <f t="shared" si="195"/>
        <v>0</v>
      </c>
      <c r="AK115" s="188">
        <f t="shared" si="195"/>
        <v>0</v>
      </c>
      <c r="AL115" s="188">
        <f t="shared" si="195"/>
        <v>0</v>
      </c>
      <c r="AM115" s="188">
        <f t="shared" si="195"/>
        <v>0</v>
      </c>
      <c r="AN115" s="188">
        <f t="shared" si="195"/>
        <v>0</v>
      </c>
      <c r="AO115" s="188">
        <f t="shared" si="195"/>
        <v>1097250</v>
      </c>
      <c r="AP115" s="188">
        <f t="shared" si="195"/>
        <v>6079500</v>
      </c>
      <c r="AQ115" s="188">
        <f t="shared" si="195"/>
        <v>0</v>
      </c>
      <c r="AR115" s="188">
        <f t="shared" si="195"/>
        <v>14243250</v>
      </c>
      <c r="AS115" s="188">
        <f t="shared" si="195"/>
        <v>0</v>
      </c>
      <c r="AT115" s="188">
        <f t="shared" si="195"/>
        <v>5250000</v>
      </c>
      <c r="AU115" s="188">
        <f t="shared" si="195"/>
        <v>0</v>
      </c>
      <c r="AV115" s="188">
        <f t="shared" si="195"/>
        <v>0</v>
      </c>
      <c r="AW115" s="188">
        <f t="shared" si="195"/>
        <v>0</v>
      </c>
      <c r="AX115" s="188">
        <f t="shared" si="195"/>
        <v>0</v>
      </c>
      <c r="AY115" s="188">
        <f t="shared" si="195"/>
        <v>0</v>
      </c>
      <c r="AZ115" s="188">
        <f t="shared" si="195"/>
        <v>1260000</v>
      </c>
      <c r="BA115" s="188">
        <f t="shared" si="195"/>
        <v>2499000</v>
      </c>
      <c r="BB115" s="188">
        <f t="shared" si="195"/>
        <v>0</v>
      </c>
      <c r="BC115" s="188">
        <f t="shared" si="195"/>
        <v>5481000</v>
      </c>
      <c r="BD115" s="188">
        <f t="shared" si="195"/>
        <v>0</v>
      </c>
      <c r="BE115" s="188">
        <f t="shared" si="195"/>
        <v>0</v>
      </c>
      <c r="BF115" s="188">
        <f t="shared" si="195"/>
        <v>11838750</v>
      </c>
      <c r="BG115" s="188">
        <f t="shared" si="195"/>
        <v>0</v>
      </c>
      <c r="BH115" s="188">
        <f t="shared" si="195"/>
        <v>283500</v>
      </c>
      <c r="BI115" s="188">
        <f t="shared" si="195"/>
        <v>0</v>
      </c>
      <c r="BJ115" s="188">
        <f t="shared" si="195"/>
        <v>0</v>
      </c>
      <c r="BK115" s="188">
        <f t="shared" si="195"/>
        <v>110439000</v>
      </c>
      <c r="BL115" s="188">
        <f t="shared" si="195"/>
        <v>0</v>
      </c>
      <c r="BM115" s="188">
        <f t="shared" si="195"/>
        <v>0</v>
      </c>
      <c r="BN115" s="188">
        <f t="shared" si="195"/>
        <v>0</v>
      </c>
      <c r="BO115" s="188">
        <f t="shared" si="195"/>
        <v>0</v>
      </c>
      <c r="BP115" s="188">
        <f t="shared" ref="BP115:EA115" si="196">BP113*BP114</f>
        <v>0</v>
      </c>
      <c r="BQ115" s="188">
        <f t="shared" si="196"/>
        <v>0</v>
      </c>
      <c r="BR115" s="188">
        <f t="shared" si="196"/>
        <v>0</v>
      </c>
      <c r="BS115" s="188">
        <f t="shared" si="196"/>
        <v>0</v>
      </c>
      <c r="BT115" s="188">
        <f t="shared" si="196"/>
        <v>0</v>
      </c>
      <c r="BU115" s="188">
        <f t="shared" si="196"/>
        <v>0</v>
      </c>
      <c r="BV115" s="188">
        <f t="shared" si="196"/>
        <v>0</v>
      </c>
      <c r="BW115" s="188">
        <f t="shared" si="196"/>
        <v>0</v>
      </c>
      <c r="BX115" s="188">
        <f t="shared" si="196"/>
        <v>0</v>
      </c>
      <c r="BY115" s="188">
        <f t="shared" si="196"/>
        <v>0</v>
      </c>
      <c r="BZ115" s="188">
        <f t="shared" si="196"/>
        <v>0</v>
      </c>
      <c r="CA115" s="188">
        <f t="shared" si="196"/>
        <v>0</v>
      </c>
      <c r="CB115" s="188">
        <f t="shared" si="196"/>
        <v>9429000</v>
      </c>
      <c r="CC115" s="188">
        <f t="shared" si="196"/>
        <v>0</v>
      </c>
      <c r="CD115" s="188">
        <f t="shared" si="196"/>
        <v>0</v>
      </c>
      <c r="CE115" s="188">
        <f t="shared" si="196"/>
        <v>0</v>
      </c>
      <c r="CF115" s="188">
        <f t="shared" si="196"/>
        <v>0</v>
      </c>
      <c r="CG115" s="188">
        <f t="shared" si="196"/>
        <v>0</v>
      </c>
      <c r="CH115" s="188">
        <f t="shared" si="196"/>
        <v>0</v>
      </c>
      <c r="CI115" s="188">
        <f t="shared" si="196"/>
        <v>0</v>
      </c>
      <c r="CJ115" s="188">
        <f t="shared" si="196"/>
        <v>0</v>
      </c>
      <c r="CK115" s="188">
        <f t="shared" si="196"/>
        <v>7843500</v>
      </c>
      <c r="CL115" s="188">
        <f t="shared" si="196"/>
        <v>78750</v>
      </c>
      <c r="CM115" s="188">
        <f t="shared" si="196"/>
        <v>267750</v>
      </c>
      <c r="CN115" s="188">
        <f t="shared" si="196"/>
        <v>6420750</v>
      </c>
      <c r="CO115" s="188">
        <f t="shared" si="196"/>
        <v>0</v>
      </c>
      <c r="CP115" s="188">
        <f t="shared" si="196"/>
        <v>0</v>
      </c>
      <c r="CQ115" s="188">
        <f t="shared" si="196"/>
        <v>0</v>
      </c>
      <c r="CR115" s="188">
        <f t="shared" si="196"/>
        <v>0</v>
      </c>
      <c r="CS115" s="188">
        <f t="shared" si="196"/>
        <v>0</v>
      </c>
      <c r="CT115" s="188">
        <f t="shared" si="196"/>
        <v>0</v>
      </c>
      <c r="CU115" s="188">
        <f t="shared" si="196"/>
        <v>3475500</v>
      </c>
      <c r="CV115" s="188">
        <f t="shared" si="196"/>
        <v>0</v>
      </c>
      <c r="CW115" s="188">
        <f t="shared" si="196"/>
        <v>0</v>
      </c>
      <c r="CX115" s="188">
        <f t="shared" si="196"/>
        <v>0</v>
      </c>
      <c r="CY115" s="188">
        <f t="shared" si="196"/>
        <v>0</v>
      </c>
      <c r="CZ115" s="188">
        <f t="shared" si="196"/>
        <v>0</v>
      </c>
      <c r="DA115" s="188">
        <f t="shared" si="196"/>
        <v>0</v>
      </c>
      <c r="DB115" s="188">
        <f t="shared" si="196"/>
        <v>0</v>
      </c>
      <c r="DC115" s="188">
        <f t="shared" si="196"/>
        <v>0</v>
      </c>
      <c r="DD115" s="188">
        <f t="shared" si="196"/>
        <v>0</v>
      </c>
      <c r="DE115" s="188">
        <f t="shared" si="196"/>
        <v>0</v>
      </c>
      <c r="DF115" s="188">
        <f t="shared" si="196"/>
        <v>0</v>
      </c>
      <c r="DG115" s="188">
        <f t="shared" si="196"/>
        <v>0</v>
      </c>
      <c r="DH115" s="188">
        <f t="shared" si="196"/>
        <v>0</v>
      </c>
      <c r="DI115" s="188">
        <f t="shared" si="196"/>
        <v>42000</v>
      </c>
      <c r="DJ115" s="188">
        <f t="shared" si="196"/>
        <v>10500</v>
      </c>
      <c r="DK115" s="188">
        <f t="shared" si="196"/>
        <v>0</v>
      </c>
      <c r="DL115" s="188">
        <f t="shared" si="196"/>
        <v>0</v>
      </c>
      <c r="DM115" s="188">
        <f t="shared" si="196"/>
        <v>0</v>
      </c>
      <c r="DN115" s="188">
        <f t="shared" si="196"/>
        <v>0</v>
      </c>
      <c r="DO115" s="188">
        <f t="shared" si="196"/>
        <v>0</v>
      </c>
      <c r="DP115" s="188">
        <f t="shared" si="196"/>
        <v>0</v>
      </c>
      <c r="DQ115" s="188">
        <f t="shared" si="196"/>
        <v>0</v>
      </c>
      <c r="DR115" s="188">
        <f t="shared" si="196"/>
        <v>0</v>
      </c>
      <c r="DS115" s="188">
        <f t="shared" si="196"/>
        <v>0</v>
      </c>
      <c r="DT115" s="188">
        <f t="shared" si="196"/>
        <v>0</v>
      </c>
      <c r="DU115" s="188">
        <f t="shared" si="196"/>
        <v>0</v>
      </c>
      <c r="DV115" s="188">
        <f t="shared" si="196"/>
        <v>0</v>
      </c>
      <c r="DW115" s="188">
        <f t="shared" si="196"/>
        <v>0</v>
      </c>
      <c r="DX115" s="188">
        <f t="shared" si="196"/>
        <v>0</v>
      </c>
      <c r="DY115" s="188">
        <f t="shared" si="196"/>
        <v>0</v>
      </c>
      <c r="DZ115" s="188">
        <f t="shared" si="196"/>
        <v>0</v>
      </c>
      <c r="EA115" s="188">
        <f t="shared" si="196"/>
        <v>0</v>
      </c>
      <c r="EB115" s="188">
        <f t="shared" ref="EB115:FX115" si="197">EB113*EB114</f>
        <v>178500</v>
      </c>
      <c r="EC115" s="188">
        <f t="shared" si="197"/>
        <v>0</v>
      </c>
      <c r="ED115" s="188">
        <f t="shared" si="197"/>
        <v>0</v>
      </c>
      <c r="EE115" s="188">
        <f t="shared" si="197"/>
        <v>0</v>
      </c>
      <c r="EF115" s="188">
        <f t="shared" si="197"/>
        <v>0</v>
      </c>
      <c r="EG115" s="188">
        <f t="shared" si="197"/>
        <v>0</v>
      </c>
      <c r="EH115" s="188">
        <f t="shared" si="197"/>
        <v>0</v>
      </c>
      <c r="EI115" s="188">
        <f t="shared" si="197"/>
        <v>0</v>
      </c>
      <c r="EJ115" s="188">
        <f t="shared" si="197"/>
        <v>2058000</v>
      </c>
      <c r="EK115" s="188">
        <f t="shared" si="197"/>
        <v>0</v>
      </c>
      <c r="EL115" s="188">
        <f t="shared" si="197"/>
        <v>0</v>
      </c>
      <c r="EM115" s="188">
        <f t="shared" si="197"/>
        <v>0</v>
      </c>
      <c r="EN115" s="188">
        <f t="shared" si="197"/>
        <v>577500</v>
      </c>
      <c r="EO115" s="188">
        <f t="shared" si="197"/>
        <v>0</v>
      </c>
      <c r="EP115" s="188">
        <f t="shared" si="197"/>
        <v>0</v>
      </c>
      <c r="EQ115" s="188">
        <f t="shared" si="197"/>
        <v>0</v>
      </c>
      <c r="ER115" s="188">
        <f t="shared" si="197"/>
        <v>0</v>
      </c>
      <c r="ES115" s="188">
        <f t="shared" si="197"/>
        <v>0</v>
      </c>
      <c r="ET115" s="188">
        <f t="shared" si="197"/>
        <v>0</v>
      </c>
      <c r="EU115" s="188">
        <f t="shared" si="197"/>
        <v>0</v>
      </c>
      <c r="EV115" s="188">
        <f t="shared" si="197"/>
        <v>0</v>
      </c>
      <c r="EW115" s="188">
        <f t="shared" si="197"/>
        <v>0</v>
      </c>
      <c r="EX115" s="188">
        <f t="shared" si="197"/>
        <v>0</v>
      </c>
      <c r="EY115" s="188">
        <f t="shared" si="197"/>
        <v>5932500</v>
      </c>
      <c r="EZ115" s="188">
        <f t="shared" si="197"/>
        <v>0</v>
      </c>
      <c r="FA115" s="188">
        <f t="shared" si="197"/>
        <v>0</v>
      </c>
      <c r="FB115" s="188">
        <f t="shared" si="197"/>
        <v>0</v>
      </c>
      <c r="FC115" s="188">
        <f t="shared" si="197"/>
        <v>0</v>
      </c>
      <c r="FD115" s="188">
        <f t="shared" si="197"/>
        <v>0</v>
      </c>
      <c r="FE115" s="188">
        <f t="shared" si="197"/>
        <v>0</v>
      </c>
      <c r="FF115" s="188">
        <f t="shared" si="197"/>
        <v>0</v>
      </c>
      <c r="FG115" s="188">
        <f t="shared" si="197"/>
        <v>0</v>
      </c>
      <c r="FH115" s="188">
        <f t="shared" si="197"/>
        <v>0</v>
      </c>
      <c r="FI115" s="188">
        <f t="shared" si="197"/>
        <v>0</v>
      </c>
      <c r="FJ115" s="188">
        <f t="shared" si="197"/>
        <v>0</v>
      </c>
      <c r="FK115" s="188">
        <f t="shared" si="197"/>
        <v>0</v>
      </c>
      <c r="FL115" s="188">
        <f t="shared" si="197"/>
        <v>0</v>
      </c>
      <c r="FM115" s="188">
        <f t="shared" si="197"/>
        <v>0</v>
      </c>
      <c r="FN115" s="188">
        <f t="shared" si="197"/>
        <v>2950500</v>
      </c>
      <c r="FO115" s="188">
        <f t="shared" si="197"/>
        <v>0</v>
      </c>
      <c r="FP115" s="188">
        <f t="shared" si="197"/>
        <v>0</v>
      </c>
      <c r="FQ115" s="188">
        <f t="shared" si="197"/>
        <v>0</v>
      </c>
      <c r="FR115" s="188">
        <f t="shared" si="197"/>
        <v>0</v>
      </c>
      <c r="FS115" s="188">
        <f t="shared" si="197"/>
        <v>0</v>
      </c>
      <c r="FT115" s="188">
        <f t="shared" si="197"/>
        <v>0</v>
      </c>
      <c r="FU115" s="188">
        <f t="shared" si="197"/>
        <v>0</v>
      </c>
      <c r="FV115" s="188">
        <f t="shared" si="197"/>
        <v>0</v>
      </c>
      <c r="FW115" s="188">
        <f t="shared" si="197"/>
        <v>0</v>
      </c>
      <c r="FX115" s="188">
        <f t="shared" si="197"/>
        <v>0</v>
      </c>
      <c r="FY115" s="14"/>
      <c r="FZ115" s="2">
        <f>SUM(C115:FX115)</f>
        <v>290823750</v>
      </c>
      <c r="GA115" s="65"/>
      <c r="GB115" s="2">
        <f>FZ115-GA115</f>
        <v>290823750</v>
      </c>
      <c r="GC115" s="14"/>
      <c r="GD115" s="14"/>
      <c r="GE115" s="14"/>
      <c r="GF115" s="14"/>
      <c r="GG115" s="2"/>
      <c r="GH115" s="12"/>
      <c r="GI115" s="133"/>
      <c r="GJ115" s="133"/>
      <c r="GK115" s="133"/>
      <c r="GL115" s="133"/>
      <c r="GM115" s="133"/>
      <c r="GN115" s="180"/>
      <c r="GO115" s="180"/>
    </row>
    <row r="116" spans="1:197" s="121" customFormat="1" x14ac:dyDescent="0.35">
      <c r="A116" s="119"/>
      <c r="B116" s="120"/>
      <c r="C116" s="133"/>
      <c r="D116" s="133"/>
      <c r="E116" s="133"/>
      <c r="F116" s="133"/>
      <c r="G116" s="133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133"/>
      <c r="AS116" s="133"/>
      <c r="AT116" s="133"/>
      <c r="AU116" s="133"/>
      <c r="AV116" s="133"/>
      <c r="AW116" s="133"/>
      <c r="AX116" s="133"/>
      <c r="AY116" s="133"/>
      <c r="AZ116" s="133"/>
      <c r="BA116" s="133"/>
      <c r="BB116" s="133"/>
      <c r="BC116" s="133"/>
      <c r="BD116" s="133"/>
      <c r="BE116" s="133"/>
      <c r="BF116" s="133"/>
      <c r="BG116" s="133"/>
      <c r="BH116" s="133"/>
      <c r="BI116" s="133"/>
      <c r="BJ116" s="133"/>
      <c r="BK116" s="133"/>
      <c r="BL116" s="133"/>
      <c r="BM116" s="133"/>
      <c r="BN116" s="133"/>
      <c r="BO116" s="133"/>
      <c r="BP116" s="133"/>
      <c r="BQ116" s="133"/>
      <c r="BR116" s="133"/>
      <c r="BS116" s="133"/>
      <c r="BT116" s="133"/>
      <c r="BU116" s="133"/>
      <c r="BV116" s="133"/>
      <c r="BW116" s="133"/>
      <c r="BX116" s="133"/>
      <c r="BY116" s="133"/>
      <c r="BZ116" s="133"/>
      <c r="CA116" s="133"/>
      <c r="CB116" s="133"/>
      <c r="CC116" s="133"/>
      <c r="CD116" s="133"/>
      <c r="CE116" s="133"/>
      <c r="CF116" s="133"/>
      <c r="CG116" s="133"/>
      <c r="CH116" s="133"/>
      <c r="CI116" s="133"/>
      <c r="CJ116" s="133"/>
      <c r="CK116" s="133"/>
      <c r="CL116" s="133"/>
      <c r="CM116" s="133"/>
      <c r="CN116" s="133"/>
      <c r="CO116" s="133"/>
      <c r="CP116" s="133"/>
      <c r="CQ116" s="133"/>
      <c r="CR116" s="133"/>
      <c r="CS116" s="133"/>
      <c r="CT116" s="133"/>
      <c r="CU116" s="133"/>
      <c r="CV116" s="133"/>
      <c r="CW116" s="133"/>
      <c r="CX116" s="133"/>
      <c r="CY116" s="133"/>
      <c r="CZ116" s="133"/>
      <c r="DA116" s="133"/>
      <c r="DB116" s="133"/>
      <c r="DC116" s="133"/>
      <c r="DD116" s="133"/>
      <c r="DE116" s="133"/>
      <c r="DF116" s="133"/>
      <c r="DG116" s="133"/>
      <c r="DH116" s="133"/>
      <c r="DI116" s="133"/>
      <c r="DJ116" s="133"/>
      <c r="DK116" s="133"/>
      <c r="DL116" s="133"/>
      <c r="DM116" s="133"/>
      <c r="DN116" s="133"/>
      <c r="DO116" s="133"/>
      <c r="DP116" s="133"/>
      <c r="DQ116" s="133"/>
      <c r="DR116" s="133"/>
      <c r="DS116" s="133"/>
      <c r="DT116" s="133"/>
      <c r="DU116" s="133"/>
      <c r="DV116" s="133"/>
      <c r="DW116" s="133"/>
      <c r="DX116" s="133"/>
      <c r="DY116" s="133"/>
      <c r="DZ116" s="133"/>
      <c r="EA116" s="133"/>
      <c r="EB116" s="133"/>
      <c r="EC116" s="133"/>
      <c r="ED116" s="133"/>
      <c r="EE116" s="133"/>
      <c r="EF116" s="133"/>
      <c r="EG116" s="133"/>
      <c r="EH116" s="133"/>
      <c r="EI116" s="133"/>
      <c r="EJ116" s="133"/>
      <c r="EK116" s="133"/>
      <c r="EL116" s="133"/>
      <c r="EM116" s="133"/>
      <c r="EN116" s="133"/>
      <c r="EO116" s="133"/>
      <c r="EP116" s="133"/>
      <c r="EQ116" s="133"/>
      <c r="ER116" s="133"/>
      <c r="ES116" s="133"/>
      <c r="ET116" s="133"/>
      <c r="EU116" s="133"/>
      <c r="EV116" s="133"/>
      <c r="EW116" s="133"/>
      <c r="EX116" s="133"/>
      <c r="EY116" s="133"/>
      <c r="EZ116" s="133"/>
      <c r="FA116" s="133"/>
      <c r="FB116" s="133"/>
      <c r="FC116" s="133"/>
      <c r="FD116" s="133"/>
      <c r="FE116" s="133"/>
      <c r="FF116" s="133"/>
      <c r="FG116" s="133"/>
      <c r="FH116" s="133"/>
      <c r="FI116" s="133"/>
      <c r="FJ116" s="133"/>
      <c r="FK116" s="133"/>
      <c r="FL116" s="133"/>
      <c r="FM116" s="133"/>
      <c r="FN116" s="133"/>
      <c r="FO116" s="133"/>
      <c r="FP116" s="133"/>
      <c r="FQ116" s="133"/>
      <c r="FR116" s="133"/>
      <c r="FS116" s="133"/>
      <c r="FT116" s="133"/>
      <c r="FU116" s="133"/>
      <c r="FV116" s="133"/>
      <c r="FW116" s="133"/>
      <c r="FX116" s="133"/>
      <c r="FY116" s="14"/>
      <c r="FZ116" s="14"/>
      <c r="GA116" s="2"/>
      <c r="GB116" s="14"/>
      <c r="GC116" s="14"/>
      <c r="GD116" s="14"/>
      <c r="GE116" s="14"/>
      <c r="GF116" s="14"/>
      <c r="GG116" s="2"/>
      <c r="GH116" s="12"/>
      <c r="GI116" s="133"/>
      <c r="GJ116" s="133"/>
      <c r="GK116" s="133"/>
      <c r="GL116" s="133"/>
      <c r="GM116" s="133"/>
      <c r="GN116" s="180"/>
      <c r="GO116" s="180"/>
    </row>
    <row r="117" spans="1:197" s="121" customFormat="1" x14ac:dyDescent="0.35">
      <c r="A117" s="119"/>
      <c r="B117" s="154" t="s">
        <v>732</v>
      </c>
      <c r="C117" s="133"/>
      <c r="D117" s="133"/>
      <c r="E117" s="133"/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/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  <c r="BZ117" s="133"/>
      <c r="CA117" s="133"/>
      <c r="CB117" s="133"/>
      <c r="CC117" s="133"/>
      <c r="CD117" s="133"/>
      <c r="CE117" s="133"/>
      <c r="CF117" s="133"/>
      <c r="CG117" s="133"/>
      <c r="CH117" s="133"/>
      <c r="CI117" s="133"/>
      <c r="CJ117" s="133"/>
      <c r="CK117" s="133"/>
      <c r="CL117" s="133"/>
      <c r="CM117" s="133"/>
      <c r="CN117" s="133"/>
      <c r="CO117" s="133"/>
      <c r="CP117" s="133"/>
      <c r="CQ117" s="133"/>
      <c r="CR117" s="133"/>
      <c r="CS117" s="133"/>
      <c r="CT117" s="133"/>
      <c r="CU117" s="133"/>
      <c r="CV117" s="133"/>
      <c r="CW117" s="133"/>
      <c r="CX117" s="133"/>
      <c r="CY117" s="133"/>
      <c r="CZ117" s="133"/>
      <c r="DA117" s="133"/>
      <c r="DB117" s="133"/>
      <c r="DC117" s="133"/>
      <c r="DD117" s="133"/>
      <c r="DE117" s="133"/>
      <c r="DF117" s="133"/>
      <c r="DG117" s="133"/>
      <c r="DH117" s="133"/>
      <c r="DI117" s="133"/>
      <c r="DJ117" s="133"/>
      <c r="DK117" s="133"/>
      <c r="DL117" s="133"/>
      <c r="DM117" s="133"/>
      <c r="DN117" s="133"/>
      <c r="DO117" s="133"/>
      <c r="DP117" s="133"/>
      <c r="DQ117" s="133"/>
      <c r="DR117" s="133"/>
      <c r="DS117" s="133"/>
      <c r="DT117" s="133"/>
      <c r="DU117" s="133"/>
      <c r="DV117" s="133"/>
      <c r="DW117" s="133"/>
      <c r="DX117" s="133"/>
      <c r="DY117" s="133"/>
      <c r="DZ117" s="133"/>
      <c r="EA117" s="133"/>
      <c r="EB117" s="133"/>
      <c r="EC117" s="133"/>
      <c r="ED117" s="133"/>
      <c r="EE117" s="133"/>
      <c r="EF117" s="133"/>
      <c r="EG117" s="133"/>
      <c r="EH117" s="133"/>
      <c r="EI117" s="133"/>
      <c r="EJ117" s="133"/>
      <c r="EK117" s="133"/>
      <c r="EL117" s="133"/>
      <c r="EM117" s="133"/>
      <c r="EN117" s="133"/>
      <c r="EO117" s="133"/>
      <c r="EP117" s="133"/>
      <c r="EQ117" s="133"/>
      <c r="ER117" s="133"/>
      <c r="ES117" s="133"/>
      <c r="ET117" s="133"/>
      <c r="EU117" s="133"/>
      <c r="EV117" s="133"/>
      <c r="EW117" s="133"/>
      <c r="EX117" s="133"/>
      <c r="EY117" s="133"/>
      <c r="EZ117" s="133"/>
      <c r="FA117" s="133"/>
      <c r="FB117" s="133"/>
      <c r="FC117" s="133"/>
      <c r="FD117" s="133"/>
      <c r="FE117" s="133"/>
      <c r="FF117" s="133"/>
      <c r="FG117" s="133"/>
      <c r="FH117" s="133"/>
      <c r="FI117" s="133"/>
      <c r="FJ117" s="133"/>
      <c r="FK117" s="133"/>
      <c r="FL117" s="133"/>
      <c r="FM117" s="133"/>
      <c r="FN117" s="133"/>
      <c r="FO117" s="133"/>
      <c r="FP117" s="133"/>
      <c r="FQ117" s="133"/>
      <c r="FR117" s="133"/>
      <c r="FS117" s="133"/>
      <c r="FT117" s="133"/>
      <c r="FU117" s="133"/>
      <c r="FV117" s="133"/>
      <c r="FW117" s="133"/>
      <c r="FX117" s="133"/>
      <c r="FY117" s="14"/>
      <c r="FZ117" s="14"/>
      <c r="GA117" s="2"/>
      <c r="GB117" s="14"/>
      <c r="GC117" s="14"/>
      <c r="GD117" s="14"/>
      <c r="GE117" s="14"/>
      <c r="GF117" s="14"/>
      <c r="GG117" s="2"/>
      <c r="GH117" s="12"/>
      <c r="GI117" s="133"/>
      <c r="GJ117" s="133"/>
      <c r="GK117" s="133"/>
      <c r="GL117" s="133"/>
      <c r="GM117" s="133"/>
      <c r="GN117" s="180"/>
      <c r="GO117" s="180"/>
    </row>
    <row r="118" spans="1:197" s="121" customFormat="1" x14ac:dyDescent="0.35">
      <c r="A118" s="119" t="s">
        <v>734</v>
      </c>
      <c r="B118" s="120" t="s">
        <v>1016</v>
      </c>
      <c r="C118" s="186">
        <f>C29</f>
        <v>882</v>
      </c>
      <c r="D118" s="186">
        <f t="shared" ref="D118:BO118" si="198">D29</f>
        <v>4560</v>
      </c>
      <c r="E118" s="186">
        <f t="shared" si="198"/>
        <v>820</v>
      </c>
      <c r="F118" s="186">
        <f t="shared" si="198"/>
        <v>2731</v>
      </c>
      <c r="G118" s="186">
        <f t="shared" si="198"/>
        <v>168</v>
      </c>
      <c r="H118" s="186">
        <f t="shared" si="198"/>
        <v>229</v>
      </c>
      <c r="I118" s="186">
        <f t="shared" si="198"/>
        <v>1096</v>
      </c>
      <c r="J118" s="186">
        <f t="shared" si="198"/>
        <v>293</v>
      </c>
      <c r="K118" s="186">
        <f t="shared" si="198"/>
        <v>21</v>
      </c>
      <c r="L118" s="186">
        <f t="shared" si="198"/>
        <v>395</v>
      </c>
      <c r="M118" s="186">
        <f t="shared" si="198"/>
        <v>162</v>
      </c>
      <c r="N118" s="186">
        <f t="shared" si="198"/>
        <v>7323</v>
      </c>
      <c r="O118" s="186">
        <f t="shared" si="198"/>
        <v>1782</v>
      </c>
      <c r="P118" s="186">
        <f t="shared" si="198"/>
        <v>51</v>
      </c>
      <c r="Q118" s="186">
        <f t="shared" si="198"/>
        <v>5461</v>
      </c>
      <c r="R118" s="186">
        <f t="shared" si="198"/>
        <v>635</v>
      </c>
      <c r="S118" s="186">
        <f t="shared" si="198"/>
        <v>189</v>
      </c>
      <c r="T118" s="186">
        <f t="shared" si="198"/>
        <v>32</v>
      </c>
      <c r="U118" s="186">
        <f t="shared" si="198"/>
        <v>7</v>
      </c>
      <c r="V118" s="186">
        <f t="shared" si="198"/>
        <v>45</v>
      </c>
      <c r="W118" s="186">
        <f t="shared" si="198"/>
        <v>11</v>
      </c>
      <c r="X118" s="186">
        <f t="shared" si="198"/>
        <v>8</v>
      </c>
      <c r="Y118" s="186">
        <f t="shared" si="198"/>
        <v>139</v>
      </c>
      <c r="Z118" s="186">
        <f t="shared" si="198"/>
        <v>29</v>
      </c>
      <c r="AA118" s="186">
        <f t="shared" si="198"/>
        <v>4113</v>
      </c>
      <c r="AB118" s="186">
        <f t="shared" si="198"/>
        <v>3679</v>
      </c>
      <c r="AC118" s="186">
        <f t="shared" si="198"/>
        <v>148</v>
      </c>
      <c r="AD118" s="186">
        <f t="shared" si="198"/>
        <v>158</v>
      </c>
      <c r="AE118" s="186">
        <f t="shared" si="198"/>
        <v>13</v>
      </c>
      <c r="AF118" s="186">
        <f t="shared" si="198"/>
        <v>25</v>
      </c>
      <c r="AG118" s="186">
        <f t="shared" si="198"/>
        <v>76</v>
      </c>
      <c r="AH118" s="186">
        <f t="shared" si="198"/>
        <v>97</v>
      </c>
      <c r="AI118" s="186">
        <f t="shared" si="198"/>
        <v>32</v>
      </c>
      <c r="AJ118" s="186">
        <f t="shared" si="198"/>
        <v>28</v>
      </c>
      <c r="AK118" s="186">
        <f t="shared" si="198"/>
        <v>25</v>
      </c>
      <c r="AL118" s="186">
        <f t="shared" si="198"/>
        <v>21</v>
      </c>
      <c r="AM118" s="186">
        <f t="shared" si="198"/>
        <v>57</v>
      </c>
      <c r="AN118" s="186">
        <f t="shared" si="198"/>
        <v>50</v>
      </c>
      <c r="AO118" s="186">
        <f t="shared" si="198"/>
        <v>751</v>
      </c>
      <c r="AP118" s="186">
        <f t="shared" si="198"/>
        <v>11173</v>
      </c>
      <c r="AQ118" s="186">
        <f t="shared" si="198"/>
        <v>45</v>
      </c>
      <c r="AR118" s="186">
        <f t="shared" si="198"/>
        <v>8056</v>
      </c>
      <c r="AS118" s="186">
        <f t="shared" si="198"/>
        <v>943</v>
      </c>
      <c r="AT118" s="186">
        <f t="shared" si="198"/>
        <v>336</v>
      </c>
      <c r="AU118" s="186">
        <f t="shared" si="198"/>
        <v>50</v>
      </c>
      <c r="AV118" s="186">
        <f t="shared" si="198"/>
        <v>45</v>
      </c>
      <c r="AW118" s="186">
        <f t="shared" si="198"/>
        <v>37</v>
      </c>
      <c r="AX118" s="186">
        <f t="shared" si="198"/>
        <v>20</v>
      </c>
      <c r="AY118" s="186">
        <f t="shared" si="198"/>
        <v>44</v>
      </c>
      <c r="AZ118" s="186">
        <f t="shared" si="198"/>
        <v>1602</v>
      </c>
      <c r="BA118" s="186">
        <f t="shared" si="198"/>
        <v>1331</v>
      </c>
      <c r="BB118" s="186">
        <f t="shared" si="198"/>
        <v>1538</v>
      </c>
      <c r="BC118" s="186">
        <f t="shared" si="198"/>
        <v>2829</v>
      </c>
      <c r="BD118" s="186">
        <f t="shared" si="198"/>
        <v>423</v>
      </c>
      <c r="BE118" s="186">
        <f t="shared" si="198"/>
        <v>110</v>
      </c>
      <c r="BF118" s="186">
        <f t="shared" si="198"/>
        <v>2291</v>
      </c>
      <c r="BG118" s="186">
        <f t="shared" si="198"/>
        <v>117</v>
      </c>
      <c r="BH118" s="186">
        <f t="shared" si="198"/>
        <v>52</v>
      </c>
      <c r="BI118" s="186">
        <f t="shared" si="198"/>
        <v>51</v>
      </c>
      <c r="BJ118" s="186">
        <f t="shared" si="198"/>
        <v>683</v>
      </c>
      <c r="BK118" s="186">
        <f t="shared" si="198"/>
        <v>2950</v>
      </c>
      <c r="BL118" s="186">
        <f t="shared" si="198"/>
        <v>13</v>
      </c>
      <c r="BM118" s="186">
        <f t="shared" si="198"/>
        <v>66</v>
      </c>
      <c r="BN118" s="186">
        <f t="shared" si="198"/>
        <v>555</v>
      </c>
      <c r="BO118" s="186">
        <f t="shared" si="198"/>
        <v>252</v>
      </c>
      <c r="BP118" s="186">
        <f t="shared" ref="BP118:EA118" si="199">BP29</f>
        <v>23</v>
      </c>
      <c r="BQ118" s="186">
        <f t="shared" si="199"/>
        <v>652</v>
      </c>
      <c r="BR118" s="186">
        <f t="shared" si="199"/>
        <v>570</v>
      </c>
      <c r="BS118" s="186">
        <f t="shared" si="199"/>
        <v>134</v>
      </c>
      <c r="BT118" s="186">
        <f t="shared" si="199"/>
        <v>48</v>
      </c>
      <c r="BU118" s="186">
        <f t="shared" si="199"/>
        <v>54</v>
      </c>
      <c r="BV118" s="186">
        <f t="shared" si="199"/>
        <v>158</v>
      </c>
      <c r="BW118" s="186">
        <f t="shared" si="199"/>
        <v>173</v>
      </c>
      <c r="BX118" s="186">
        <f t="shared" si="199"/>
        <v>15</v>
      </c>
      <c r="BY118" s="186">
        <f t="shared" si="199"/>
        <v>86</v>
      </c>
      <c r="BZ118" s="186">
        <f t="shared" si="199"/>
        <v>35</v>
      </c>
      <c r="CA118" s="186">
        <f t="shared" si="199"/>
        <v>24</v>
      </c>
      <c r="CB118" s="186">
        <f t="shared" si="199"/>
        <v>9593</v>
      </c>
      <c r="CC118" s="186">
        <f t="shared" si="199"/>
        <v>25</v>
      </c>
      <c r="CD118" s="186">
        <f t="shared" si="199"/>
        <v>5</v>
      </c>
      <c r="CE118" s="186">
        <f t="shared" si="199"/>
        <v>40</v>
      </c>
      <c r="CF118" s="186">
        <f t="shared" si="199"/>
        <v>13</v>
      </c>
      <c r="CG118" s="186">
        <f t="shared" si="199"/>
        <v>36</v>
      </c>
      <c r="CH118" s="186">
        <f t="shared" si="199"/>
        <v>14</v>
      </c>
      <c r="CI118" s="186">
        <f t="shared" si="199"/>
        <v>127</v>
      </c>
      <c r="CJ118" s="186">
        <f t="shared" si="199"/>
        <v>165</v>
      </c>
      <c r="CK118" s="186">
        <f t="shared" si="199"/>
        <v>722</v>
      </c>
      <c r="CL118" s="186">
        <f t="shared" si="199"/>
        <v>165</v>
      </c>
      <c r="CM118" s="186">
        <f t="shared" si="199"/>
        <v>112</v>
      </c>
      <c r="CN118" s="186">
        <f t="shared" si="199"/>
        <v>2865</v>
      </c>
      <c r="CO118" s="186">
        <f t="shared" si="199"/>
        <v>2086</v>
      </c>
      <c r="CP118" s="186">
        <f t="shared" si="199"/>
        <v>97</v>
      </c>
      <c r="CQ118" s="186">
        <f t="shared" si="199"/>
        <v>170</v>
      </c>
      <c r="CR118" s="186">
        <f t="shared" si="199"/>
        <v>43</v>
      </c>
      <c r="CS118" s="186">
        <f t="shared" si="199"/>
        <v>39</v>
      </c>
      <c r="CT118" s="186">
        <f t="shared" si="199"/>
        <v>30</v>
      </c>
      <c r="CU118" s="186">
        <f t="shared" si="199"/>
        <v>30</v>
      </c>
      <c r="CV118" s="186">
        <f t="shared" si="199"/>
        <v>2</v>
      </c>
      <c r="CW118" s="186">
        <f t="shared" si="199"/>
        <v>41</v>
      </c>
      <c r="CX118" s="186">
        <f t="shared" si="199"/>
        <v>102</v>
      </c>
      <c r="CY118" s="186">
        <f t="shared" si="199"/>
        <v>7</v>
      </c>
      <c r="CZ118" s="186">
        <f t="shared" si="199"/>
        <v>308</v>
      </c>
      <c r="DA118" s="186">
        <f t="shared" si="199"/>
        <v>35</v>
      </c>
      <c r="DB118" s="186">
        <f t="shared" si="199"/>
        <v>51</v>
      </c>
      <c r="DC118" s="186">
        <f t="shared" si="199"/>
        <v>29</v>
      </c>
      <c r="DD118" s="186">
        <f t="shared" si="199"/>
        <v>27</v>
      </c>
      <c r="DE118" s="186">
        <f t="shared" si="199"/>
        <v>48</v>
      </c>
      <c r="DF118" s="186">
        <f t="shared" si="199"/>
        <v>3302</v>
      </c>
      <c r="DG118" s="186">
        <f t="shared" si="199"/>
        <v>16</v>
      </c>
      <c r="DH118" s="186">
        <f t="shared" si="199"/>
        <v>342</v>
      </c>
      <c r="DI118" s="186">
        <f t="shared" si="199"/>
        <v>425</v>
      </c>
      <c r="DJ118" s="186">
        <f t="shared" si="199"/>
        <v>89</v>
      </c>
      <c r="DK118" s="186">
        <f t="shared" si="199"/>
        <v>66</v>
      </c>
      <c r="DL118" s="186">
        <f t="shared" si="199"/>
        <v>1007</v>
      </c>
      <c r="DM118" s="186">
        <f t="shared" si="199"/>
        <v>42</v>
      </c>
      <c r="DN118" s="186">
        <f t="shared" si="199"/>
        <v>176</v>
      </c>
      <c r="DO118" s="186">
        <f t="shared" si="199"/>
        <v>430</v>
      </c>
      <c r="DP118" s="186">
        <f t="shared" si="199"/>
        <v>37</v>
      </c>
      <c r="DQ118" s="186">
        <f t="shared" si="199"/>
        <v>108</v>
      </c>
      <c r="DR118" s="186">
        <f t="shared" si="199"/>
        <v>273</v>
      </c>
      <c r="DS118" s="186">
        <f t="shared" si="199"/>
        <v>110</v>
      </c>
      <c r="DT118" s="186">
        <f t="shared" si="199"/>
        <v>19</v>
      </c>
      <c r="DU118" s="186">
        <f t="shared" si="199"/>
        <v>37</v>
      </c>
      <c r="DV118" s="186">
        <f t="shared" si="199"/>
        <v>25</v>
      </c>
      <c r="DW118" s="186">
        <f t="shared" si="199"/>
        <v>26</v>
      </c>
      <c r="DX118" s="186">
        <f t="shared" si="199"/>
        <v>26</v>
      </c>
      <c r="DY118" s="186">
        <f t="shared" si="199"/>
        <v>47</v>
      </c>
      <c r="DZ118" s="186">
        <f t="shared" si="199"/>
        <v>95</v>
      </c>
      <c r="EA118" s="186">
        <f t="shared" si="199"/>
        <v>79</v>
      </c>
      <c r="EB118" s="186">
        <f t="shared" ref="EB118:FX118" si="200">EB29</f>
        <v>101</v>
      </c>
      <c r="EC118" s="186">
        <f t="shared" si="200"/>
        <v>51</v>
      </c>
      <c r="ED118" s="186">
        <f t="shared" si="200"/>
        <v>198</v>
      </c>
      <c r="EE118" s="186">
        <f t="shared" si="200"/>
        <v>25</v>
      </c>
      <c r="EF118" s="186">
        <f t="shared" si="200"/>
        <v>244</v>
      </c>
      <c r="EG118" s="186">
        <f t="shared" si="200"/>
        <v>30</v>
      </c>
      <c r="EH118" s="186">
        <f t="shared" si="200"/>
        <v>29</v>
      </c>
      <c r="EI118" s="186">
        <f t="shared" si="200"/>
        <v>2156</v>
      </c>
      <c r="EJ118" s="186">
        <f t="shared" si="200"/>
        <v>1640</v>
      </c>
      <c r="EK118" s="186">
        <f t="shared" si="200"/>
        <v>91</v>
      </c>
      <c r="EL118" s="186">
        <f t="shared" si="200"/>
        <v>88</v>
      </c>
      <c r="EM118" s="186">
        <f t="shared" si="200"/>
        <v>44</v>
      </c>
      <c r="EN118" s="186">
        <f t="shared" si="200"/>
        <v>170</v>
      </c>
      <c r="EO118" s="186">
        <f t="shared" si="200"/>
        <v>27</v>
      </c>
      <c r="EP118" s="186">
        <f t="shared" si="200"/>
        <v>48</v>
      </c>
      <c r="EQ118" s="186">
        <f t="shared" si="200"/>
        <v>391</v>
      </c>
      <c r="ER118" s="186">
        <f t="shared" si="200"/>
        <v>34</v>
      </c>
      <c r="ES118" s="186">
        <f t="shared" si="200"/>
        <v>17</v>
      </c>
      <c r="ET118" s="186">
        <f t="shared" si="200"/>
        <v>19</v>
      </c>
      <c r="EU118" s="186">
        <f t="shared" si="200"/>
        <v>92</v>
      </c>
      <c r="EV118" s="186">
        <f t="shared" si="200"/>
        <v>11</v>
      </c>
      <c r="EW118" s="186">
        <f t="shared" si="200"/>
        <v>87</v>
      </c>
      <c r="EX118" s="186">
        <f t="shared" si="200"/>
        <v>22</v>
      </c>
      <c r="EY118" s="186">
        <f t="shared" si="200"/>
        <v>91</v>
      </c>
      <c r="EZ118" s="186">
        <f t="shared" si="200"/>
        <v>22</v>
      </c>
      <c r="FA118" s="186">
        <f t="shared" si="200"/>
        <v>441</v>
      </c>
      <c r="FB118" s="186">
        <f t="shared" si="200"/>
        <v>47</v>
      </c>
      <c r="FC118" s="186">
        <f t="shared" si="200"/>
        <v>220</v>
      </c>
      <c r="FD118" s="186">
        <f t="shared" si="200"/>
        <v>86</v>
      </c>
      <c r="FE118" s="186">
        <f t="shared" si="200"/>
        <v>8</v>
      </c>
      <c r="FF118" s="186">
        <f t="shared" si="200"/>
        <v>37</v>
      </c>
      <c r="FG118" s="186">
        <f t="shared" si="200"/>
        <v>15</v>
      </c>
      <c r="FH118" s="186">
        <f t="shared" si="200"/>
        <v>13</v>
      </c>
      <c r="FI118" s="186">
        <f t="shared" si="200"/>
        <v>281</v>
      </c>
      <c r="FJ118" s="186">
        <f t="shared" si="200"/>
        <v>196</v>
      </c>
      <c r="FK118" s="186">
        <f t="shared" si="200"/>
        <v>262</v>
      </c>
      <c r="FL118" s="186">
        <f t="shared" si="200"/>
        <v>851</v>
      </c>
      <c r="FM118" s="186">
        <f t="shared" si="200"/>
        <v>485</v>
      </c>
      <c r="FN118" s="186">
        <f t="shared" si="200"/>
        <v>2942</v>
      </c>
      <c r="FO118" s="186">
        <f t="shared" si="200"/>
        <v>148</v>
      </c>
      <c r="FP118" s="186">
        <f t="shared" si="200"/>
        <v>307</v>
      </c>
      <c r="FQ118" s="186">
        <f t="shared" si="200"/>
        <v>134</v>
      </c>
      <c r="FR118" s="186">
        <f t="shared" si="200"/>
        <v>26</v>
      </c>
      <c r="FS118" s="186">
        <f t="shared" si="200"/>
        <v>22</v>
      </c>
      <c r="FT118" s="186">
        <f t="shared" si="200"/>
        <v>8</v>
      </c>
      <c r="FU118" s="186">
        <f t="shared" si="200"/>
        <v>163</v>
      </c>
      <c r="FV118" s="186">
        <f t="shared" si="200"/>
        <v>105</v>
      </c>
      <c r="FW118" s="186">
        <f t="shared" si="200"/>
        <v>11</v>
      </c>
      <c r="FX118" s="186">
        <f t="shared" si="200"/>
        <v>3</v>
      </c>
      <c r="FY118" s="14"/>
      <c r="FZ118" s="14"/>
      <c r="GA118" s="2"/>
      <c r="GB118" s="14"/>
      <c r="GC118" s="14"/>
      <c r="GD118" s="14"/>
      <c r="GE118" s="14"/>
      <c r="GF118" s="14"/>
      <c r="GG118" s="2"/>
      <c r="GH118" s="12"/>
      <c r="GI118" s="133"/>
      <c r="GJ118" s="133"/>
      <c r="GK118" s="133"/>
      <c r="GL118" s="133"/>
      <c r="GM118" s="133"/>
      <c r="GN118" s="180"/>
      <c r="GO118" s="180"/>
    </row>
    <row r="119" spans="1:197" s="121" customFormat="1" x14ac:dyDescent="0.35">
      <c r="A119" s="119" t="s">
        <v>502</v>
      </c>
      <c r="B119" s="120" t="s">
        <v>733</v>
      </c>
      <c r="C119" s="34">
        <f>C83*0.25</f>
        <v>2177.1975000000002</v>
      </c>
      <c r="D119" s="34">
        <f t="shared" ref="D119:BO119" si="201">D83*0.25</f>
        <v>2177.1975000000002</v>
      </c>
      <c r="E119" s="34">
        <f t="shared" si="201"/>
        <v>2177.1975000000002</v>
      </c>
      <c r="F119" s="34">
        <f t="shared" si="201"/>
        <v>2177.1975000000002</v>
      </c>
      <c r="G119" s="34">
        <f t="shared" si="201"/>
        <v>2177.1975000000002</v>
      </c>
      <c r="H119" s="34">
        <f t="shared" si="201"/>
        <v>2177.1975000000002</v>
      </c>
      <c r="I119" s="34">
        <f t="shared" si="201"/>
        <v>2177.1975000000002</v>
      </c>
      <c r="J119" s="34">
        <f t="shared" si="201"/>
        <v>2177.1975000000002</v>
      </c>
      <c r="K119" s="34">
        <f t="shared" si="201"/>
        <v>2177.1975000000002</v>
      </c>
      <c r="L119" s="34">
        <f t="shared" si="201"/>
        <v>2177.1975000000002</v>
      </c>
      <c r="M119" s="34">
        <f t="shared" si="201"/>
        <v>2177.1975000000002</v>
      </c>
      <c r="N119" s="34">
        <f t="shared" si="201"/>
        <v>2177.1975000000002</v>
      </c>
      <c r="O119" s="34">
        <f t="shared" si="201"/>
        <v>2177.1975000000002</v>
      </c>
      <c r="P119" s="34">
        <f t="shared" si="201"/>
        <v>2177.1975000000002</v>
      </c>
      <c r="Q119" s="34">
        <f t="shared" si="201"/>
        <v>2177.1975000000002</v>
      </c>
      <c r="R119" s="34">
        <f t="shared" si="201"/>
        <v>2177.1975000000002</v>
      </c>
      <c r="S119" s="34">
        <f t="shared" si="201"/>
        <v>2177.1975000000002</v>
      </c>
      <c r="T119" s="34">
        <f t="shared" si="201"/>
        <v>2177.1975000000002</v>
      </c>
      <c r="U119" s="34">
        <f t="shared" si="201"/>
        <v>2177.1975000000002</v>
      </c>
      <c r="V119" s="34">
        <f t="shared" si="201"/>
        <v>2177.1975000000002</v>
      </c>
      <c r="W119" s="34">
        <f t="shared" si="201"/>
        <v>2177.1975000000002</v>
      </c>
      <c r="X119" s="34">
        <f t="shared" si="201"/>
        <v>2177.1975000000002</v>
      </c>
      <c r="Y119" s="34">
        <f t="shared" si="201"/>
        <v>2177.1975000000002</v>
      </c>
      <c r="Z119" s="34">
        <f t="shared" si="201"/>
        <v>2177.1975000000002</v>
      </c>
      <c r="AA119" s="34">
        <f t="shared" si="201"/>
        <v>2177.1975000000002</v>
      </c>
      <c r="AB119" s="34">
        <f t="shared" si="201"/>
        <v>2177.1975000000002</v>
      </c>
      <c r="AC119" s="34">
        <f t="shared" si="201"/>
        <v>2177.1975000000002</v>
      </c>
      <c r="AD119" s="34">
        <f t="shared" si="201"/>
        <v>2177.1975000000002</v>
      </c>
      <c r="AE119" s="34">
        <f t="shared" si="201"/>
        <v>2177.1975000000002</v>
      </c>
      <c r="AF119" s="34">
        <f t="shared" si="201"/>
        <v>2177.1975000000002</v>
      </c>
      <c r="AG119" s="34">
        <f t="shared" si="201"/>
        <v>2177.1975000000002</v>
      </c>
      <c r="AH119" s="34">
        <f t="shared" si="201"/>
        <v>2177.1975000000002</v>
      </c>
      <c r="AI119" s="34">
        <f t="shared" si="201"/>
        <v>2177.1975000000002</v>
      </c>
      <c r="AJ119" s="34">
        <f t="shared" si="201"/>
        <v>2177.1975000000002</v>
      </c>
      <c r="AK119" s="34">
        <f t="shared" si="201"/>
        <v>2177.1975000000002</v>
      </c>
      <c r="AL119" s="34">
        <f t="shared" si="201"/>
        <v>2177.1975000000002</v>
      </c>
      <c r="AM119" s="34">
        <f t="shared" si="201"/>
        <v>2177.1975000000002</v>
      </c>
      <c r="AN119" s="34">
        <f t="shared" si="201"/>
        <v>2177.1975000000002</v>
      </c>
      <c r="AO119" s="34">
        <f t="shared" si="201"/>
        <v>2177.1975000000002</v>
      </c>
      <c r="AP119" s="34">
        <f t="shared" si="201"/>
        <v>2177.1975000000002</v>
      </c>
      <c r="AQ119" s="34">
        <f t="shared" si="201"/>
        <v>2177.1975000000002</v>
      </c>
      <c r="AR119" s="34">
        <f t="shared" si="201"/>
        <v>2177.1975000000002</v>
      </c>
      <c r="AS119" s="34">
        <f t="shared" si="201"/>
        <v>2177.1975000000002</v>
      </c>
      <c r="AT119" s="34">
        <f t="shared" si="201"/>
        <v>2177.1975000000002</v>
      </c>
      <c r="AU119" s="34">
        <f t="shared" si="201"/>
        <v>2177.1975000000002</v>
      </c>
      <c r="AV119" s="34">
        <f t="shared" si="201"/>
        <v>2177.1975000000002</v>
      </c>
      <c r="AW119" s="34">
        <f t="shared" si="201"/>
        <v>2177.1975000000002</v>
      </c>
      <c r="AX119" s="34">
        <f t="shared" si="201"/>
        <v>2177.1975000000002</v>
      </c>
      <c r="AY119" s="34">
        <f t="shared" si="201"/>
        <v>2177.1975000000002</v>
      </c>
      <c r="AZ119" s="34">
        <f t="shared" si="201"/>
        <v>2177.1975000000002</v>
      </c>
      <c r="BA119" s="34">
        <f t="shared" si="201"/>
        <v>2177.1975000000002</v>
      </c>
      <c r="BB119" s="34">
        <f t="shared" si="201"/>
        <v>2177.1975000000002</v>
      </c>
      <c r="BC119" s="34">
        <f t="shared" si="201"/>
        <v>2177.1975000000002</v>
      </c>
      <c r="BD119" s="34">
        <f t="shared" si="201"/>
        <v>2177.1975000000002</v>
      </c>
      <c r="BE119" s="34">
        <f t="shared" si="201"/>
        <v>2177.1975000000002</v>
      </c>
      <c r="BF119" s="34">
        <f t="shared" si="201"/>
        <v>2177.1975000000002</v>
      </c>
      <c r="BG119" s="34">
        <f t="shared" si="201"/>
        <v>2177.1975000000002</v>
      </c>
      <c r="BH119" s="34">
        <f t="shared" si="201"/>
        <v>2177.1975000000002</v>
      </c>
      <c r="BI119" s="34">
        <f t="shared" si="201"/>
        <v>2177.1975000000002</v>
      </c>
      <c r="BJ119" s="34">
        <f t="shared" si="201"/>
        <v>2177.1975000000002</v>
      </c>
      <c r="BK119" s="34">
        <f t="shared" si="201"/>
        <v>2177.1975000000002</v>
      </c>
      <c r="BL119" s="34">
        <f t="shared" si="201"/>
        <v>2177.1975000000002</v>
      </c>
      <c r="BM119" s="34">
        <f t="shared" si="201"/>
        <v>2177.1975000000002</v>
      </c>
      <c r="BN119" s="34">
        <f t="shared" si="201"/>
        <v>2177.1975000000002</v>
      </c>
      <c r="BO119" s="34">
        <f t="shared" si="201"/>
        <v>2177.1975000000002</v>
      </c>
      <c r="BP119" s="34">
        <f t="shared" ref="BP119:EA119" si="202">BP83*0.25</f>
        <v>2177.1975000000002</v>
      </c>
      <c r="BQ119" s="34">
        <f t="shared" si="202"/>
        <v>2177.1975000000002</v>
      </c>
      <c r="BR119" s="34">
        <f t="shared" si="202"/>
        <v>2177.1975000000002</v>
      </c>
      <c r="BS119" s="34">
        <f t="shared" si="202"/>
        <v>2177.1975000000002</v>
      </c>
      <c r="BT119" s="34">
        <f t="shared" si="202"/>
        <v>2177.1975000000002</v>
      </c>
      <c r="BU119" s="34">
        <f t="shared" si="202"/>
        <v>2177.1975000000002</v>
      </c>
      <c r="BV119" s="34">
        <f t="shared" si="202"/>
        <v>2177.1975000000002</v>
      </c>
      <c r="BW119" s="34">
        <f t="shared" si="202"/>
        <v>2177.1975000000002</v>
      </c>
      <c r="BX119" s="34">
        <f t="shared" si="202"/>
        <v>2177.1975000000002</v>
      </c>
      <c r="BY119" s="34">
        <f t="shared" si="202"/>
        <v>2177.1975000000002</v>
      </c>
      <c r="BZ119" s="34">
        <f t="shared" si="202"/>
        <v>2177.1975000000002</v>
      </c>
      <c r="CA119" s="34">
        <f t="shared" si="202"/>
        <v>2177.1975000000002</v>
      </c>
      <c r="CB119" s="34">
        <f t="shared" si="202"/>
        <v>2177.1975000000002</v>
      </c>
      <c r="CC119" s="34">
        <f t="shared" si="202"/>
        <v>2177.1975000000002</v>
      </c>
      <c r="CD119" s="34">
        <f t="shared" si="202"/>
        <v>2177.1975000000002</v>
      </c>
      <c r="CE119" s="34">
        <f t="shared" si="202"/>
        <v>2177.1975000000002</v>
      </c>
      <c r="CF119" s="34">
        <f t="shared" si="202"/>
        <v>2177.1975000000002</v>
      </c>
      <c r="CG119" s="34">
        <f t="shared" si="202"/>
        <v>2177.1975000000002</v>
      </c>
      <c r="CH119" s="34">
        <f t="shared" si="202"/>
        <v>2177.1975000000002</v>
      </c>
      <c r="CI119" s="34">
        <f t="shared" si="202"/>
        <v>2177.1975000000002</v>
      </c>
      <c r="CJ119" s="34">
        <f t="shared" si="202"/>
        <v>2177.1975000000002</v>
      </c>
      <c r="CK119" s="34">
        <f t="shared" si="202"/>
        <v>2177.1975000000002</v>
      </c>
      <c r="CL119" s="34">
        <f t="shared" si="202"/>
        <v>2177.1975000000002</v>
      </c>
      <c r="CM119" s="34">
        <f t="shared" si="202"/>
        <v>2177.1975000000002</v>
      </c>
      <c r="CN119" s="34">
        <f t="shared" si="202"/>
        <v>2177.1975000000002</v>
      </c>
      <c r="CO119" s="34">
        <f t="shared" si="202"/>
        <v>2177.1975000000002</v>
      </c>
      <c r="CP119" s="34">
        <f t="shared" si="202"/>
        <v>2177.1975000000002</v>
      </c>
      <c r="CQ119" s="34">
        <f t="shared" si="202"/>
        <v>2177.1975000000002</v>
      </c>
      <c r="CR119" s="34">
        <f t="shared" si="202"/>
        <v>2177.1975000000002</v>
      </c>
      <c r="CS119" s="34">
        <f t="shared" si="202"/>
        <v>2177.1975000000002</v>
      </c>
      <c r="CT119" s="34">
        <f t="shared" si="202"/>
        <v>2177.1975000000002</v>
      </c>
      <c r="CU119" s="34">
        <f t="shared" si="202"/>
        <v>2177.1975000000002</v>
      </c>
      <c r="CV119" s="34">
        <f t="shared" si="202"/>
        <v>2177.1975000000002</v>
      </c>
      <c r="CW119" s="34">
        <f t="shared" si="202"/>
        <v>2177.1975000000002</v>
      </c>
      <c r="CX119" s="34">
        <f t="shared" si="202"/>
        <v>2177.1975000000002</v>
      </c>
      <c r="CY119" s="34">
        <f t="shared" si="202"/>
        <v>2177.1975000000002</v>
      </c>
      <c r="CZ119" s="34">
        <f t="shared" si="202"/>
        <v>2177.1975000000002</v>
      </c>
      <c r="DA119" s="34">
        <f t="shared" si="202"/>
        <v>2177.1975000000002</v>
      </c>
      <c r="DB119" s="34">
        <f t="shared" si="202"/>
        <v>2177.1975000000002</v>
      </c>
      <c r="DC119" s="34">
        <f t="shared" si="202"/>
        <v>2177.1975000000002</v>
      </c>
      <c r="DD119" s="34">
        <f t="shared" si="202"/>
        <v>2177.1975000000002</v>
      </c>
      <c r="DE119" s="34">
        <f t="shared" si="202"/>
        <v>2177.1975000000002</v>
      </c>
      <c r="DF119" s="34">
        <f t="shared" si="202"/>
        <v>2177.1975000000002</v>
      </c>
      <c r="DG119" s="34">
        <f t="shared" si="202"/>
        <v>2177.1975000000002</v>
      </c>
      <c r="DH119" s="34">
        <f t="shared" si="202"/>
        <v>2177.1975000000002</v>
      </c>
      <c r="DI119" s="34">
        <f t="shared" si="202"/>
        <v>2177.1975000000002</v>
      </c>
      <c r="DJ119" s="34">
        <f t="shared" si="202"/>
        <v>2177.1975000000002</v>
      </c>
      <c r="DK119" s="34">
        <f t="shared" si="202"/>
        <v>2177.1975000000002</v>
      </c>
      <c r="DL119" s="34">
        <f t="shared" si="202"/>
        <v>2177.1975000000002</v>
      </c>
      <c r="DM119" s="34">
        <f t="shared" si="202"/>
        <v>2177.1975000000002</v>
      </c>
      <c r="DN119" s="34">
        <f t="shared" si="202"/>
        <v>2177.1975000000002</v>
      </c>
      <c r="DO119" s="34">
        <f t="shared" si="202"/>
        <v>2177.1975000000002</v>
      </c>
      <c r="DP119" s="34">
        <f t="shared" si="202"/>
        <v>2177.1975000000002</v>
      </c>
      <c r="DQ119" s="34">
        <f t="shared" si="202"/>
        <v>2177.1975000000002</v>
      </c>
      <c r="DR119" s="34">
        <f t="shared" si="202"/>
        <v>2177.1975000000002</v>
      </c>
      <c r="DS119" s="34">
        <f t="shared" si="202"/>
        <v>2177.1975000000002</v>
      </c>
      <c r="DT119" s="34">
        <f t="shared" si="202"/>
        <v>2177.1975000000002</v>
      </c>
      <c r="DU119" s="34">
        <f t="shared" si="202"/>
        <v>2177.1975000000002</v>
      </c>
      <c r="DV119" s="34">
        <f t="shared" si="202"/>
        <v>2177.1975000000002</v>
      </c>
      <c r="DW119" s="34">
        <f t="shared" si="202"/>
        <v>2177.1975000000002</v>
      </c>
      <c r="DX119" s="34">
        <f t="shared" si="202"/>
        <v>2177.1975000000002</v>
      </c>
      <c r="DY119" s="34">
        <f t="shared" si="202"/>
        <v>2177.1975000000002</v>
      </c>
      <c r="DZ119" s="34">
        <f t="shared" si="202"/>
        <v>2177.1975000000002</v>
      </c>
      <c r="EA119" s="34">
        <f t="shared" si="202"/>
        <v>2177.1975000000002</v>
      </c>
      <c r="EB119" s="34">
        <f t="shared" ref="EB119:FX119" si="203">EB83*0.25</f>
        <v>2177.1975000000002</v>
      </c>
      <c r="EC119" s="34">
        <f t="shared" si="203"/>
        <v>2177.1975000000002</v>
      </c>
      <c r="ED119" s="34">
        <f t="shared" si="203"/>
        <v>2177.1975000000002</v>
      </c>
      <c r="EE119" s="34">
        <f t="shared" si="203"/>
        <v>2177.1975000000002</v>
      </c>
      <c r="EF119" s="34">
        <f t="shared" si="203"/>
        <v>2177.1975000000002</v>
      </c>
      <c r="EG119" s="34">
        <f t="shared" si="203"/>
        <v>2177.1975000000002</v>
      </c>
      <c r="EH119" s="34">
        <f t="shared" si="203"/>
        <v>2177.1975000000002</v>
      </c>
      <c r="EI119" s="34">
        <f t="shared" si="203"/>
        <v>2177.1975000000002</v>
      </c>
      <c r="EJ119" s="34">
        <f t="shared" si="203"/>
        <v>2177.1975000000002</v>
      </c>
      <c r="EK119" s="34">
        <f t="shared" si="203"/>
        <v>2177.1975000000002</v>
      </c>
      <c r="EL119" s="34">
        <f t="shared" si="203"/>
        <v>2177.1975000000002</v>
      </c>
      <c r="EM119" s="34">
        <f t="shared" si="203"/>
        <v>2177.1975000000002</v>
      </c>
      <c r="EN119" s="34">
        <f t="shared" si="203"/>
        <v>2177.1975000000002</v>
      </c>
      <c r="EO119" s="34">
        <f t="shared" si="203"/>
        <v>2177.1975000000002</v>
      </c>
      <c r="EP119" s="34">
        <f t="shared" si="203"/>
        <v>2177.1975000000002</v>
      </c>
      <c r="EQ119" s="34">
        <f t="shared" si="203"/>
        <v>2177.1975000000002</v>
      </c>
      <c r="ER119" s="34">
        <f t="shared" si="203"/>
        <v>2177.1975000000002</v>
      </c>
      <c r="ES119" s="34">
        <f t="shared" si="203"/>
        <v>2177.1975000000002</v>
      </c>
      <c r="ET119" s="34">
        <f t="shared" si="203"/>
        <v>2177.1975000000002</v>
      </c>
      <c r="EU119" s="34">
        <f t="shared" si="203"/>
        <v>2177.1975000000002</v>
      </c>
      <c r="EV119" s="34">
        <f t="shared" si="203"/>
        <v>2177.1975000000002</v>
      </c>
      <c r="EW119" s="34">
        <f t="shared" si="203"/>
        <v>2177.1975000000002</v>
      </c>
      <c r="EX119" s="34">
        <f t="shared" si="203"/>
        <v>2177.1975000000002</v>
      </c>
      <c r="EY119" s="34">
        <f t="shared" si="203"/>
        <v>2177.1975000000002</v>
      </c>
      <c r="EZ119" s="34">
        <f t="shared" si="203"/>
        <v>2177.1975000000002</v>
      </c>
      <c r="FA119" s="34">
        <f t="shared" si="203"/>
        <v>2177.1975000000002</v>
      </c>
      <c r="FB119" s="34">
        <f t="shared" si="203"/>
        <v>2177.1975000000002</v>
      </c>
      <c r="FC119" s="34">
        <f t="shared" si="203"/>
        <v>2177.1975000000002</v>
      </c>
      <c r="FD119" s="34">
        <f t="shared" si="203"/>
        <v>2177.1975000000002</v>
      </c>
      <c r="FE119" s="34">
        <f t="shared" si="203"/>
        <v>2177.1975000000002</v>
      </c>
      <c r="FF119" s="34">
        <f t="shared" si="203"/>
        <v>2177.1975000000002</v>
      </c>
      <c r="FG119" s="34">
        <f t="shared" si="203"/>
        <v>2177.1975000000002</v>
      </c>
      <c r="FH119" s="34">
        <f t="shared" si="203"/>
        <v>2177.1975000000002</v>
      </c>
      <c r="FI119" s="34">
        <f t="shared" si="203"/>
        <v>2177.1975000000002</v>
      </c>
      <c r="FJ119" s="34">
        <f t="shared" si="203"/>
        <v>2177.1975000000002</v>
      </c>
      <c r="FK119" s="34">
        <f t="shared" si="203"/>
        <v>2177.1975000000002</v>
      </c>
      <c r="FL119" s="34">
        <f t="shared" si="203"/>
        <v>2177.1975000000002</v>
      </c>
      <c r="FM119" s="34">
        <f t="shared" si="203"/>
        <v>2177.1975000000002</v>
      </c>
      <c r="FN119" s="34">
        <f t="shared" si="203"/>
        <v>2177.1975000000002</v>
      </c>
      <c r="FO119" s="34">
        <f t="shared" si="203"/>
        <v>2177.1975000000002</v>
      </c>
      <c r="FP119" s="34">
        <f t="shared" si="203"/>
        <v>2177.1975000000002</v>
      </c>
      <c r="FQ119" s="34">
        <f t="shared" si="203"/>
        <v>2177.1975000000002</v>
      </c>
      <c r="FR119" s="34">
        <f t="shared" si="203"/>
        <v>2177.1975000000002</v>
      </c>
      <c r="FS119" s="34">
        <f t="shared" si="203"/>
        <v>2177.1975000000002</v>
      </c>
      <c r="FT119" s="34">
        <f t="shared" si="203"/>
        <v>2177.1975000000002</v>
      </c>
      <c r="FU119" s="34">
        <f t="shared" si="203"/>
        <v>2177.1975000000002</v>
      </c>
      <c r="FV119" s="34">
        <f t="shared" si="203"/>
        <v>2177.1975000000002</v>
      </c>
      <c r="FW119" s="34">
        <f t="shared" si="203"/>
        <v>2177.1975000000002</v>
      </c>
      <c r="FX119" s="34">
        <f t="shared" si="203"/>
        <v>2177.1975000000002</v>
      </c>
      <c r="FY119" s="14"/>
      <c r="FZ119" s="14"/>
      <c r="GA119" s="2"/>
      <c r="GB119" s="14"/>
      <c r="GC119" s="14"/>
      <c r="GD119" s="14"/>
      <c r="GE119" s="14"/>
      <c r="GF119" s="14"/>
      <c r="GG119" s="2"/>
      <c r="GH119" s="12"/>
      <c r="GI119" s="133"/>
      <c r="GJ119" s="133"/>
      <c r="GK119" s="133"/>
      <c r="GL119" s="133"/>
      <c r="GM119" s="133"/>
      <c r="GN119" s="180"/>
      <c r="GO119" s="180"/>
    </row>
    <row r="120" spans="1:197" s="121" customFormat="1" x14ac:dyDescent="0.35">
      <c r="A120" s="177" t="s">
        <v>735</v>
      </c>
      <c r="B120" s="154" t="s">
        <v>736</v>
      </c>
      <c r="C120" s="200">
        <f>C118*C119</f>
        <v>1920288.1950000003</v>
      </c>
      <c r="D120" s="200">
        <f>D118*D119</f>
        <v>9928020.6000000015</v>
      </c>
      <c r="E120" s="200">
        <f t="shared" ref="E120:BO120" si="204">E118*E119</f>
        <v>1785301.9500000002</v>
      </c>
      <c r="F120" s="200">
        <f t="shared" si="204"/>
        <v>5945926.3725000005</v>
      </c>
      <c r="G120" s="200">
        <f t="shared" si="204"/>
        <v>365769.18000000005</v>
      </c>
      <c r="H120" s="200">
        <f t="shared" si="204"/>
        <v>498578.22750000004</v>
      </c>
      <c r="I120" s="200">
        <f t="shared" si="204"/>
        <v>2386208.4600000004</v>
      </c>
      <c r="J120" s="200">
        <f t="shared" si="204"/>
        <v>637918.86750000005</v>
      </c>
      <c r="K120" s="200">
        <f t="shared" si="204"/>
        <v>45721.147500000006</v>
      </c>
      <c r="L120" s="200">
        <f t="shared" si="204"/>
        <v>859993.01250000007</v>
      </c>
      <c r="M120" s="200">
        <f t="shared" si="204"/>
        <v>352705.99500000005</v>
      </c>
      <c r="N120" s="200">
        <f t="shared" si="204"/>
        <v>15943617.292500002</v>
      </c>
      <c r="O120" s="200">
        <f t="shared" si="204"/>
        <v>3879765.9450000003</v>
      </c>
      <c r="P120" s="200">
        <f t="shared" si="204"/>
        <v>111037.07250000001</v>
      </c>
      <c r="Q120" s="200">
        <f t="shared" si="204"/>
        <v>11889675.547500001</v>
      </c>
      <c r="R120" s="200">
        <f t="shared" si="204"/>
        <v>1382520.4125000001</v>
      </c>
      <c r="S120" s="200">
        <f t="shared" si="204"/>
        <v>411490.32750000001</v>
      </c>
      <c r="T120" s="200">
        <f t="shared" si="204"/>
        <v>69670.320000000007</v>
      </c>
      <c r="U120" s="200">
        <f t="shared" si="204"/>
        <v>15240.382500000002</v>
      </c>
      <c r="V120" s="200">
        <f t="shared" si="204"/>
        <v>97973.887500000012</v>
      </c>
      <c r="W120" s="200">
        <f t="shared" si="204"/>
        <v>23949.172500000001</v>
      </c>
      <c r="X120" s="200">
        <f t="shared" si="204"/>
        <v>17417.580000000002</v>
      </c>
      <c r="Y120" s="200">
        <f t="shared" si="204"/>
        <v>302630.45250000001</v>
      </c>
      <c r="Z120" s="200">
        <f t="shared" si="204"/>
        <v>63138.727500000008</v>
      </c>
      <c r="AA120" s="200">
        <f t="shared" si="204"/>
        <v>8954813.3175000008</v>
      </c>
      <c r="AB120" s="200">
        <f t="shared" si="204"/>
        <v>8009909.602500001</v>
      </c>
      <c r="AC120" s="200">
        <f t="shared" si="204"/>
        <v>322225.23000000004</v>
      </c>
      <c r="AD120" s="200">
        <f t="shared" si="204"/>
        <v>343997.20500000002</v>
      </c>
      <c r="AE120" s="200">
        <f t="shared" si="204"/>
        <v>28303.567500000005</v>
      </c>
      <c r="AF120" s="200">
        <f t="shared" si="204"/>
        <v>54429.937500000007</v>
      </c>
      <c r="AG120" s="200">
        <f t="shared" si="204"/>
        <v>165467.01</v>
      </c>
      <c r="AH120" s="200">
        <f t="shared" si="204"/>
        <v>211188.15750000003</v>
      </c>
      <c r="AI120" s="200">
        <f t="shared" si="204"/>
        <v>69670.320000000007</v>
      </c>
      <c r="AJ120" s="200">
        <f t="shared" si="204"/>
        <v>60961.530000000006</v>
      </c>
      <c r="AK120" s="200">
        <f t="shared" si="204"/>
        <v>54429.937500000007</v>
      </c>
      <c r="AL120" s="200">
        <f t="shared" si="204"/>
        <v>45721.147500000006</v>
      </c>
      <c r="AM120" s="200">
        <f t="shared" si="204"/>
        <v>124100.25750000001</v>
      </c>
      <c r="AN120" s="200">
        <f t="shared" si="204"/>
        <v>108859.87500000001</v>
      </c>
      <c r="AO120" s="200">
        <f t="shared" si="204"/>
        <v>1635075.3225000002</v>
      </c>
      <c r="AP120" s="200">
        <f t="shared" si="204"/>
        <v>24325827.667500004</v>
      </c>
      <c r="AQ120" s="200">
        <f t="shared" si="204"/>
        <v>97973.887500000012</v>
      </c>
      <c r="AR120" s="200">
        <f t="shared" si="204"/>
        <v>17539503.060000002</v>
      </c>
      <c r="AS120" s="200">
        <f t="shared" si="204"/>
        <v>2053097.2425000002</v>
      </c>
      <c r="AT120" s="200">
        <f t="shared" si="204"/>
        <v>731538.3600000001</v>
      </c>
      <c r="AU120" s="200">
        <f t="shared" si="204"/>
        <v>108859.87500000001</v>
      </c>
      <c r="AV120" s="200">
        <f t="shared" si="204"/>
        <v>97973.887500000012</v>
      </c>
      <c r="AW120" s="200">
        <f t="shared" si="204"/>
        <v>80556.30750000001</v>
      </c>
      <c r="AX120" s="200">
        <f t="shared" si="204"/>
        <v>43543.950000000004</v>
      </c>
      <c r="AY120" s="200">
        <f t="shared" si="204"/>
        <v>95796.69</v>
      </c>
      <c r="AZ120" s="200">
        <f t="shared" si="204"/>
        <v>3487870.3950000005</v>
      </c>
      <c r="BA120" s="200">
        <f t="shared" si="204"/>
        <v>2897849.8725000005</v>
      </c>
      <c r="BB120" s="200">
        <f t="shared" si="204"/>
        <v>3348529.7550000004</v>
      </c>
      <c r="BC120" s="200">
        <f t="shared" si="204"/>
        <v>6159291.727500001</v>
      </c>
      <c r="BD120" s="200">
        <f t="shared" si="204"/>
        <v>920954.5425000001</v>
      </c>
      <c r="BE120" s="200">
        <f t="shared" si="204"/>
        <v>239491.72500000003</v>
      </c>
      <c r="BF120" s="200">
        <f t="shared" si="204"/>
        <v>4987959.4725000001</v>
      </c>
      <c r="BG120" s="200">
        <f t="shared" si="204"/>
        <v>254732.10750000001</v>
      </c>
      <c r="BH120" s="200">
        <f t="shared" si="204"/>
        <v>113214.27000000002</v>
      </c>
      <c r="BI120" s="200">
        <f t="shared" si="204"/>
        <v>111037.07250000001</v>
      </c>
      <c r="BJ120" s="200">
        <f t="shared" si="204"/>
        <v>1487025.8925000001</v>
      </c>
      <c r="BK120" s="200">
        <f t="shared" si="204"/>
        <v>6422732.6250000009</v>
      </c>
      <c r="BL120" s="200">
        <f t="shared" si="204"/>
        <v>28303.567500000005</v>
      </c>
      <c r="BM120" s="200">
        <f t="shared" si="204"/>
        <v>143695.035</v>
      </c>
      <c r="BN120" s="200">
        <f t="shared" si="204"/>
        <v>1208344.6125</v>
      </c>
      <c r="BO120" s="200">
        <f t="shared" si="204"/>
        <v>548653.77</v>
      </c>
      <c r="BP120" s="200">
        <f t="shared" ref="BP120:EA120" si="205">BP118*BP119</f>
        <v>50075.542500000003</v>
      </c>
      <c r="BQ120" s="200">
        <f t="shared" si="205"/>
        <v>1419532.7700000003</v>
      </c>
      <c r="BR120" s="200">
        <f t="shared" si="205"/>
        <v>1241002.5750000002</v>
      </c>
      <c r="BS120" s="200">
        <f t="shared" si="205"/>
        <v>291744.46500000003</v>
      </c>
      <c r="BT120" s="200">
        <f t="shared" si="205"/>
        <v>104505.48000000001</v>
      </c>
      <c r="BU120" s="200">
        <f t="shared" si="205"/>
        <v>117568.66500000001</v>
      </c>
      <c r="BV120" s="200">
        <f t="shared" si="205"/>
        <v>343997.20500000002</v>
      </c>
      <c r="BW120" s="200">
        <f t="shared" si="205"/>
        <v>376655.16750000004</v>
      </c>
      <c r="BX120" s="200">
        <f t="shared" si="205"/>
        <v>32657.962500000001</v>
      </c>
      <c r="BY120" s="200">
        <f t="shared" si="205"/>
        <v>187238.98500000002</v>
      </c>
      <c r="BZ120" s="200">
        <f t="shared" si="205"/>
        <v>76201.912500000006</v>
      </c>
      <c r="CA120" s="200">
        <f t="shared" si="205"/>
        <v>52252.740000000005</v>
      </c>
      <c r="CB120" s="200">
        <f t="shared" si="205"/>
        <v>20885855.617500003</v>
      </c>
      <c r="CC120" s="200">
        <f t="shared" si="205"/>
        <v>54429.937500000007</v>
      </c>
      <c r="CD120" s="200">
        <f t="shared" si="205"/>
        <v>10885.987500000001</v>
      </c>
      <c r="CE120" s="200">
        <f t="shared" si="205"/>
        <v>87087.900000000009</v>
      </c>
      <c r="CF120" s="200">
        <f t="shared" si="205"/>
        <v>28303.567500000005</v>
      </c>
      <c r="CG120" s="200">
        <f t="shared" si="205"/>
        <v>78379.110000000015</v>
      </c>
      <c r="CH120" s="200">
        <f t="shared" si="205"/>
        <v>30480.765000000003</v>
      </c>
      <c r="CI120" s="200">
        <f t="shared" si="205"/>
        <v>276504.08250000002</v>
      </c>
      <c r="CJ120" s="200">
        <f t="shared" si="205"/>
        <v>359237.58750000002</v>
      </c>
      <c r="CK120" s="200">
        <f t="shared" si="205"/>
        <v>1571936.5950000002</v>
      </c>
      <c r="CL120" s="200">
        <f t="shared" si="205"/>
        <v>359237.58750000002</v>
      </c>
      <c r="CM120" s="200">
        <f t="shared" si="205"/>
        <v>243846.12000000002</v>
      </c>
      <c r="CN120" s="200">
        <f t="shared" si="205"/>
        <v>6237670.8375000004</v>
      </c>
      <c r="CO120" s="200">
        <f t="shared" si="205"/>
        <v>4541633.9850000003</v>
      </c>
      <c r="CP120" s="200">
        <f t="shared" si="205"/>
        <v>211188.15750000003</v>
      </c>
      <c r="CQ120" s="200">
        <f t="shared" si="205"/>
        <v>370123.57500000001</v>
      </c>
      <c r="CR120" s="200">
        <f t="shared" si="205"/>
        <v>93619.492500000008</v>
      </c>
      <c r="CS120" s="200">
        <f t="shared" si="205"/>
        <v>84910.702500000014</v>
      </c>
      <c r="CT120" s="200">
        <f t="shared" si="205"/>
        <v>65315.925000000003</v>
      </c>
      <c r="CU120" s="200">
        <f t="shared" si="205"/>
        <v>65315.925000000003</v>
      </c>
      <c r="CV120" s="200">
        <f t="shared" si="205"/>
        <v>4354.3950000000004</v>
      </c>
      <c r="CW120" s="200">
        <f t="shared" si="205"/>
        <v>89265.097500000003</v>
      </c>
      <c r="CX120" s="200">
        <f t="shared" si="205"/>
        <v>222074.14500000002</v>
      </c>
      <c r="CY120" s="200">
        <f t="shared" si="205"/>
        <v>15240.382500000002</v>
      </c>
      <c r="CZ120" s="200">
        <f t="shared" si="205"/>
        <v>670576.83000000007</v>
      </c>
      <c r="DA120" s="200">
        <f t="shared" si="205"/>
        <v>76201.912500000006</v>
      </c>
      <c r="DB120" s="200">
        <f t="shared" si="205"/>
        <v>111037.07250000001</v>
      </c>
      <c r="DC120" s="200">
        <f t="shared" si="205"/>
        <v>63138.727500000008</v>
      </c>
      <c r="DD120" s="200">
        <f t="shared" si="205"/>
        <v>58784.332500000004</v>
      </c>
      <c r="DE120" s="200">
        <f t="shared" si="205"/>
        <v>104505.48000000001</v>
      </c>
      <c r="DF120" s="200">
        <f t="shared" si="205"/>
        <v>7189106.1450000005</v>
      </c>
      <c r="DG120" s="200">
        <f t="shared" si="205"/>
        <v>34835.160000000003</v>
      </c>
      <c r="DH120" s="200">
        <f t="shared" si="205"/>
        <v>744601.54500000004</v>
      </c>
      <c r="DI120" s="200">
        <f t="shared" si="205"/>
        <v>925308.93750000012</v>
      </c>
      <c r="DJ120" s="200">
        <f t="shared" si="205"/>
        <v>193770.57750000001</v>
      </c>
      <c r="DK120" s="200">
        <f t="shared" si="205"/>
        <v>143695.035</v>
      </c>
      <c r="DL120" s="200">
        <f t="shared" si="205"/>
        <v>2192437.8825000003</v>
      </c>
      <c r="DM120" s="200">
        <f t="shared" si="205"/>
        <v>91442.295000000013</v>
      </c>
      <c r="DN120" s="200">
        <f t="shared" si="205"/>
        <v>383186.76</v>
      </c>
      <c r="DO120" s="200">
        <f t="shared" si="205"/>
        <v>936194.92500000005</v>
      </c>
      <c r="DP120" s="200">
        <f t="shared" si="205"/>
        <v>80556.30750000001</v>
      </c>
      <c r="DQ120" s="200">
        <f t="shared" si="205"/>
        <v>235137.33000000002</v>
      </c>
      <c r="DR120" s="200">
        <f t="shared" si="205"/>
        <v>594374.9175000001</v>
      </c>
      <c r="DS120" s="200">
        <f t="shared" si="205"/>
        <v>239491.72500000003</v>
      </c>
      <c r="DT120" s="200">
        <f t="shared" si="205"/>
        <v>41366.752500000002</v>
      </c>
      <c r="DU120" s="200">
        <f t="shared" si="205"/>
        <v>80556.30750000001</v>
      </c>
      <c r="DV120" s="200">
        <f t="shared" si="205"/>
        <v>54429.937500000007</v>
      </c>
      <c r="DW120" s="200">
        <f t="shared" si="205"/>
        <v>56607.135000000009</v>
      </c>
      <c r="DX120" s="200">
        <f t="shared" si="205"/>
        <v>56607.135000000009</v>
      </c>
      <c r="DY120" s="200">
        <f t="shared" si="205"/>
        <v>102328.28250000002</v>
      </c>
      <c r="DZ120" s="200">
        <f t="shared" si="205"/>
        <v>206833.76250000001</v>
      </c>
      <c r="EA120" s="200">
        <f t="shared" si="205"/>
        <v>171998.60250000001</v>
      </c>
      <c r="EB120" s="200">
        <f t="shared" ref="EB120:FX120" si="206">EB118*EB119</f>
        <v>219896.94750000001</v>
      </c>
      <c r="EC120" s="200">
        <f t="shared" si="206"/>
        <v>111037.07250000001</v>
      </c>
      <c r="ED120" s="200">
        <f t="shared" si="206"/>
        <v>431085.10500000004</v>
      </c>
      <c r="EE120" s="200">
        <f t="shared" si="206"/>
        <v>54429.937500000007</v>
      </c>
      <c r="EF120" s="200">
        <f t="shared" si="206"/>
        <v>531236.19000000006</v>
      </c>
      <c r="EG120" s="200">
        <f t="shared" si="206"/>
        <v>65315.925000000003</v>
      </c>
      <c r="EH120" s="200">
        <f t="shared" si="206"/>
        <v>63138.727500000008</v>
      </c>
      <c r="EI120" s="200">
        <f t="shared" si="206"/>
        <v>4694037.8100000005</v>
      </c>
      <c r="EJ120" s="200">
        <f t="shared" si="206"/>
        <v>3570603.9000000004</v>
      </c>
      <c r="EK120" s="200">
        <f t="shared" si="206"/>
        <v>198124.97250000003</v>
      </c>
      <c r="EL120" s="200">
        <f t="shared" si="206"/>
        <v>191593.38</v>
      </c>
      <c r="EM120" s="200">
        <f t="shared" si="206"/>
        <v>95796.69</v>
      </c>
      <c r="EN120" s="200">
        <f t="shared" si="206"/>
        <v>370123.57500000001</v>
      </c>
      <c r="EO120" s="200">
        <f t="shared" si="206"/>
        <v>58784.332500000004</v>
      </c>
      <c r="EP120" s="200">
        <f t="shared" si="206"/>
        <v>104505.48000000001</v>
      </c>
      <c r="EQ120" s="200">
        <f t="shared" si="206"/>
        <v>851284.22250000003</v>
      </c>
      <c r="ER120" s="200">
        <f t="shared" si="206"/>
        <v>74024.715000000011</v>
      </c>
      <c r="ES120" s="200">
        <f t="shared" si="206"/>
        <v>37012.357500000006</v>
      </c>
      <c r="ET120" s="200">
        <f t="shared" si="206"/>
        <v>41366.752500000002</v>
      </c>
      <c r="EU120" s="200">
        <f t="shared" si="206"/>
        <v>200302.17</v>
      </c>
      <c r="EV120" s="200">
        <f t="shared" si="206"/>
        <v>23949.172500000001</v>
      </c>
      <c r="EW120" s="200">
        <f t="shared" si="206"/>
        <v>189416.18250000002</v>
      </c>
      <c r="EX120" s="200">
        <f t="shared" si="206"/>
        <v>47898.345000000001</v>
      </c>
      <c r="EY120" s="200">
        <f t="shared" si="206"/>
        <v>198124.97250000003</v>
      </c>
      <c r="EZ120" s="200">
        <f t="shared" si="206"/>
        <v>47898.345000000001</v>
      </c>
      <c r="FA120" s="200">
        <f t="shared" si="206"/>
        <v>960144.09750000015</v>
      </c>
      <c r="FB120" s="200">
        <f t="shared" si="206"/>
        <v>102328.28250000002</v>
      </c>
      <c r="FC120" s="200">
        <f t="shared" si="206"/>
        <v>478983.45000000007</v>
      </c>
      <c r="FD120" s="200">
        <f t="shared" si="206"/>
        <v>187238.98500000002</v>
      </c>
      <c r="FE120" s="200">
        <f t="shared" si="206"/>
        <v>17417.580000000002</v>
      </c>
      <c r="FF120" s="200">
        <f t="shared" si="206"/>
        <v>80556.30750000001</v>
      </c>
      <c r="FG120" s="200">
        <f t="shared" si="206"/>
        <v>32657.962500000001</v>
      </c>
      <c r="FH120" s="200">
        <f t="shared" si="206"/>
        <v>28303.567500000005</v>
      </c>
      <c r="FI120" s="200">
        <f t="shared" si="206"/>
        <v>611792.49750000006</v>
      </c>
      <c r="FJ120" s="200">
        <f t="shared" si="206"/>
        <v>426730.71</v>
      </c>
      <c r="FK120" s="200">
        <f t="shared" si="206"/>
        <v>570425.74500000011</v>
      </c>
      <c r="FL120" s="200">
        <f t="shared" si="206"/>
        <v>1852795.0725000002</v>
      </c>
      <c r="FM120" s="200">
        <f t="shared" si="206"/>
        <v>1055940.7875000001</v>
      </c>
      <c r="FN120" s="200">
        <f t="shared" si="206"/>
        <v>6405315.0450000009</v>
      </c>
      <c r="FO120" s="200">
        <f t="shared" si="206"/>
        <v>322225.23000000004</v>
      </c>
      <c r="FP120" s="200">
        <f t="shared" si="206"/>
        <v>668399.63250000007</v>
      </c>
      <c r="FQ120" s="200">
        <f t="shared" si="206"/>
        <v>291744.46500000003</v>
      </c>
      <c r="FR120" s="200">
        <f t="shared" si="206"/>
        <v>56607.135000000009</v>
      </c>
      <c r="FS120" s="200">
        <f t="shared" si="206"/>
        <v>47898.345000000001</v>
      </c>
      <c r="FT120" s="200">
        <f t="shared" si="206"/>
        <v>17417.580000000002</v>
      </c>
      <c r="FU120" s="200">
        <f t="shared" si="206"/>
        <v>354883.19250000006</v>
      </c>
      <c r="FV120" s="200">
        <f t="shared" si="206"/>
        <v>228605.73750000002</v>
      </c>
      <c r="FW120" s="200">
        <f t="shared" si="206"/>
        <v>23949.172500000001</v>
      </c>
      <c r="FX120" s="200">
        <f t="shared" si="206"/>
        <v>6531.5925000000007</v>
      </c>
      <c r="FY120" s="14"/>
      <c r="FZ120" s="2">
        <f>SUM(C120:FX120)</f>
        <v>240077391.12749997</v>
      </c>
      <c r="GA120" s="65"/>
      <c r="GB120" s="2">
        <f>FZ120-GA120</f>
        <v>240077391.12749997</v>
      </c>
      <c r="GC120" s="14"/>
      <c r="GD120" s="14"/>
      <c r="GE120" s="14"/>
      <c r="GF120" s="14"/>
      <c r="GG120" s="2"/>
      <c r="GH120" s="12"/>
      <c r="GI120" s="133"/>
      <c r="GJ120" s="133"/>
      <c r="GK120" s="133"/>
      <c r="GL120" s="133"/>
      <c r="GM120" s="133"/>
      <c r="GN120" s="180"/>
      <c r="GO120" s="180"/>
    </row>
    <row r="121" spans="1:197" s="121" customFormat="1" x14ac:dyDescent="0.35">
      <c r="A121" s="119"/>
      <c r="B121" s="120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/>
      <c r="BR121" s="12"/>
      <c r="BS121" s="12"/>
      <c r="BT121" s="12"/>
      <c r="BU121" s="12"/>
      <c r="BV121" s="12"/>
      <c r="BW121" s="12"/>
      <c r="BX121" s="12"/>
      <c r="BY121" s="12"/>
      <c r="BZ121" s="12"/>
      <c r="CA121" s="12"/>
      <c r="CB121" s="12"/>
      <c r="CC121" s="12"/>
      <c r="CD121" s="12"/>
      <c r="CE121" s="12"/>
      <c r="CF121" s="12"/>
      <c r="CG121" s="12"/>
      <c r="CH121" s="12"/>
      <c r="CI121" s="12"/>
      <c r="CJ121" s="12"/>
      <c r="CK121" s="12"/>
      <c r="CL121" s="12"/>
      <c r="CM121" s="12"/>
      <c r="CN121" s="12"/>
      <c r="CO121" s="12"/>
      <c r="CP121" s="12"/>
      <c r="CQ121" s="12"/>
      <c r="CR121" s="12"/>
      <c r="CS121" s="12"/>
      <c r="CT121" s="12"/>
      <c r="CU121" s="12"/>
      <c r="CV121" s="12"/>
      <c r="CW121" s="12"/>
      <c r="CX121" s="12"/>
      <c r="CY121" s="12"/>
      <c r="CZ121" s="12"/>
      <c r="DA121" s="12"/>
      <c r="DB121" s="12"/>
      <c r="DC121" s="12"/>
      <c r="DD121" s="12"/>
      <c r="DE121" s="12"/>
      <c r="DF121" s="12"/>
      <c r="DG121" s="12"/>
      <c r="DH121" s="12"/>
      <c r="DI121" s="12"/>
      <c r="DJ121" s="12"/>
      <c r="DK121" s="12"/>
      <c r="DL121" s="12"/>
      <c r="DM121" s="12"/>
      <c r="DN121" s="12"/>
      <c r="DO121" s="12"/>
      <c r="DP121" s="12"/>
      <c r="DQ121" s="12"/>
      <c r="DR121" s="12"/>
      <c r="DS121" s="12"/>
      <c r="DT121" s="12"/>
      <c r="DU121" s="12"/>
      <c r="DV121" s="12"/>
      <c r="DW121" s="12"/>
      <c r="DX121" s="12"/>
      <c r="DY121" s="12"/>
      <c r="DZ121" s="12"/>
      <c r="EA121" s="12"/>
      <c r="EB121" s="12"/>
      <c r="EC121" s="12"/>
      <c r="ED121" s="12"/>
      <c r="EE121" s="12"/>
      <c r="EF121" s="12"/>
      <c r="EG121" s="12"/>
      <c r="EH121" s="12"/>
      <c r="EI121" s="12"/>
      <c r="EJ121" s="12"/>
      <c r="EK121" s="12"/>
      <c r="EL121" s="12"/>
      <c r="EM121" s="12"/>
      <c r="EN121" s="12"/>
      <c r="EO121" s="12"/>
      <c r="EP121" s="12"/>
      <c r="EQ121" s="12"/>
      <c r="ER121" s="12"/>
      <c r="ES121" s="12"/>
      <c r="ET121" s="12"/>
      <c r="EU121" s="12"/>
      <c r="EV121" s="12"/>
      <c r="EW121" s="12"/>
      <c r="EX121" s="12"/>
      <c r="EY121" s="12"/>
      <c r="EZ121" s="12"/>
      <c r="FA121" s="12"/>
      <c r="FB121" s="12"/>
      <c r="FC121" s="12"/>
      <c r="FD121" s="12"/>
      <c r="FE121" s="12"/>
      <c r="FF121" s="12"/>
      <c r="FG121" s="12"/>
      <c r="FH121" s="12"/>
      <c r="FI121" s="12"/>
      <c r="FJ121" s="12"/>
      <c r="FK121" s="12"/>
      <c r="FL121" s="12"/>
      <c r="FM121" s="12"/>
      <c r="FN121" s="12"/>
      <c r="FO121" s="12"/>
      <c r="FP121" s="12"/>
      <c r="FQ121" s="12"/>
      <c r="FR121" s="12"/>
      <c r="FS121" s="12"/>
      <c r="FT121" s="12"/>
      <c r="FU121" s="12"/>
      <c r="FV121" s="12"/>
      <c r="FW121" s="12"/>
      <c r="FX121" s="12"/>
      <c r="FY121" s="14"/>
      <c r="FZ121" s="14"/>
      <c r="GA121" s="2"/>
      <c r="GB121" s="14"/>
      <c r="GC121" s="14"/>
      <c r="GD121" s="14"/>
      <c r="GE121" s="14"/>
      <c r="GF121" s="14"/>
      <c r="GG121" s="2"/>
      <c r="GH121" s="12"/>
      <c r="GI121" s="133"/>
      <c r="GJ121" s="133"/>
      <c r="GK121" s="133"/>
      <c r="GL121" s="133"/>
      <c r="GM121" s="133"/>
      <c r="GN121" s="180"/>
      <c r="GO121" s="180"/>
    </row>
    <row r="122" spans="1:197" s="121" customFormat="1" x14ac:dyDescent="0.35">
      <c r="A122" s="119"/>
      <c r="B122" s="154" t="s">
        <v>745</v>
      </c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/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  <c r="BN122" s="12"/>
      <c r="BO122" s="12"/>
      <c r="BP122" s="12"/>
      <c r="BQ122" s="12"/>
      <c r="BR122" s="12"/>
      <c r="BS122" s="12"/>
      <c r="BT122" s="12"/>
      <c r="BU122" s="12"/>
      <c r="BV122" s="12"/>
      <c r="BW122" s="12"/>
      <c r="BX122" s="12"/>
      <c r="BY122" s="12"/>
      <c r="BZ122" s="12"/>
      <c r="CA122" s="12"/>
      <c r="CB122" s="12"/>
      <c r="CC122" s="12"/>
      <c r="CD122" s="12"/>
      <c r="CE122" s="12"/>
      <c r="CF122" s="12"/>
      <c r="CG122" s="12"/>
      <c r="CH122" s="12"/>
      <c r="CI122" s="12"/>
      <c r="CJ122" s="12"/>
      <c r="CK122" s="12"/>
      <c r="CL122" s="12"/>
      <c r="CM122" s="12"/>
      <c r="CN122" s="12"/>
      <c r="CO122" s="12"/>
      <c r="CP122" s="12"/>
      <c r="CQ122" s="12"/>
      <c r="CR122" s="12"/>
      <c r="CS122" s="12"/>
      <c r="CT122" s="12"/>
      <c r="CU122" s="12"/>
      <c r="CV122" s="12"/>
      <c r="CW122" s="12"/>
      <c r="CX122" s="12"/>
      <c r="CY122" s="12"/>
      <c r="CZ122" s="12"/>
      <c r="DA122" s="12"/>
      <c r="DB122" s="12"/>
      <c r="DC122" s="12"/>
      <c r="DD122" s="12"/>
      <c r="DE122" s="12"/>
      <c r="DF122" s="12"/>
      <c r="DG122" s="12"/>
      <c r="DH122" s="12"/>
      <c r="DI122" s="12"/>
      <c r="DJ122" s="12"/>
      <c r="DK122" s="12"/>
      <c r="DL122" s="12"/>
      <c r="DM122" s="12"/>
      <c r="DN122" s="12"/>
      <c r="DO122" s="12"/>
      <c r="DP122" s="12"/>
      <c r="DQ122" s="12"/>
      <c r="DR122" s="12"/>
      <c r="DS122" s="12"/>
      <c r="DT122" s="12"/>
      <c r="DU122" s="12"/>
      <c r="DV122" s="12"/>
      <c r="DW122" s="12"/>
      <c r="DX122" s="12"/>
      <c r="DY122" s="12"/>
      <c r="DZ122" s="12"/>
      <c r="EA122" s="12"/>
      <c r="EB122" s="12"/>
      <c r="EC122" s="12"/>
      <c r="ED122" s="12"/>
      <c r="EE122" s="12"/>
      <c r="EF122" s="12"/>
      <c r="EG122" s="12"/>
      <c r="EH122" s="12"/>
      <c r="EI122" s="12"/>
      <c r="EJ122" s="12"/>
      <c r="EK122" s="12"/>
      <c r="EL122" s="12"/>
      <c r="EM122" s="12"/>
      <c r="EN122" s="12"/>
      <c r="EO122" s="12"/>
      <c r="EP122" s="12"/>
      <c r="EQ122" s="12"/>
      <c r="ER122" s="12"/>
      <c r="ES122" s="12"/>
      <c r="ET122" s="12"/>
      <c r="EU122" s="12"/>
      <c r="EV122" s="12"/>
      <c r="EW122" s="12"/>
      <c r="EX122" s="12"/>
      <c r="EY122" s="12"/>
      <c r="EZ122" s="12"/>
      <c r="FA122" s="12"/>
      <c r="FB122" s="12"/>
      <c r="FC122" s="12"/>
      <c r="FD122" s="12"/>
      <c r="FE122" s="12"/>
      <c r="FF122" s="12"/>
      <c r="FG122" s="12"/>
      <c r="FH122" s="12"/>
      <c r="FI122" s="12"/>
      <c r="FJ122" s="12"/>
      <c r="FK122" s="12"/>
      <c r="FL122" s="12"/>
      <c r="FM122" s="12"/>
      <c r="FN122" s="12"/>
      <c r="FO122" s="12"/>
      <c r="FP122" s="12"/>
      <c r="FQ122" s="12"/>
      <c r="FR122" s="12"/>
      <c r="FS122" s="12"/>
      <c r="FT122" s="12"/>
      <c r="FU122" s="12"/>
      <c r="FV122" s="12"/>
      <c r="FW122" s="12"/>
      <c r="FX122" s="12"/>
      <c r="FY122" s="14"/>
      <c r="FZ122" s="14"/>
      <c r="GA122" s="2"/>
      <c r="GB122" s="14"/>
      <c r="GC122" s="14"/>
      <c r="GD122" s="14"/>
      <c r="GE122" s="14"/>
      <c r="GF122" s="14"/>
      <c r="GG122" s="2"/>
      <c r="GH122" s="12"/>
      <c r="GI122" s="133"/>
      <c r="GJ122" s="133"/>
      <c r="GK122" s="133"/>
      <c r="GL122" s="133"/>
      <c r="GM122" s="133"/>
      <c r="GN122" s="180"/>
      <c r="GO122" s="180"/>
    </row>
    <row r="123" spans="1:197" s="121" customFormat="1" x14ac:dyDescent="0.35">
      <c r="A123" s="119" t="s">
        <v>738</v>
      </c>
      <c r="B123" s="120" t="s">
        <v>741</v>
      </c>
      <c r="C123" s="12">
        <f>C71</f>
        <v>6449</v>
      </c>
      <c r="D123" s="12">
        <f t="shared" ref="D123:BO123" si="207">D71</f>
        <v>36271.5</v>
      </c>
      <c r="E123" s="12">
        <f t="shared" si="207"/>
        <v>5241.2</v>
      </c>
      <c r="F123" s="12">
        <f t="shared" si="207"/>
        <v>22287.5</v>
      </c>
      <c r="G123" s="12">
        <f t="shared" si="207"/>
        <v>1531.5</v>
      </c>
      <c r="H123" s="12">
        <f t="shared" si="207"/>
        <v>1123</v>
      </c>
      <c r="I123" s="12">
        <f t="shared" si="207"/>
        <v>7222.1</v>
      </c>
      <c r="J123" s="12">
        <f t="shared" si="207"/>
        <v>1986</v>
      </c>
      <c r="K123" s="12">
        <f t="shared" si="207"/>
        <v>273.5</v>
      </c>
      <c r="L123" s="12">
        <f t="shared" si="207"/>
        <v>2060</v>
      </c>
      <c r="M123" s="12">
        <f t="shared" si="207"/>
        <v>881</v>
      </c>
      <c r="N123" s="12">
        <f t="shared" si="207"/>
        <v>48502.400000000001</v>
      </c>
      <c r="O123" s="12">
        <f t="shared" si="207"/>
        <v>12660.5</v>
      </c>
      <c r="P123" s="12">
        <f t="shared" si="207"/>
        <v>358</v>
      </c>
      <c r="Q123" s="12">
        <f t="shared" si="207"/>
        <v>37867.5</v>
      </c>
      <c r="R123" s="12">
        <f t="shared" si="207"/>
        <v>520</v>
      </c>
      <c r="S123" s="12">
        <f t="shared" si="207"/>
        <v>1483.8</v>
      </c>
      <c r="T123" s="12">
        <f t="shared" si="207"/>
        <v>164</v>
      </c>
      <c r="U123" s="12">
        <f t="shared" si="207"/>
        <v>60</v>
      </c>
      <c r="V123" s="12">
        <f t="shared" si="207"/>
        <v>249.1</v>
      </c>
      <c r="W123" s="12">
        <f t="shared" si="207"/>
        <v>209.4</v>
      </c>
      <c r="X123" s="12">
        <f t="shared" si="207"/>
        <v>60</v>
      </c>
      <c r="Y123" s="12">
        <f t="shared" si="207"/>
        <v>412</v>
      </c>
      <c r="Z123" s="12">
        <f t="shared" si="207"/>
        <v>219</v>
      </c>
      <c r="AA123" s="12">
        <f t="shared" si="207"/>
        <v>30218.9</v>
      </c>
      <c r="AB123" s="12">
        <f t="shared" si="207"/>
        <v>26565.7</v>
      </c>
      <c r="AC123" s="12">
        <f t="shared" si="207"/>
        <v>910</v>
      </c>
      <c r="AD123" s="12">
        <f t="shared" si="207"/>
        <v>1411.6</v>
      </c>
      <c r="AE123" s="12">
        <f t="shared" si="207"/>
        <v>92</v>
      </c>
      <c r="AF123" s="12">
        <f t="shared" si="207"/>
        <v>179</v>
      </c>
      <c r="AG123" s="12">
        <f t="shared" si="207"/>
        <v>572.5</v>
      </c>
      <c r="AH123" s="12">
        <f t="shared" si="207"/>
        <v>925</v>
      </c>
      <c r="AI123" s="12">
        <f t="shared" si="207"/>
        <v>414</v>
      </c>
      <c r="AJ123" s="12">
        <f t="shared" si="207"/>
        <v>170</v>
      </c>
      <c r="AK123" s="12">
        <f t="shared" si="207"/>
        <v>153</v>
      </c>
      <c r="AL123" s="12">
        <f t="shared" si="207"/>
        <v>284</v>
      </c>
      <c r="AM123" s="12">
        <f t="shared" si="207"/>
        <v>335</v>
      </c>
      <c r="AN123" s="12">
        <f t="shared" si="207"/>
        <v>287</v>
      </c>
      <c r="AO123" s="12">
        <f t="shared" si="207"/>
        <v>3974.1</v>
      </c>
      <c r="AP123" s="12">
        <f t="shared" si="207"/>
        <v>80794.600000000006</v>
      </c>
      <c r="AQ123" s="12">
        <f t="shared" si="207"/>
        <v>228</v>
      </c>
      <c r="AR123" s="12">
        <f t="shared" si="207"/>
        <v>59561.599999999999</v>
      </c>
      <c r="AS123" s="12">
        <f t="shared" si="207"/>
        <v>6346</v>
      </c>
      <c r="AT123" s="12">
        <f t="shared" si="207"/>
        <v>2430.4</v>
      </c>
      <c r="AU123" s="12">
        <f t="shared" si="207"/>
        <v>315.5</v>
      </c>
      <c r="AV123" s="12">
        <f t="shared" si="207"/>
        <v>299</v>
      </c>
      <c r="AW123" s="12">
        <f t="shared" si="207"/>
        <v>255.5</v>
      </c>
      <c r="AX123" s="12">
        <f t="shared" si="207"/>
        <v>60</v>
      </c>
      <c r="AY123" s="12">
        <f t="shared" si="207"/>
        <v>427</v>
      </c>
      <c r="AZ123" s="12">
        <f t="shared" si="207"/>
        <v>11745.2</v>
      </c>
      <c r="BA123" s="12">
        <f t="shared" si="207"/>
        <v>8758</v>
      </c>
      <c r="BB123" s="12">
        <f t="shared" si="207"/>
        <v>7048.6</v>
      </c>
      <c r="BC123" s="12">
        <f t="shared" si="207"/>
        <v>24837.5</v>
      </c>
      <c r="BD123" s="12">
        <f t="shared" si="207"/>
        <v>3648</v>
      </c>
      <c r="BE123" s="12">
        <f t="shared" si="207"/>
        <v>1183.5</v>
      </c>
      <c r="BF123" s="12">
        <f t="shared" si="207"/>
        <v>24581.200000000001</v>
      </c>
      <c r="BG123" s="12">
        <f t="shared" si="207"/>
        <v>883</v>
      </c>
      <c r="BH123" s="12">
        <f t="shared" si="207"/>
        <v>543.5</v>
      </c>
      <c r="BI123" s="12">
        <f t="shared" si="207"/>
        <v>246.5</v>
      </c>
      <c r="BJ123" s="12">
        <f t="shared" si="207"/>
        <v>6279.3</v>
      </c>
      <c r="BK123" s="12">
        <f t="shared" si="207"/>
        <v>20889.400000000001</v>
      </c>
      <c r="BL123" s="12">
        <v>58</v>
      </c>
      <c r="BM123" s="12">
        <f t="shared" si="207"/>
        <v>420</v>
      </c>
      <c r="BN123" s="12">
        <f t="shared" si="207"/>
        <v>2977.6</v>
      </c>
      <c r="BO123" s="12">
        <f t="shared" si="207"/>
        <v>1224.5</v>
      </c>
      <c r="BP123" s="12">
        <f t="shared" ref="BP123:EA123" si="208">BP71</f>
        <v>149</v>
      </c>
      <c r="BQ123" s="12">
        <f t="shared" si="208"/>
        <v>5948.5</v>
      </c>
      <c r="BR123" s="12">
        <f t="shared" si="208"/>
        <v>4492.6000000000004</v>
      </c>
      <c r="BS123" s="12">
        <f t="shared" si="208"/>
        <v>1100.5</v>
      </c>
      <c r="BT123" s="12">
        <f t="shared" si="208"/>
        <v>367</v>
      </c>
      <c r="BU123" s="12">
        <f t="shared" si="208"/>
        <v>422.5</v>
      </c>
      <c r="BV123" s="12">
        <f t="shared" si="208"/>
        <v>1228</v>
      </c>
      <c r="BW123" s="12">
        <f t="shared" si="208"/>
        <v>1984.2</v>
      </c>
      <c r="BX123" s="12">
        <f t="shared" si="208"/>
        <v>69</v>
      </c>
      <c r="BY123" s="12">
        <f t="shared" si="208"/>
        <v>437</v>
      </c>
      <c r="BZ123" s="12">
        <f t="shared" si="208"/>
        <v>198</v>
      </c>
      <c r="CA123" s="12">
        <f t="shared" si="208"/>
        <v>139.5</v>
      </c>
      <c r="CB123" s="12">
        <f t="shared" si="208"/>
        <v>69946.2</v>
      </c>
      <c r="CC123" s="12">
        <f t="shared" si="208"/>
        <v>190</v>
      </c>
      <c r="CD123" s="12">
        <f t="shared" si="208"/>
        <v>202.3</v>
      </c>
      <c r="CE123" s="12">
        <f t="shared" si="208"/>
        <v>148</v>
      </c>
      <c r="CF123" s="12">
        <f t="shared" si="208"/>
        <v>108</v>
      </c>
      <c r="CG123" s="12">
        <f t="shared" si="208"/>
        <v>193</v>
      </c>
      <c r="CH123" s="12">
        <f t="shared" si="208"/>
        <v>95.5</v>
      </c>
      <c r="CI123" s="12">
        <f t="shared" si="208"/>
        <v>697</v>
      </c>
      <c r="CJ123" s="12">
        <f t="shared" si="208"/>
        <v>819</v>
      </c>
      <c r="CK123" s="12">
        <f t="shared" si="208"/>
        <v>4810.5</v>
      </c>
      <c r="CL123" s="12">
        <f t="shared" si="208"/>
        <v>1203.2</v>
      </c>
      <c r="CM123" s="12">
        <f t="shared" si="208"/>
        <v>716.7</v>
      </c>
      <c r="CN123" s="12">
        <f t="shared" si="208"/>
        <v>31629.3</v>
      </c>
      <c r="CO123" s="12">
        <f t="shared" si="208"/>
        <v>14037.5</v>
      </c>
      <c r="CP123" s="12">
        <f t="shared" si="208"/>
        <v>907.7</v>
      </c>
      <c r="CQ123" s="12">
        <f t="shared" si="208"/>
        <v>729</v>
      </c>
      <c r="CR123" s="12">
        <f t="shared" si="208"/>
        <v>231</v>
      </c>
      <c r="CS123" s="12">
        <f t="shared" si="208"/>
        <v>266</v>
      </c>
      <c r="CT123" s="12">
        <f t="shared" si="208"/>
        <v>106</v>
      </c>
      <c r="CU123" s="12">
        <f t="shared" si="208"/>
        <v>74</v>
      </c>
      <c r="CV123" s="12">
        <f t="shared" si="208"/>
        <v>60</v>
      </c>
      <c r="CW123" s="12">
        <f t="shared" si="208"/>
        <v>208</v>
      </c>
      <c r="CX123" s="12">
        <f t="shared" si="208"/>
        <v>458.5</v>
      </c>
      <c r="CY123" s="12">
        <f t="shared" si="208"/>
        <v>60</v>
      </c>
      <c r="CZ123" s="12">
        <f t="shared" si="208"/>
        <v>1720</v>
      </c>
      <c r="DA123" s="12">
        <f t="shared" si="208"/>
        <v>191</v>
      </c>
      <c r="DB123" s="12">
        <f t="shared" si="208"/>
        <v>316</v>
      </c>
      <c r="DC123" s="12">
        <f t="shared" si="208"/>
        <v>188</v>
      </c>
      <c r="DD123" s="12">
        <f t="shared" si="208"/>
        <v>158.5</v>
      </c>
      <c r="DE123" s="12">
        <f t="shared" si="208"/>
        <v>310.5</v>
      </c>
      <c r="DF123" s="12">
        <f t="shared" si="208"/>
        <v>19338.400000000001</v>
      </c>
      <c r="DG123" s="12">
        <f t="shared" si="208"/>
        <v>114</v>
      </c>
      <c r="DH123" s="12">
        <f t="shared" si="208"/>
        <v>1758</v>
      </c>
      <c r="DI123" s="12">
        <f t="shared" si="208"/>
        <v>2389.1999999999998</v>
      </c>
      <c r="DJ123" s="12">
        <f t="shared" si="208"/>
        <v>648</v>
      </c>
      <c r="DK123" s="12">
        <f t="shared" si="208"/>
        <v>515</v>
      </c>
      <c r="DL123" s="12">
        <f t="shared" si="208"/>
        <v>5706.6</v>
      </c>
      <c r="DM123" s="12">
        <f t="shared" si="208"/>
        <v>224.6</v>
      </c>
      <c r="DN123" s="12">
        <f t="shared" si="208"/>
        <v>1358</v>
      </c>
      <c r="DO123" s="12">
        <f t="shared" si="208"/>
        <v>3262</v>
      </c>
      <c r="DP123" s="12">
        <f t="shared" si="208"/>
        <v>191</v>
      </c>
      <c r="DQ123" s="12">
        <f t="shared" si="208"/>
        <v>852</v>
      </c>
      <c r="DR123" s="12">
        <f t="shared" si="208"/>
        <v>1292</v>
      </c>
      <c r="DS123" s="12">
        <f t="shared" si="208"/>
        <v>574</v>
      </c>
      <c r="DT123" s="12">
        <f t="shared" si="208"/>
        <v>171</v>
      </c>
      <c r="DU123" s="12">
        <f t="shared" si="208"/>
        <v>360</v>
      </c>
      <c r="DV123" s="12">
        <f t="shared" si="208"/>
        <v>216</v>
      </c>
      <c r="DW123" s="12">
        <f t="shared" si="208"/>
        <v>296</v>
      </c>
      <c r="DX123" s="12">
        <f t="shared" si="208"/>
        <v>147</v>
      </c>
      <c r="DY123" s="12">
        <f t="shared" si="208"/>
        <v>287.5</v>
      </c>
      <c r="DZ123" s="12">
        <f t="shared" si="208"/>
        <v>693</v>
      </c>
      <c r="EA123" s="12">
        <f t="shared" si="208"/>
        <v>518</v>
      </c>
      <c r="EB123" s="12">
        <f t="shared" ref="EB123:FX123" si="209">EB71</f>
        <v>494</v>
      </c>
      <c r="EC123" s="12">
        <f t="shared" si="209"/>
        <v>271.5</v>
      </c>
      <c r="ED123" s="12">
        <f t="shared" si="209"/>
        <v>1514</v>
      </c>
      <c r="EE123" s="12">
        <f t="shared" si="209"/>
        <v>184</v>
      </c>
      <c r="EF123" s="12">
        <f t="shared" si="209"/>
        <v>1334</v>
      </c>
      <c r="EG123" s="12">
        <f t="shared" si="209"/>
        <v>237</v>
      </c>
      <c r="EH123" s="12">
        <f t="shared" si="209"/>
        <v>236.5</v>
      </c>
      <c r="EI123" s="12">
        <f t="shared" si="209"/>
        <v>13398</v>
      </c>
      <c r="EJ123" s="12">
        <f t="shared" si="209"/>
        <v>9983.6</v>
      </c>
      <c r="EK123" s="12">
        <f t="shared" si="209"/>
        <v>672</v>
      </c>
      <c r="EL123" s="12">
        <f t="shared" si="209"/>
        <v>484.5</v>
      </c>
      <c r="EM123" s="12">
        <f t="shared" si="209"/>
        <v>357</v>
      </c>
      <c r="EN123" s="12">
        <f t="shared" si="209"/>
        <v>878</v>
      </c>
      <c r="EO123" s="12">
        <f t="shared" si="209"/>
        <v>283</v>
      </c>
      <c r="EP123" s="12">
        <f t="shared" si="209"/>
        <v>420</v>
      </c>
      <c r="EQ123" s="12">
        <f t="shared" si="209"/>
        <v>2555</v>
      </c>
      <c r="ER123" s="12">
        <f t="shared" si="209"/>
        <v>321</v>
      </c>
      <c r="ES123" s="12">
        <f t="shared" si="209"/>
        <v>183.4</v>
      </c>
      <c r="ET123" s="12">
        <f t="shared" si="209"/>
        <v>184</v>
      </c>
      <c r="EU123" s="12">
        <f t="shared" si="209"/>
        <v>557</v>
      </c>
      <c r="EV123" s="12">
        <f t="shared" si="209"/>
        <v>73.5</v>
      </c>
      <c r="EW123" s="12">
        <f t="shared" si="209"/>
        <v>716.5</v>
      </c>
      <c r="EX123" s="12">
        <f t="shared" si="209"/>
        <v>168</v>
      </c>
      <c r="EY123" s="12">
        <f t="shared" si="209"/>
        <v>205</v>
      </c>
      <c r="EZ123" s="12">
        <f t="shared" si="209"/>
        <v>119</v>
      </c>
      <c r="FA123" s="12">
        <f t="shared" si="209"/>
        <v>3381.5</v>
      </c>
      <c r="FB123" s="12">
        <f t="shared" si="209"/>
        <v>288</v>
      </c>
      <c r="FC123" s="12">
        <f t="shared" si="209"/>
        <v>1660.7</v>
      </c>
      <c r="FD123" s="12">
        <f t="shared" si="209"/>
        <v>408</v>
      </c>
      <c r="FE123" s="12">
        <f t="shared" si="209"/>
        <v>78</v>
      </c>
      <c r="FF123" s="12">
        <f t="shared" si="209"/>
        <v>201</v>
      </c>
      <c r="FG123" s="12">
        <f t="shared" si="209"/>
        <v>123</v>
      </c>
      <c r="FH123" s="12">
        <f t="shared" si="209"/>
        <v>72</v>
      </c>
      <c r="FI123" s="12">
        <f t="shared" si="209"/>
        <v>1654</v>
      </c>
      <c r="FJ123" s="12">
        <f t="shared" si="209"/>
        <v>2049</v>
      </c>
      <c r="FK123" s="12">
        <f t="shared" si="209"/>
        <v>2593</v>
      </c>
      <c r="FL123" s="12">
        <f t="shared" si="209"/>
        <v>8371</v>
      </c>
      <c r="FM123" s="12">
        <f t="shared" si="209"/>
        <v>3938</v>
      </c>
      <c r="FN123" s="12">
        <f t="shared" si="209"/>
        <v>21984.400000000001</v>
      </c>
      <c r="FO123" s="12">
        <f t="shared" si="209"/>
        <v>1066</v>
      </c>
      <c r="FP123" s="12">
        <f t="shared" si="209"/>
        <v>2247</v>
      </c>
      <c r="FQ123" s="12">
        <f t="shared" si="209"/>
        <v>997</v>
      </c>
      <c r="FR123" s="12">
        <f t="shared" si="209"/>
        <v>167</v>
      </c>
      <c r="FS123" s="12">
        <f t="shared" si="209"/>
        <v>157</v>
      </c>
      <c r="FT123" s="12">
        <f t="shared" si="209"/>
        <v>60</v>
      </c>
      <c r="FU123" s="12">
        <f t="shared" si="209"/>
        <v>781.5</v>
      </c>
      <c r="FV123" s="12">
        <f t="shared" si="209"/>
        <v>800</v>
      </c>
      <c r="FW123" s="12">
        <f t="shared" si="209"/>
        <v>138</v>
      </c>
      <c r="FX123" s="12">
        <f t="shared" si="209"/>
        <v>60</v>
      </c>
      <c r="FY123" s="14"/>
      <c r="FZ123" s="14"/>
      <c r="GA123" s="2"/>
      <c r="GB123" s="14"/>
      <c r="GC123" s="14"/>
      <c r="GD123" s="14"/>
      <c r="GE123" s="14"/>
      <c r="GF123" s="14"/>
      <c r="GG123" s="2"/>
      <c r="GH123" s="12"/>
      <c r="GI123" s="133"/>
      <c r="GJ123" s="133"/>
      <c r="GK123" s="133"/>
      <c r="GL123" s="133"/>
      <c r="GM123" s="133"/>
      <c r="GN123" s="180"/>
      <c r="GO123" s="180"/>
    </row>
    <row r="124" spans="1:197" s="121" customFormat="1" x14ac:dyDescent="0.35">
      <c r="A124" s="119" t="s">
        <v>739</v>
      </c>
      <c r="B124" s="120" t="s">
        <v>743</v>
      </c>
      <c r="C124" s="192">
        <v>1.24</v>
      </c>
      <c r="D124" s="192">
        <v>1.2330000000000001</v>
      </c>
      <c r="E124" s="192">
        <v>1.238</v>
      </c>
      <c r="F124" s="192">
        <v>1.212</v>
      </c>
      <c r="G124" s="192">
        <v>1.2010000000000001</v>
      </c>
      <c r="H124" s="192">
        <v>1.18</v>
      </c>
      <c r="I124" s="192">
        <v>1.2370000000000001</v>
      </c>
      <c r="J124" s="192">
        <v>1.052</v>
      </c>
      <c r="K124" s="192">
        <v>1.054</v>
      </c>
      <c r="L124" s="192">
        <v>1.256</v>
      </c>
      <c r="M124" s="192">
        <v>1.2490000000000001</v>
      </c>
      <c r="N124" s="192">
        <v>1.2370000000000001</v>
      </c>
      <c r="O124" s="192">
        <v>1.2470000000000001</v>
      </c>
      <c r="P124" s="192">
        <v>1.1679999999999999</v>
      </c>
      <c r="Q124" s="192">
        <v>1.246</v>
      </c>
      <c r="R124" s="192">
        <v>1.1950000000000001</v>
      </c>
      <c r="S124" s="192">
        <v>1.1479999999999999</v>
      </c>
      <c r="T124" s="192">
        <v>1.018</v>
      </c>
      <c r="U124" s="192">
        <v>1.018</v>
      </c>
      <c r="V124" s="192">
        <v>1</v>
      </c>
      <c r="W124" s="192">
        <v>1.0009999999999999</v>
      </c>
      <c r="X124" s="192">
        <v>1.0069999999999999</v>
      </c>
      <c r="Y124" s="192">
        <v>1.0740000000000001</v>
      </c>
      <c r="Z124" s="192">
        <v>1.034</v>
      </c>
      <c r="AA124" s="192">
        <v>1.2010000000000001</v>
      </c>
      <c r="AB124" s="192">
        <v>1.254</v>
      </c>
      <c r="AC124" s="192">
        <v>1.204</v>
      </c>
      <c r="AD124" s="192">
        <v>1.1970000000000001</v>
      </c>
      <c r="AE124" s="192">
        <v>1.04</v>
      </c>
      <c r="AF124" s="192">
        <v>1.034</v>
      </c>
      <c r="AG124" s="192">
        <v>1.2250000000000001</v>
      </c>
      <c r="AH124" s="192">
        <v>1.04</v>
      </c>
      <c r="AI124" s="192">
        <v>1.036</v>
      </c>
      <c r="AJ124" s="192">
        <v>1.0369999999999999</v>
      </c>
      <c r="AK124" s="192">
        <v>1.0449999999999999</v>
      </c>
      <c r="AL124" s="192">
        <v>1.0589999999999999</v>
      </c>
      <c r="AM124" s="192">
        <v>1.0740000000000001</v>
      </c>
      <c r="AN124" s="192">
        <v>1.157</v>
      </c>
      <c r="AO124" s="192">
        <v>1.1160000000000001</v>
      </c>
      <c r="AP124" s="192">
        <v>1.272</v>
      </c>
      <c r="AQ124" s="192">
        <v>1.123</v>
      </c>
      <c r="AR124" s="192">
        <v>1.2230000000000001</v>
      </c>
      <c r="AS124" s="192">
        <v>1.3149999999999999</v>
      </c>
      <c r="AT124" s="192">
        <v>1.202</v>
      </c>
      <c r="AU124" s="192">
        <v>1.175</v>
      </c>
      <c r="AV124" s="192">
        <v>1.1419999999999999</v>
      </c>
      <c r="AW124" s="192">
        <v>1.179</v>
      </c>
      <c r="AX124" s="192">
        <v>1.167</v>
      </c>
      <c r="AY124" s="192">
        <v>1.177</v>
      </c>
      <c r="AZ124" s="192">
        <v>1.1970000000000001</v>
      </c>
      <c r="BA124" s="192">
        <v>1.2</v>
      </c>
      <c r="BB124" s="192">
        <v>1.198</v>
      </c>
      <c r="BC124" s="192">
        <v>1.194</v>
      </c>
      <c r="BD124" s="192">
        <v>1.2050000000000001</v>
      </c>
      <c r="BE124" s="192">
        <v>1.2010000000000001</v>
      </c>
      <c r="BF124" s="192">
        <v>1.2030000000000001</v>
      </c>
      <c r="BG124" s="192">
        <v>1.181</v>
      </c>
      <c r="BH124" s="192">
        <v>1.2</v>
      </c>
      <c r="BI124" s="192">
        <v>1.1879999999999999</v>
      </c>
      <c r="BJ124" s="192">
        <v>1.2090000000000001</v>
      </c>
      <c r="BK124" s="192">
        <v>1.1970000000000001</v>
      </c>
      <c r="BL124" s="192">
        <v>1.1459999999999999</v>
      </c>
      <c r="BM124" s="192">
        <v>1.179</v>
      </c>
      <c r="BN124" s="192">
        <v>1.139</v>
      </c>
      <c r="BO124" s="192">
        <v>1.1479999999999999</v>
      </c>
      <c r="BP124" s="192">
        <v>1.169</v>
      </c>
      <c r="BQ124" s="192">
        <v>1.2969999999999999</v>
      </c>
      <c r="BR124" s="192">
        <v>1.2090000000000001</v>
      </c>
      <c r="BS124" s="192">
        <v>1.1659999999999999</v>
      </c>
      <c r="BT124" s="192">
        <v>1.179</v>
      </c>
      <c r="BU124" s="192">
        <v>1.242</v>
      </c>
      <c r="BV124" s="192">
        <v>1.2749999999999999</v>
      </c>
      <c r="BW124" s="192">
        <v>1.238</v>
      </c>
      <c r="BX124" s="192">
        <v>1.149</v>
      </c>
      <c r="BY124" s="192">
        <v>1.0940000000000001</v>
      </c>
      <c r="BZ124" s="192">
        <v>1.113</v>
      </c>
      <c r="CA124" s="192">
        <v>1.099</v>
      </c>
      <c r="CB124" s="192">
        <v>1.224</v>
      </c>
      <c r="CC124" s="192">
        <v>1.026</v>
      </c>
      <c r="CD124" s="192">
        <v>1.0469999999999999</v>
      </c>
      <c r="CE124" s="192">
        <v>1.0860000000000001</v>
      </c>
      <c r="CF124" s="192">
        <v>1.0840000000000001</v>
      </c>
      <c r="CG124" s="192">
        <v>1.085</v>
      </c>
      <c r="CH124" s="192">
        <v>1.0820000000000001</v>
      </c>
      <c r="CI124" s="192">
        <v>1.077</v>
      </c>
      <c r="CJ124" s="192">
        <v>1.2450000000000001</v>
      </c>
      <c r="CK124" s="192">
        <v>1.2090000000000001</v>
      </c>
      <c r="CL124" s="192">
        <v>1.1850000000000001</v>
      </c>
      <c r="CM124" s="192">
        <v>1.1639999999999999</v>
      </c>
      <c r="CN124" s="192">
        <v>1.181</v>
      </c>
      <c r="CO124" s="192">
        <v>1.1819999999999999</v>
      </c>
      <c r="CP124" s="192">
        <v>1.2410000000000001</v>
      </c>
      <c r="CQ124" s="192">
        <v>1.0369999999999999</v>
      </c>
      <c r="CR124" s="192">
        <v>1.0669999999999999</v>
      </c>
      <c r="CS124" s="192">
        <v>1.04</v>
      </c>
      <c r="CT124" s="192">
        <v>1.0609999999999999</v>
      </c>
      <c r="CU124" s="192">
        <v>1.1419999999999999</v>
      </c>
      <c r="CV124" s="192">
        <v>1.0569999999999999</v>
      </c>
      <c r="CW124" s="192">
        <v>1.089</v>
      </c>
      <c r="CX124" s="192">
        <v>1.107</v>
      </c>
      <c r="CY124" s="192">
        <v>1.101</v>
      </c>
      <c r="CZ124" s="192">
        <v>1.0720000000000001</v>
      </c>
      <c r="DA124" s="192">
        <v>1.0680000000000001</v>
      </c>
      <c r="DB124" s="192">
        <v>1.08</v>
      </c>
      <c r="DC124" s="192">
        <v>1.07</v>
      </c>
      <c r="DD124" s="192">
        <v>1.1479999999999999</v>
      </c>
      <c r="DE124" s="192">
        <v>1.1100000000000001</v>
      </c>
      <c r="DF124" s="192">
        <v>1.103</v>
      </c>
      <c r="DG124" s="192">
        <v>1.08</v>
      </c>
      <c r="DH124" s="192">
        <v>1.159</v>
      </c>
      <c r="DI124" s="192">
        <v>1.125</v>
      </c>
      <c r="DJ124" s="192">
        <v>1.1399999999999999</v>
      </c>
      <c r="DK124" s="192">
        <v>1.1479999999999999</v>
      </c>
      <c r="DL124" s="192">
        <v>1.1559999999999999</v>
      </c>
      <c r="DM124" s="192">
        <v>1.125</v>
      </c>
      <c r="DN124" s="192">
        <v>1.1479999999999999</v>
      </c>
      <c r="DO124" s="192">
        <v>1.145</v>
      </c>
      <c r="DP124" s="192">
        <v>1.157</v>
      </c>
      <c r="DQ124" s="192">
        <v>1.1759999999999999</v>
      </c>
      <c r="DR124" s="192">
        <v>1.02</v>
      </c>
      <c r="DS124" s="192">
        <v>1.038</v>
      </c>
      <c r="DT124" s="192">
        <v>1.048</v>
      </c>
      <c r="DU124" s="192">
        <v>1.0940000000000001</v>
      </c>
      <c r="DV124" s="192">
        <v>1.02</v>
      </c>
      <c r="DW124" s="192">
        <v>1.0389999999999999</v>
      </c>
      <c r="DX124" s="192">
        <v>1.234</v>
      </c>
      <c r="DY124" s="192">
        <v>1.242</v>
      </c>
      <c r="DZ124" s="192">
        <v>1.2470000000000001</v>
      </c>
      <c r="EA124" s="192">
        <v>1.224</v>
      </c>
      <c r="EB124" s="192">
        <v>1.052</v>
      </c>
      <c r="EC124" s="192">
        <v>1.0589999999999999</v>
      </c>
      <c r="ED124" s="192">
        <v>1.5309999999999999</v>
      </c>
      <c r="EE124" s="192">
        <v>1.016</v>
      </c>
      <c r="EF124" s="192">
        <v>1.0269999999999999</v>
      </c>
      <c r="EG124" s="192">
        <v>1.026</v>
      </c>
      <c r="EH124" s="192">
        <v>1.0269999999999999</v>
      </c>
      <c r="EI124" s="192">
        <v>1.1679999999999999</v>
      </c>
      <c r="EJ124" s="192">
        <v>1.18</v>
      </c>
      <c r="EK124" s="192">
        <v>1.1020000000000001</v>
      </c>
      <c r="EL124" s="192">
        <v>1.0649999999999999</v>
      </c>
      <c r="EM124" s="192">
        <v>1.0820000000000001</v>
      </c>
      <c r="EN124" s="192">
        <v>1.0660000000000001</v>
      </c>
      <c r="EO124" s="192">
        <v>1.0629999999999999</v>
      </c>
      <c r="EP124" s="192">
        <v>1.2430000000000001</v>
      </c>
      <c r="EQ124" s="192">
        <v>1.34</v>
      </c>
      <c r="ER124" s="192">
        <v>1.278</v>
      </c>
      <c r="ES124" s="192">
        <v>1.0880000000000001</v>
      </c>
      <c r="ET124" s="192">
        <v>1.1120000000000001</v>
      </c>
      <c r="EU124" s="192">
        <v>1.052</v>
      </c>
      <c r="EV124" s="192">
        <v>1.198</v>
      </c>
      <c r="EW124" s="192">
        <v>1.3080000000000001</v>
      </c>
      <c r="EX124" s="192">
        <v>1.1459999999999999</v>
      </c>
      <c r="EY124" s="192">
        <v>1.1160000000000001</v>
      </c>
      <c r="EZ124" s="192">
        <v>1.0329999999999999</v>
      </c>
      <c r="FA124" s="192">
        <v>1.4319999999999999</v>
      </c>
      <c r="FB124" s="192">
        <v>1.2030000000000001</v>
      </c>
      <c r="FC124" s="192">
        <v>1.2130000000000001</v>
      </c>
      <c r="FD124" s="192">
        <v>1.0780000000000001</v>
      </c>
      <c r="FE124" s="192">
        <v>1.0900000000000001</v>
      </c>
      <c r="FF124" s="192">
        <v>1.07</v>
      </c>
      <c r="FG124" s="192">
        <v>1.0580000000000001</v>
      </c>
      <c r="FH124" s="192">
        <v>1.109</v>
      </c>
      <c r="FI124" s="192">
        <v>1.1830000000000001</v>
      </c>
      <c r="FJ124" s="192">
        <v>1.167</v>
      </c>
      <c r="FK124" s="192">
        <v>1.1910000000000001</v>
      </c>
      <c r="FL124" s="192">
        <v>1.1859999999999999</v>
      </c>
      <c r="FM124" s="192">
        <v>1.1850000000000001</v>
      </c>
      <c r="FN124" s="192">
        <v>1.1859999999999999</v>
      </c>
      <c r="FO124" s="192">
        <v>1.1719999999999999</v>
      </c>
      <c r="FP124" s="192">
        <v>1.1990000000000001</v>
      </c>
      <c r="FQ124" s="192">
        <v>1.173</v>
      </c>
      <c r="FR124" s="192">
        <v>1.149</v>
      </c>
      <c r="FS124" s="192">
        <v>1.093</v>
      </c>
      <c r="FT124" s="192">
        <v>1.109</v>
      </c>
      <c r="FU124" s="192">
        <v>1.0369999999999999</v>
      </c>
      <c r="FV124" s="192">
        <v>1.0429999999999999</v>
      </c>
      <c r="FW124" s="192">
        <v>1.071</v>
      </c>
      <c r="FX124" s="192">
        <v>1.0640000000000001</v>
      </c>
      <c r="FY124" s="14"/>
      <c r="FZ124" s="14"/>
      <c r="GA124" s="2"/>
      <c r="GB124" s="14"/>
      <c r="GC124" s="14"/>
      <c r="GD124" s="14"/>
      <c r="GE124" s="14"/>
      <c r="GF124" s="14"/>
      <c r="GG124" s="2"/>
      <c r="GH124" s="12"/>
      <c r="GI124" s="133"/>
      <c r="GJ124" s="133"/>
      <c r="GK124" s="133"/>
      <c r="GL124" s="133"/>
      <c r="GM124" s="133"/>
      <c r="GN124" s="180"/>
      <c r="GO124" s="180"/>
    </row>
    <row r="125" spans="1:197" s="121" customFormat="1" x14ac:dyDescent="0.35">
      <c r="A125" s="119" t="s">
        <v>740</v>
      </c>
      <c r="B125" s="120" t="s">
        <v>747</v>
      </c>
      <c r="C125" s="192">
        <f>MIN(C124-1,$B$4)</f>
        <v>0.23</v>
      </c>
      <c r="D125" s="192">
        <f t="shared" ref="D125:BO125" si="210">MIN(D124-1,$B$4)</f>
        <v>0.23</v>
      </c>
      <c r="E125" s="192">
        <f t="shared" si="210"/>
        <v>0.23</v>
      </c>
      <c r="F125" s="192">
        <f t="shared" si="210"/>
        <v>0.21199999999999997</v>
      </c>
      <c r="G125" s="192">
        <f t="shared" si="210"/>
        <v>0.20100000000000007</v>
      </c>
      <c r="H125" s="192">
        <f t="shared" si="210"/>
        <v>0.17999999999999994</v>
      </c>
      <c r="I125" s="192">
        <f t="shared" si="210"/>
        <v>0.23</v>
      </c>
      <c r="J125" s="192">
        <f t="shared" si="210"/>
        <v>5.2000000000000046E-2</v>
      </c>
      <c r="K125" s="192">
        <f t="shared" si="210"/>
        <v>5.4000000000000048E-2</v>
      </c>
      <c r="L125" s="192">
        <f t="shared" si="210"/>
        <v>0.23</v>
      </c>
      <c r="M125" s="192">
        <f t="shared" si="210"/>
        <v>0.23</v>
      </c>
      <c r="N125" s="192">
        <f t="shared" si="210"/>
        <v>0.23</v>
      </c>
      <c r="O125" s="192">
        <f t="shared" si="210"/>
        <v>0.23</v>
      </c>
      <c r="P125" s="192">
        <f t="shared" si="210"/>
        <v>0.16799999999999993</v>
      </c>
      <c r="Q125" s="192">
        <f t="shared" si="210"/>
        <v>0.23</v>
      </c>
      <c r="R125" s="192">
        <f t="shared" si="210"/>
        <v>0.19500000000000006</v>
      </c>
      <c r="S125" s="192">
        <f t="shared" si="210"/>
        <v>0.14799999999999991</v>
      </c>
      <c r="T125" s="192">
        <f t="shared" si="210"/>
        <v>1.8000000000000016E-2</v>
      </c>
      <c r="U125" s="192">
        <f t="shared" si="210"/>
        <v>1.8000000000000016E-2</v>
      </c>
      <c r="V125" s="192">
        <f t="shared" si="210"/>
        <v>0</v>
      </c>
      <c r="W125" s="192">
        <f t="shared" si="210"/>
        <v>9.9999999999988987E-4</v>
      </c>
      <c r="X125" s="192">
        <f t="shared" si="210"/>
        <v>6.9999999999998952E-3</v>
      </c>
      <c r="Y125" s="192">
        <f t="shared" si="210"/>
        <v>7.4000000000000066E-2</v>
      </c>
      <c r="Z125" s="192">
        <f t="shared" si="210"/>
        <v>3.400000000000003E-2</v>
      </c>
      <c r="AA125" s="192">
        <f t="shared" si="210"/>
        <v>0.20100000000000007</v>
      </c>
      <c r="AB125" s="192">
        <f t="shared" si="210"/>
        <v>0.23</v>
      </c>
      <c r="AC125" s="192">
        <f t="shared" si="210"/>
        <v>0.20399999999999996</v>
      </c>
      <c r="AD125" s="192">
        <f t="shared" si="210"/>
        <v>0.19700000000000006</v>
      </c>
      <c r="AE125" s="192">
        <f t="shared" si="210"/>
        <v>4.0000000000000036E-2</v>
      </c>
      <c r="AF125" s="192">
        <f t="shared" si="210"/>
        <v>3.400000000000003E-2</v>
      </c>
      <c r="AG125" s="192">
        <f t="shared" si="210"/>
        <v>0.22500000000000009</v>
      </c>
      <c r="AH125" s="192">
        <f t="shared" si="210"/>
        <v>4.0000000000000036E-2</v>
      </c>
      <c r="AI125" s="192">
        <f t="shared" si="210"/>
        <v>3.6000000000000032E-2</v>
      </c>
      <c r="AJ125" s="192">
        <f t="shared" si="210"/>
        <v>3.6999999999999922E-2</v>
      </c>
      <c r="AK125" s="192">
        <f t="shared" si="210"/>
        <v>4.4999999999999929E-2</v>
      </c>
      <c r="AL125" s="192">
        <f t="shared" si="210"/>
        <v>5.8999999999999941E-2</v>
      </c>
      <c r="AM125" s="192">
        <f t="shared" si="210"/>
        <v>7.4000000000000066E-2</v>
      </c>
      <c r="AN125" s="192">
        <f t="shared" si="210"/>
        <v>0.15700000000000003</v>
      </c>
      <c r="AO125" s="192">
        <f t="shared" si="210"/>
        <v>0.1160000000000001</v>
      </c>
      <c r="AP125" s="192">
        <f t="shared" si="210"/>
        <v>0.23</v>
      </c>
      <c r="AQ125" s="192">
        <f t="shared" si="210"/>
        <v>0.123</v>
      </c>
      <c r="AR125" s="192">
        <f t="shared" si="210"/>
        <v>0.22300000000000009</v>
      </c>
      <c r="AS125" s="192">
        <f t="shared" si="210"/>
        <v>0.23</v>
      </c>
      <c r="AT125" s="192">
        <f t="shared" si="210"/>
        <v>0.20199999999999996</v>
      </c>
      <c r="AU125" s="192">
        <f t="shared" si="210"/>
        <v>0.17500000000000004</v>
      </c>
      <c r="AV125" s="192">
        <f t="shared" si="210"/>
        <v>0.1419999999999999</v>
      </c>
      <c r="AW125" s="192">
        <f t="shared" si="210"/>
        <v>0.17900000000000005</v>
      </c>
      <c r="AX125" s="192">
        <f t="shared" si="210"/>
        <v>0.16700000000000004</v>
      </c>
      <c r="AY125" s="192">
        <f t="shared" si="210"/>
        <v>0.17700000000000005</v>
      </c>
      <c r="AZ125" s="192">
        <f t="shared" si="210"/>
        <v>0.19700000000000006</v>
      </c>
      <c r="BA125" s="192">
        <f t="shared" si="210"/>
        <v>0.19999999999999996</v>
      </c>
      <c r="BB125" s="192">
        <f t="shared" si="210"/>
        <v>0.19799999999999995</v>
      </c>
      <c r="BC125" s="192">
        <f t="shared" si="210"/>
        <v>0.19399999999999995</v>
      </c>
      <c r="BD125" s="192">
        <f t="shared" si="210"/>
        <v>0.20500000000000007</v>
      </c>
      <c r="BE125" s="192">
        <f t="shared" si="210"/>
        <v>0.20100000000000007</v>
      </c>
      <c r="BF125" s="192">
        <f t="shared" si="210"/>
        <v>0.20300000000000007</v>
      </c>
      <c r="BG125" s="192">
        <f t="shared" si="210"/>
        <v>0.18100000000000005</v>
      </c>
      <c r="BH125" s="192">
        <f t="shared" si="210"/>
        <v>0.19999999999999996</v>
      </c>
      <c r="BI125" s="192">
        <f t="shared" si="210"/>
        <v>0.18799999999999994</v>
      </c>
      <c r="BJ125" s="192">
        <f t="shared" si="210"/>
        <v>0.20900000000000007</v>
      </c>
      <c r="BK125" s="192">
        <f t="shared" si="210"/>
        <v>0.19700000000000006</v>
      </c>
      <c r="BL125" s="192">
        <f t="shared" si="210"/>
        <v>0.14599999999999991</v>
      </c>
      <c r="BM125" s="192">
        <f t="shared" si="210"/>
        <v>0.17900000000000005</v>
      </c>
      <c r="BN125" s="192">
        <f t="shared" si="210"/>
        <v>0.13900000000000001</v>
      </c>
      <c r="BO125" s="192">
        <f t="shared" si="210"/>
        <v>0.14799999999999991</v>
      </c>
      <c r="BP125" s="192">
        <f t="shared" ref="BP125:EA125" si="211">MIN(BP124-1,$B$4)</f>
        <v>0.16900000000000004</v>
      </c>
      <c r="BQ125" s="192">
        <f t="shared" si="211"/>
        <v>0.23</v>
      </c>
      <c r="BR125" s="192">
        <f t="shared" si="211"/>
        <v>0.20900000000000007</v>
      </c>
      <c r="BS125" s="192">
        <f t="shared" si="211"/>
        <v>0.16599999999999993</v>
      </c>
      <c r="BT125" s="192">
        <f t="shared" si="211"/>
        <v>0.17900000000000005</v>
      </c>
      <c r="BU125" s="192">
        <f t="shared" si="211"/>
        <v>0.23</v>
      </c>
      <c r="BV125" s="192">
        <f t="shared" si="211"/>
        <v>0.23</v>
      </c>
      <c r="BW125" s="192">
        <f t="shared" si="211"/>
        <v>0.23</v>
      </c>
      <c r="BX125" s="192">
        <f t="shared" si="211"/>
        <v>0.14900000000000002</v>
      </c>
      <c r="BY125" s="192">
        <f t="shared" si="211"/>
        <v>9.4000000000000083E-2</v>
      </c>
      <c r="BZ125" s="192">
        <f t="shared" si="211"/>
        <v>0.11299999999999999</v>
      </c>
      <c r="CA125" s="192">
        <f t="shared" si="211"/>
        <v>9.8999999999999977E-2</v>
      </c>
      <c r="CB125" s="192">
        <f t="shared" si="211"/>
        <v>0.22399999999999998</v>
      </c>
      <c r="CC125" s="192">
        <f t="shared" si="211"/>
        <v>2.6000000000000023E-2</v>
      </c>
      <c r="CD125" s="192">
        <f t="shared" si="211"/>
        <v>4.6999999999999931E-2</v>
      </c>
      <c r="CE125" s="192">
        <f t="shared" si="211"/>
        <v>8.6000000000000076E-2</v>
      </c>
      <c r="CF125" s="192">
        <f t="shared" si="211"/>
        <v>8.4000000000000075E-2</v>
      </c>
      <c r="CG125" s="192">
        <f t="shared" si="211"/>
        <v>8.4999999999999964E-2</v>
      </c>
      <c r="CH125" s="192">
        <f t="shared" si="211"/>
        <v>8.2000000000000073E-2</v>
      </c>
      <c r="CI125" s="192">
        <f t="shared" si="211"/>
        <v>7.6999999999999957E-2</v>
      </c>
      <c r="CJ125" s="192">
        <f t="shared" si="211"/>
        <v>0.23</v>
      </c>
      <c r="CK125" s="192">
        <f t="shared" si="211"/>
        <v>0.20900000000000007</v>
      </c>
      <c r="CL125" s="192">
        <f t="shared" si="211"/>
        <v>0.18500000000000005</v>
      </c>
      <c r="CM125" s="192">
        <f t="shared" si="211"/>
        <v>0.16399999999999992</v>
      </c>
      <c r="CN125" s="192">
        <f t="shared" si="211"/>
        <v>0.18100000000000005</v>
      </c>
      <c r="CO125" s="192">
        <f t="shared" si="211"/>
        <v>0.18199999999999994</v>
      </c>
      <c r="CP125" s="192">
        <f t="shared" si="211"/>
        <v>0.23</v>
      </c>
      <c r="CQ125" s="192">
        <f t="shared" si="211"/>
        <v>3.6999999999999922E-2</v>
      </c>
      <c r="CR125" s="192">
        <f t="shared" si="211"/>
        <v>6.6999999999999948E-2</v>
      </c>
      <c r="CS125" s="192">
        <f t="shared" si="211"/>
        <v>4.0000000000000036E-2</v>
      </c>
      <c r="CT125" s="192">
        <f t="shared" si="211"/>
        <v>6.0999999999999943E-2</v>
      </c>
      <c r="CU125" s="192">
        <f t="shared" si="211"/>
        <v>0.1419999999999999</v>
      </c>
      <c r="CV125" s="192">
        <f t="shared" si="211"/>
        <v>5.699999999999994E-2</v>
      </c>
      <c r="CW125" s="192">
        <f t="shared" si="211"/>
        <v>8.8999999999999968E-2</v>
      </c>
      <c r="CX125" s="192">
        <f t="shared" si="211"/>
        <v>0.10699999999999998</v>
      </c>
      <c r="CY125" s="192">
        <f t="shared" si="211"/>
        <v>0.10099999999999998</v>
      </c>
      <c r="CZ125" s="192">
        <f t="shared" si="211"/>
        <v>7.2000000000000064E-2</v>
      </c>
      <c r="DA125" s="192">
        <f t="shared" si="211"/>
        <v>6.800000000000006E-2</v>
      </c>
      <c r="DB125" s="192">
        <f t="shared" si="211"/>
        <v>8.0000000000000071E-2</v>
      </c>
      <c r="DC125" s="192">
        <f t="shared" si="211"/>
        <v>7.0000000000000062E-2</v>
      </c>
      <c r="DD125" s="192">
        <f t="shared" si="211"/>
        <v>0.14799999999999991</v>
      </c>
      <c r="DE125" s="192">
        <f t="shared" si="211"/>
        <v>0.1100000000000001</v>
      </c>
      <c r="DF125" s="192">
        <f t="shared" si="211"/>
        <v>0.10299999999999998</v>
      </c>
      <c r="DG125" s="192">
        <f t="shared" si="211"/>
        <v>8.0000000000000071E-2</v>
      </c>
      <c r="DH125" s="192">
        <f t="shared" si="211"/>
        <v>0.15900000000000003</v>
      </c>
      <c r="DI125" s="192">
        <f t="shared" si="211"/>
        <v>0.125</v>
      </c>
      <c r="DJ125" s="192">
        <f t="shared" si="211"/>
        <v>0.1399999999999999</v>
      </c>
      <c r="DK125" s="192">
        <f t="shared" si="211"/>
        <v>0.14799999999999991</v>
      </c>
      <c r="DL125" s="192">
        <f t="shared" si="211"/>
        <v>0.15599999999999992</v>
      </c>
      <c r="DM125" s="192">
        <f t="shared" si="211"/>
        <v>0.125</v>
      </c>
      <c r="DN125" s="192">
        <f t="shared" si="211"/>
        <v>0.14799999999999991</v>
      </c>
      <c r="DO125" s="192">
        <f t="shared" si="211"/>
        <v>0.14500000000000002</v>
      </c>
      <c r="DP125" s="192">
        <f t="shared" si="211"/>
        <v>0.15700000000000003</v>
      </c>
      <c r="DQ125" s="192">
        <f t="shared" si="211"/>
        <v>0.17599999999999993</v>
      </c>
      <c r="DR125" s="192">
        <f t="shared" si="211"/>
        <v>2.0000000000000018E-2</v>
      </c>
      <c r="DS125" s="192">
        <f t="shared" si="211"/>
        <v>3.8000000000000034E-2</v>
      </c>
      <c r="DT125" s="192">
        <f t="shared" si="211"/>
        <v>4.8000000000000043E-2</v>
      </c>
      <c r="DU125" s="192">
        <f t="shared" si="211"/>
        <v>9.4000000000000083E-2</v>
      </c>
      <c r="DV125" s="192">
        <f t="shared" si="211"/>
        <v>2.0000000000000018E-2</v>
      </c>
      <c r="DW125" s="192">
        <f t="shared" si="211"/>
        <v>3.8999999999999924E-2</v>
      </c>
      <c r="DX125" s="192">
        <f t="shared" si="211"/>
        <v>0.23</v>
      </c>
      <c r="DY125" s="192">
        <f t="shared" si="211"/>
        <v>0.23</v>
      </c>
      <c r="DZ125" s="192">
        <f t="shared" si="211"/>
        <v>0.23</v>
      </c>
      <c r="EA125" s="192">
        <f t="shared" si="211"/>
        <v>0.22399999999999998</v>
      </c>
      <c r="EB125" s="192">
        <f t="shared" ref="EB125:FX125" si="212">MIN(EB124-1,$B$4)</f>
        <v>5.2000000000000046E-2</v>
      </c>
      <c r="EC125" s="192">
        <f t="shared" si="212"/>
        <v>5.8999999999999941E-2</v>
      </c>
      <c r="ED125" s="192">
        <f t="shared" si="212"/>
        <v>0.23</v>
      </c>
      <c r="EE125" s="192">
        <f t="shared" si="212"/>
        <v>1.6000000000000014E-2</v>
      </c>
      <c r="EF125" s="192">
        <f t="shared" si="212"/>
        <v>2.6999999999999913E-2</v>
      </c>
      <c r="EG125" s="192">
        <f t="shared" si="212"/>
        <v>2.6000000000000023E-2</v>
      </c>
      <c r="EH125" s="192">
        <f t="shared" si="212"/>
        <v>2.6999999999999913E-2</v>
      </c>
      <c r="EI125" s="192">
        <f t="shared" si="212"/>
        <v>0.16799999999999993</v>
      </c>
      <c r="EJ125" s="192">
        <f t="shared" si="212"/>
        <v>0.17999999999999994</v>
      </c>
      <c r="EK125" s="192">
        <f t="shared" si="212"/>
        <v>0.10200000000000009</v>
      </c>
      <c r="EL125" s="192">
        <f t="shared" si="212"/>
        <v>6.4999999999999947E-2</v>
      </c>
      <c r="EM125" s="192">
        <f t="shared" si="212"/>
        <v>8.2000000000000073E-2</v>
      </c>
      <c r="EN125" s="192">
        <f t="shared" si="212"/>
        <v>6.6000000000000059E-2</v>
      </c>
      <c r="EO125" s="192">
        <f t="shared" si="212"/>
        <v>6.2999999999999945E-2</v>
      </c>
      <c r="EP125" s="192">
        <f t="shared" si="212"/>
        <v>0.23</v>
      </c>
      <c r="EQ125" s="192">
        <f t="shared" si="212"/>
        <v>0.23</v>
      </c>
      <c r="ER125" s="192">
        <f t="shared" si="212"/>
        <v>0.23</v>
      </c>
      <c r="ES125" s="192">
        <f t="shared" si="212"/>
        <v>8.8000000000000078E-2</v>
      </c>
      <c r="ET125" s="192">
        <f t="shared" si="212"/>
        <v>0.1120000000000001</v>
      </c>
      <c r="EU125" s="192">
        <f t="shared" si="212"/>
        <v>5.2000000000000046E-2</v>
      </c>
      <c r="EV125" s="192">
        <f t="shared" si="212"/>
        <v>0.19799999999999995</v>
      </c>
      <c r="EW125" s="192">
        <f t="shared" si="212"/>
        <v>0.23</v>
      </c>
      <c r="EX125" s="192">
        <f t="shared" si="212"/>
        <v>0.14599999999999991</v>
      </c>
      <c r="EY125" s="192">
        <f t="shared" si="212"/>
        <v>0.1160000000000001</v>
      </c>
      <c r="EZ125" s="192">
        <f t="shared" si="212"/>
        <v>3.2999999999999918E-2</v>
      </c>
      <c r="FA125" s="192">
        <f t="shared" si="212"/>
        <v>0.23</v>
      </c>
      <c r="FB125" s="192">
        <f t="shared" si="212"/>
        <v>0.20300000000000007</v>
      </c>
      <c r="FC125" s="192">
        <f t="shared" si="212"/>
        <v>0.21300000000000008</v>
      </c>
      <c r="FD125" s="192">
        <f t="shared" si="212"/>
        <v>7.8000000000000069E-2</v>
      </c>
      <c r="FE125" s="192">
        <f t="shared" si="212"/>
        <v>9.000000000000008E-2</v>
      </c>
      <c r="FF125" s="192">
        <f t="shared" si="212"/>
        <v>7.0000000000000062E-2</v>
      </c>
      <c r="FG125" s="192">
        <f t="shared" si="212"/>
        <v>5.8000000000000052E-2</v>
      </c>
      <c r="FH125" s="192">
        <f t="shared" si="212"/>
        <v>0.10899999999999999</v>
      </c>
      <c r="FI125" s="192">
        <f t="shared" si="212"/>
        <v>0.18300000000000005</v>
      </c>
      <c r="FJ125" s="192">
        <f t="shared" si="212"/>
        <v>0.16700000000000004</v>
      </c>
      <c r="FK125" s="192">
        <f t="shared" si="212"/>
        <v>0.19100000000000006</v>
      </c>
      <c r="FL125" s="192">
        <f t="shared" si="212"/>
        <v>0.18599999999999994</v>
      </c>
      <c r="FM125" s="192">
        <f t="shared" si="212"/>
        <v>0.18500000000000005</v>
      </c>
      <c r="FN125" s="192">
        <f t="shared" si="212"/>
        <v>0.18599999999999994</v>
      </c>
      <c r="FO125" s="192">
        <f t="shared" si="212"/>
        <v>0.17199999999999993</v>
      </c>
      <c r="FP125" s="192">
        <f t="shared" si="212"/>
        <v>0.19900000000000007</v>
      </c>
      <c r="FQ125" s="192">
        <f t="shared" si="212"/>
        <v>0.17300000000000004</v>
      </c>
      <c r="FR125" s="192">
        <f t="shared" si="212"/>
        <v>0.14900000000000002</v>
      </c>
      <c r="FS125" s="192">
        <f t="shared" si="212"/>
        <v>9.2999999999999972E-2</v>
      </c>
      <c r="FT125" s="192">
        <f t="shared" si="212"/>
        <v>0.10899999999999999</v>
      </c>
      <c r="FU125" s="192">
        <f t="shared" si="212"/>
        <v>3.6999999999999922E-2</v>
      </c>
      <c r="FV125" s="192">
        <f t="shared" si="212"/>
        <v>4.2999999999999927E-2</v>
      </c>
      <c r="FW125" s="192">
        <f t="shared" si="212"/>
        <v>7.0999999999999952E-2</v>
      </c>
      <c r="FX125" s="192">
        <f t="shared" si="212"/>
        <v>6.4000000000000057E-2</v>
      </c>
      <c r="FY125" s="14"/>
      <c r="FZ125" s="14"/>
      <c r="GA125" s="2"/>
      <c r="GB125" s="14"/>
      <c r="GC125" s="14"/>
      <c r="GD125" s="14"/>
      <c r="GE125" s="14"/>
      <c r="GF125" s="14"/>
      <c r="GG125" s="2"/>
      <c r="GH125" s="12"/>
      <c r="GI125" s="133"/>
      <c r="GJ125" s="133"/>
      <c r="GK125" s="133"/>
      <c r="GL125" s="133"/>
      <c r="GM125" s="133"/>
      <c r="GN125" s="180"/>
      <c r="GO125" s="180"/>
    </row>
    <row r="126" spans="1:197" s="178" customFormat="1" x14ac:dyDescent="0.35">
      <c r="A126" s="177" t="s">
        <v>742</v>
      </c>
      <c r="B126" s="154" t="s">
        <v>752</v>
      </c>
      <c r="C126" s="188">
        <f>(C123*C83*C125)</f>
        <v>12917486.943300003</v>
      </c>
      <c r="D126" s="188">
        <f t="shared" ref="D126:BO126" si="213">(D123*D83*D125)</f>
        <v>72652601.591550007</v>
      </c>
      <c r="E126" s="188">
        <f t="shared" si="213"/>
        <v>10498237.334040001</v>
      </c>
      <c r="F126" s="188">
        <f t="shared" si="213"/>
        <v>41148597.310500003</v>
      </c>
      <c r="G126" s="188">
        <f t="shared" si="213"/>
        <v>2680839.8888850012</v>
      </c>
      <c r="H126" s="188">
        <f t="shared" si="213"/>
        <v>1760394.8105999997</v>
      </c>
      <c r="I126" s="188">
        <f t="shared" si="213"/>
        <v>14466023.019570002</v>
      </c>
      <c r="J126" s="188">
        <f t="shared" si="213"/>
        <v>899374.16088000091</v>
      </c>
      <c r="K126" s="188">
        <f t="shared" si="213"/>
        <v>128620.11951000014</v>
      </c>
      <c r="L126" s="188">
        <f t="shared" si="213"/>
        <v>4126224.7020000005</v>
      </c>
      <c r="M126" s="188">
        <f t="shared" si="213"/>
        <v>1764662.1177000003</v>
      </c>
      <c r="N126" s="188">
        <f t="shared" si="213"/>
        <v>97151359.702080026</v>
      </c>
      <c r="O126" s="188">
        <f t="shared" si="213"/>
        <v>25359256.232850004</v>
      </c>
      <c r="P126" s="188">
        <f t="shared" si="213"/>
        <v>523781.46575999982</v>
      </c>
      <c r="Q126" s="188">
        <f t="shared" si="213"/>
        <v>75849424.224750012</v>
      </c>
      <c r="R126" s="188">
        <f t="shared" si="213"/>
        <v>883071.30600000045</v>
      </c>
      <c r="S126" s="188">
        <f t="shared" si="213"/>
        <v>1912471.1850959992</v>
      </c>
      <c r="T126" s="188">
        <f t="shared" si="213"/>
        <v>25708.348080000025</v>
      </c>
      <c r="U126" s="188">
        <f t="shared" si="213"/>
        <v>9405.4932000000081</v>
      </c>
      <c r="V126" s="188">
        <f t="shared" si="213"/>
        <v>0</v>
      </c>
      <c r="W126" s="188">
        <f t="shared" si="213"/>
        <v>1823.6206259997994</v>
      </c>
      <c r="X126" s="188">
        <f t="shared" si="213"/>
        <v>3657.6917999999455</v>
      </c>
      <c r="Y126" s="188">
        <f t="shared" si="213"/>
        <v>265513.58952000027</v>
      </c>
      <c r="Z126" s="188">
        <f t="shared" si="213"/>
        <v>64845.650340000066</v>
      </c>
      <c r="AA126" s="188">
        <f t="shared" si="213"/>
        <v>52897180.880331025</v>
      </c>
      <c r="AB126" s="188">
        <f t="shared" si="213"/>
        <v>53211673.575690009</v>
      </c>
      <c r="AC126" s="188">
        <f t="shared" si="213"/>
        <v>1616699.7755999998</v>
      </c>
      <c r="AD126" s="188">
        <f t="shared" si="213"/>
        <v>2421785.6089080009</v>
      </c>
      <c r="AE126" s="188">
        <f t="shared" si="213"/>
        <v>32048.347200000029</v>
      </c>
      <c r="AF126" s="188">
        <f t="shared" si="213"/>
        <v>53001.695940000049</v>
      </c>
      <c r="AG126" s="188">
        <f t="shared" si="213"/>
        <v>1121801.0118750005</v>
      </c>
      <c r="AH126" s="188">
        <f t="shared" si="213"/>
        <v>322225.23000000033</v>
      </c>
      <c r="AI126" s="188">
        <f t="shared" si="213"/>
        <v>129795.80616000014</v>
      </c>
      <c r="AJ126" s="188">
        <f t="shared" si="213"/>
        <v>54778.289099999885</v>
      </c>
      <c r="AK126" s="188">
        <f t="shared" si="213"/>
        <v>59960.019149999913</v>
      </c>
      <c r="AL126" s="188">
        <f t="shared" si="213"/>
        <v>145924.48523999986</v>
      </c>
      <c r="AM126" s="188">
        <f t="shared" si="213"/>
        <v>215890.90410000022</v>
      </c>
      <c r="AN126" s="188">
        <f t="shared" si="213"/>
        <v>392409.36861000012</v>
      </c>
      <c r="AO126" s="188">
        <f t="shared" si="213"/>
        <v>4014713.8713240037</v>
      </c>
      <c r="AP126" s="188">
        <f t="shared" si="213"/>
        <v>161833337.04282004</v>
      </c>
      <c r="AQ126" s="188">
        <f t="shared" si="213"/>
        <v>244229.30676000001</v>
      </c>
      <c r="AR126" s="188">
        <f t="shared" si="213"/>
        <v>115672211.02147205</v>
      </c>
      <c r="AS126" s="188">
        <f t="shared" si="213"/>
        <v>12711175.708200002</v>
      </c>
      <c r="AT126" s="188">
        <f t="shared" si="213"/>
        <v>4275500.3296319991</v>
      </c>
      <c r="AU126" s="188">
        <f t="shared" si="213"/>
        <v>480834.06787500012</v>
      </c>
      <c r="AV126" s="188">
        <f t="shared" si="213"/>
        <v>369757.80581999983</v>
      </c>
      <c r="AW126" s="188">
        <f t="shared" si="213"/>
        <v>398292.15625500015</v>
      </c>
      <c r="AX126" s="188">
        <f t="shared" si="213"/>
        <v>87262.075800000021</v>
      </c>
      <c r="AY126" s="188">
        <f t="shared" si="213"/>
        <v>658201.63941000029</v>
      </c>
      <c r="AZ126" s="188">
        <f t="shared" si="213"/>
        <v>20150436.620676011</v>
      </c>
      <c r="BA126" s="188">
        <f t="shared" si="213"/>
        <v>15254316.563999997</v>
      </c>
      <c r="BB126" s="188">
        <f t="shared" si="213"/>
        <v>12154185.884411998</v>
      </c>
      <c r="BC126" s="188">
        <f t="shared" si="213"/>
        <v>41963086.895249993</v>
      </c>
      <c r="BD126" s="188">
        <f t="shared" si="213"/>
        <v>6512781.513600003</v>
      </c>
      <c r="BE126" s="188">
        <f t="shared" si="213"/>
        <v>2071677.4459650011</v>
      </c>
      <c r="BF126" s="188">
        <f t="shared" si="213"/>
        <v>43456719.275844023</v>
      </c>
      <c r="BG126" s="188">
        <f t="shared" si="213"/>
        <v>1391864.9441700005</v>
      </c>
      <c r="BH126" s="188">
        <f t="shared" si="213"/>
        <v>946645.47299999988</v>
      </c>
      <c r="BI126" s="188">
        <f t="shared" si="213"/>
        <v>403582.74617999996</v>
      </c>
      <c r="BJ126" s="188">
        <f t="shared" si="213"/>
        <v>11429186.954823006</v>
      </c>
      <c r="BK126" s="188">
        <f t="shared" si="213"/>
        <v>35838515.37172202</v>
      </c>
      <c r="BL126" s="188">
        <f t="shared" si="213"/>
        <v>73746.033719999963</v>
      </c>
      <c r="BM126" s="188">
        <f t="shared" si="213"/>
        <v>654726.83220000018</v>
      </c>
      <c r="BN126" s="188">
        <f t="shared" si="213"/>
        <v>3604449.7414560006</v>
      </c>
      <c r="BO126" s="188">
        <f t="shared" si="213"/>
        <v>1578259.1765399992</v>
      </c>
      <c r="BP126" s="188">
        <f t="shared" ref="BP126:EA126" si="214">(BP123*BP83*BP125)</f>
        <v>219296.0409900001</v>
      </c>
      <c r="BQ126" s="188">
        <f t="shared" si="214"/>
        <v>11914974.582450002</v>
      </c>
      <c r="BR126" s="188">
        <f t="shared" si="214"/>
        <v>8177147.9803860039</v>
      </c>
      <c r="BS126" s="188">
        <f t="shared" si="214"/>
        <v>1590947.8835699996</v>
      </c>
      <c r="BT126" s="188">
        <f t="shared" si="214"/>
        <v>572106.54147000017</v>
      </c>
      <c r="BU126" s="188">
        <f t="shared" si="214"/>
        <v>846276.6682500001</v>
      </c>
      <c r="BV126" s="188">
        <f t="shared" si="214"/>
        <v>2459710.6476000003</v>
      </c>
      <c r="BW126" s="188">
        <f t="shared" si="214"/>
        <v>3974395.6571400003</v>
      </c>
      <c r="BX126" s="188">
        <f t="shared" si="214"/>
        <v>89535.069990000018</v>
      </c>
      <c r="BY126" s="188">
        <f t="shared" si="214"/>
        <v>357739.67562000034</v>
      </c>
      <c r="BZ126" s="188">
        <f t="shared" si="214"/>
        <v>194850.46745999999</v>
      </c>
      <c r="CA126" s="188">
        <f t="shared" si="214"/>
        <v>120272.74429499998</v>
      </c>
      <c r="CB126" s="188">
        <f t="shared" si="214"/>
        <v>136448875.829952</v>
      </c>
      <c r="CC126" s="188">
        <f t="shared" si="214"/>
        <v>43021.422600000042</v>
      </c>
      <c r="CD126" s="188">
        <f t="shared" si="214"/>
        <v>82804.046198999888</v>
      </c>
      <c r="CE126" s="188">
        <f t="shared" si="214"/>
        <v>110845.47912000011</v>
      </c>
      <c r="CF126" s="188">
        <f t="shared" si="214"/>
        <v>79006.142880000072</v>
      </c>
      <c r="CG126" s="188">
        <f t="shared" si="214"/>
        <v>142867.69994999995</v>
      </c>
      <c r="CH126" s="188">
        <f t="shared" si="214"/>
        <v>68198.534490000064</v>
      </c>
      <c r="CI126" s="188">
        <f t="shared" si="214"/>
        <v>467392.0505099998</v>
      </c>
      <c r="CJ126" s="188">
        <f t="shared" si="214"/>
        <v>1640474.7723000003</v>
      </c>
      <c r="CK126" s="188">
        <f t="shared" si="214"/>
        <v>8755769.5676550027</v>
      </c>
      <c r="CL126" s="188">
        <f t="shared" si="214"/>
        <v>1938506.983680001</v>
      </c>
      <c r="CM126" s="188">
        <f t="shared" si="214"/>
        <v>1023620.7260519997</v>
      </c>
      <c r="CN126" s="188">
        <f t="shared" si="214"/>
        <v>49856980.610007025</v>
      </c>
      <c r="CO126" s="188">
        <f t="shared" si="214"/>
        <v>22249434.411749996</v>
      </c>
      <c r="CP126" s="188">
        <f t="shared" si="214"/>
        <v>1818142.7970900002</v>
      </c>
      <c r="CQ126" s="188">
        <f t="shared" si="214"/>
        <v>234902.19266999955</v>
      </c>
      <c r="CR126" s="188">
        <f t="shared" si="214"/>
        <v>134785.9428299999</v>
      </c>
      <c r="CS126" s="188">
        <f t="shared" si="214"/>
        <v>92661.525600000081</v>
      </c>
      <c r="CT126" s="188">
        <f t="shared" si="214"/>
        <v>56311.036139999953</v>
      </c>
      <c r="CU126" s="188">
        <f t="shared" si="214"/>
        <v>91511.965319999945</v>
      </c>
      <c r="CV126" s="188">
        <f t="shared" si="214"/>
        <v>29784.06179999997</v>
      </c>
      <c r="CW126" s="188">
        <f t="shared" si="214"/>
        <v>161217.12047999995</v>
      </c>
      <c r="CX126" s="188">
        <f t="shared" si="214"/>
        <v>427248.88300499995</v>
      </c>
      <c r="CY126" s="188">
        <f t="shared" si="214"/>
        <v>52775.26739999999</v>
      </c>
      <c r="CZ126" s="188">
        <f t="shared" si="214"/>
        <v>1078496.5536000009</v>
      </c>
      <c r="DA126" s="188">
        <f t="shared" si="214"/>
        <v>113109.76452000011</v>
      </c>
      <c r="DB126" s="188">
        <f t="shared" si="214"/>
        <v>220158.21120000019</v>
      </c>
      <c r="DC126" s="188">
        <f t="shared" si="214"/>
        <v>114607.67640000011</v>
      </c>
      <c r="DD126" s="188">
        <f t="shared" si="214"/>
        <v>204290.79581999988</v>
      </c>
      <c r="DE126" s="188">
        <f t="shared" si="214"/>
        <v>297448.72245000029</v>
      </c>
      <c r="DF126" s="188">
        <f t="shared" si="214"/>
        <v>17346648.647208001</v>
      </c>
      <c r="DG126" s="188">
        <f t="shared" si="214"/>
        <v>79424.164800000071</v>
      </c>
      <c r="DH126" s="188">
        <f t="shared" si="214"/>
        <v>2434298.3983800006</v>
      </c>
      <c r="DI126" s="188">
        <f t="shared" si="214"/>
        <v>2600880.1335</v>
      </c>
      <c r="DJ126" s="188">
        <f t="shared" si="214"/>
        <v>790061.42879999953</v>
      </c>
      <c r="DK126" s="188">
        <f t="shared" si="214"/>
        <v>663783.97379999969</v>
      </c>
      <c r="DL126" s="188">
        <f t="shared" si="214"/>
        <v>7752822.638183997</v>
      </c>
      <c r="DM126" s="188">
        <f t="shared" si="214"/>
        <v>244499.27925000002</v>
      </c>
      <c r="DN126" s="188">
        <f t="shared" si="214"/>
        <v>1750327.449359999</v>
      </c>
      <c r="DO126" s="188">
        <f t="shared" si="214"/>
        <v>4119170.5821000012</v>
      </c>
      <c r="DP126" s="188">
        <f t="shared" si="214"/>
        <v>261150.48573000007</v>
      </c>
      <c r="DQ126" s="188">
        <f t="shared" si="214"/>
        <v>1305900.4780799998</v>
      </c>
      <c r="DR126" s="188">
        <f t="shared" si="214"/>
        <v>225035.13360000023</v>
      </c>
      <c r="DS126" s="188">
        <f t="shared" si="214"/>
        <v>189956.1274800002</v>
      </c>
      <c r="DT126" s="188">
        <f t="shared" si="214"/>
        <v>71481.748320000072</v>
      </c>
      <c r="DU126" s="188">
        <f t="shared" si="214"/>
        <v>294705.4536000003</v>
      </c>
      <c r="DV126" s="188">
        <f t="shared" si="214"/>
        <v>37621.97280000004</v>
      </c>
      <c r="DW126" s="188">
        <f t="shared" si="214"/>
        <v>100534.27175999981</v>
      </c>
      <c r="DX126" s="188">
        <f t="shared" si="214"/>
        <v>294444.18990000006</v>
      </c>
      <c r="DY126" s="188">
        <f t="shared" si="214"/>
        <v>575868.73875000014</v>
      </c>
      <c r="DZ126" s="188">
        <f t="shared" si="214"/>
        <v>1388094.0381000002</v>
      </c>
      <c r="EA126" s="188">
        <f t="shared" si="214"/>
        <v>1010498.32128</v>
      </c>
      <c r="EB126" s="188">
        <f t="shared" ref="EB126:FX126" si="215">(EB123*EB83*EB125)</f>
        <v>223711.39752000023</v>
      </c>
      <c r="EC126" s="188">
        <f t="shared" si="215"/>
        <v>139501.75261499989</v>
      </c>
      <c r="ED126" s="188">
        <f t="shared" si="215"/>
        <v>3032574.8538000002</v>
      </c>
      <c r="EE126" s="188">
        <f t="shared" si="215"/>
        <v>25638.677760000024</v>
      </c>
      <c r="EF126" s="188">
        <f t="shared" si="215"/>
        <v>313673.19821999903</v>
      </c>
      <c r="EG126" s="188">
        <f t="shared" si="215"/>
        <v>53663.56398000005</v>
      </c>
      <c r="EH126" s="188">
        <f t="shared" si="215"/>
        <v>55609.978544999823</v>
      </c>
      <c r="EI126" s="188">
        <f t="shared" si="215"/>
        <v>19602301.894559994</v>
      </c>
      <c r="EJ126" s="188">
        <f t="shared" si="215"/>
        <v>15650113.651919996</v>
      </c>
      <c r="EK126" s="188">
        <f t="shared" si="215"/>
        <v>596935.30176000064</v>
      </c>
      <c r="EL126" s="188">
        <f t="shared" si="215"/>
        <v>274261.56907499983</v>
      </c>
      <c r="EM126" s="188">
        <f t="shared" si="215"/>
        <v>254941.11846000026</v>
      </c>
      <c r="EN126" s="188">
        <f t="shared" si="215"/>
        <v>504656.96292000054</v>
      </c>
      <c r="EO126" s="188">
        <f t="shared" si="215"/>
        <v>155269.01690999989</v>
      </c>
      <c r="EP126" s="188">
        <f t="shared" si="215"/>
        <v>841269.11400000006</v>
      </c>
      <c r="EQ126" s="188">
        <f t="shared" si="215"/>
        <v>5117720.443500001</v>
      </c>
      <c r="ER126" s="188">
        <f t="shared" si="215"/>
        <v>642969.96570000006</v>
      </c>
      <c r="ES126" s="188">
        <f t="shared" si="215"/>
        <v>140552.90356800013</v>
      </c>
      <c r="ET126" s="188">
        <f t="shared" si="215"/>
        <v>179470.74432000017</v>
      </c>
      <c r="EU126" s="188">
        <f t="shared" si="215"/>
        <v>252241.39356000023</v>
      </c>
      <c r="EV126" s="188">
        <f t="shared" si="215"/>
        <v>126739.02086999998</v>
      </c>
      <c r="EW126" s="188">
        <f t="shared" si="215"/>
        <v>1435165.0480500003</v>
      </c>
      <c r="EX126" s="188">
        <f t="shared" si="215"/>
        <v>213609.2011199999</v>
      </c>
      <c r="EY126" s="188">
        <f t="shared" si="215"/>
        <v>207095.0262000002</v>
      </c>
      <c r="EZ126" s="188">
        <f t="shared" si="215"/>
        <v>34199.41832999992</v>
      </c>
      <c r="FA126" s="188">
        <f t="shared" si="215"/>
        <v>6773217.8785500005</v>
      </c>
      <c r="FB126" s="188">
        <f t="shared" si="215"/>
        <v>509150.69856000028</v>
      </c>
      <c r="FC126" s="188">
        <f t="shared" si="215"/>
        <v>3080552.4487890014</v>
      </c>
      <c r="FD126" s="188">
        <f t="shared" si="215"/>
        <v>277148.53296000027</v>
      </c>
      <c r="FE126" s="188">
        <f t="shared" si="215"/>
        <v>61135.705800000062</v>
      </c>
      <c r="FF126" s="188">
        <f t="shared" si="215"/>
        <v>122532.67530000013</v>
      </c>
      <c r="FG126" s="188">
        <f t="shared" si="215"/>
        <v>62128.507860000063</v>
      </c>
      <c r="FH126" s="188">
        <f t="shared" si="215"/>
        <v>68346.583920000005</v>
      </c>
      <c r="FI126" s="188">
        <f t="shared" si="215"/>
        <v>2635993.9747800012</v>
      </c>
      <c r="FJ126" s="188">
        <f t="shared" si="215"/>
        <v>2979999.8885700009</v>
      </c>
      <c r="FK126" s="188">
        <f t="shared" si="215"/>
        <v>4313141.4617700018</v>
      </c>
      <c r="FL126" s="188">
        <f t="shared" si="215"/>
        <v>13559638.282739997</v>
      </c>
      <c r="FM126" s="188">
        <f t="shared" si="215"/>
        <v>6344614.7787000025</v>
      </c>
      <c r="FN126" s="188">
        <f t="shared" si="215"/>
        <v>35611099.254935995</v>
      </c>
      <c r="FO126" s="188">
        <f t="shared" si="215"/>
        <v>1596774.0640799995</v>
      </c>
      <c r="FP126" s="188">
        <f t="shared" si="215"/>
        <v>3894161.574870002</v>
      </c>
      <c r="FQ126" s="188">
        <f t="shared" si="215"/>
        <v>1502100.8079900006</v>
      </c>
      <c r="FR126" s="188">
        <f t="shared" si="215"/>
        <v>216700.82157000006</v>
      </c>
      <c r="FS126" s="188">
        <f t="shared" si="215"/>
        <v>127157.04278999996</v>
      </c>
      <c r="FT126" s="188">
        <f t="shared" si="215"/>
        <v>56955.486599999997</v>
      </c>
      <c r="FU126" s="188">
        <f t="shared" si="215"/>
        <v>251819.0172449995</v>
      </c>
      <c r="FV126" s="188">
        <f t="shared" si="215"/>
        <v>299582.37599999952</v>
      </c>
      <c r="FW126" s="188">
        <f t="shared" si="215"/>
        <v>85328.72441999994</v>
      </c>
      <c r="FX126" s="188">
        <f t="shared" si="215"/>
        <v>33441.753600000033</v>
      </c>
      <c r="FY126" s="188"/>
      <c r="FZ126" s="2">
        <f>SUM(C126:FX126)</f>
        <v>1412624571.972604</v>
      </c>
      <c r="GA126" s="65"/>
      <c r="GB126" s="2">
        <f>FZ126-GA126</f>
        <v>1412624571.972604</v>
      </c>
      <c r="GC126" s="188"/>
      <c r="GD126" s="188"/>
      <c r="GE126" s="188"/>
      <c r="GF126" s="188"/>
      <c r="GG126" s="188"/>
      <c r="GH126" s="188"/>
    </row>
    <row r="127" spans="1:197" s="121" customFormat="1" x14ac:dyDescent="0.35">
      <c r="A127" s="119"/>
      <c r="B127" s="120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  <c r="BN127" s="12"/>
      <c r="BO127" s="12"/>
      <c r="BP127" s="12"/>
      <c r="BQ127" s="12"/>
      <c r="BR127" s="12"/>
      <c r="BS127" s="12"/>
      <c r="BT127" s="12"/>
      <c r="BU127" s="12"/>
      <c r="BV127" s="12"/>
      <c r="BW127" s="12"/>
      <c r="BX127" s="12"/>
      <c r="BY127" s="12"/>
      <c r="BZ127" s="12"/>
      <c r="CA127" s="12"/>
      <c r="CB127" s="12"/>
      <c r="CC127" s="12"/>
      <c r="CD127" s="12"/>
      <c r="CE127" s="12"/>
      <c r="CF127" s="12"/>
      <c r="CG127" s="12"/>
      <c r="CH127" s="12"/>
      <c r="CI127" s="12"/>
      <c r="CJ127" s="12"/>
      <c r="CK127" s="12"/>
      <c r="CL127" s="12"/>
      <c r="CM127" s="12"/>
      <c r="CN127" s="12"/>
      <c r="CO127" s="12"/>
      <c r="CP127" s="12"/>
      <c r="CQ127" s="12"/>
      <c r="CR127" s="12"/>
      <c r="CS127" s="12"/>
      <c r="CT127" s="12"/>
      <c r="CU127" s="12"/>
      <c r="CV127" s="12"/>
      <c r="CW127" s="12"/>
      <c r="CX127" s="12"/>
      <c r="CY127" s="12"/>
      <c r="CZ127" s="12"/>
      <c r="DA127" s="12"/>
      <c r="DB127" s="12"/>
      <c r="DC127" s="12"/>
      <c r="DD127" s="12"/>
      <c r="DE127" s="12"/>
      <c r="DF127" s="12"/>
      <c r="DG127" s="12"/>
      <c r="DH127" s="12"/>
      <c r="DI127" s="12"/>
      <c r="DJ127" s="12"/>
      <c r="DK127" s="12"/>
      <c r="DL127" s="12"/>
      <c r="DM127" s="12"/>
      <c r="DN127" s="12"/>
      <c r="DO127" s="12"/>
      <c r="DP127" s="12"/>
      <c r="DQ127" s="12"/>
      <c r="DR127" s="12"/>
      <c r="DS127" s="12"/>
      <c r="DT127" s="12"/>
      <c r="DU127" s="12"/>
      <c r="DV127" s="12"/>
      <c r="DW127" s="12"/>
      <c r="DX127" s="12"/>
      <c r="DY127" s="12"/>
      <c r="DZ127" s="12"/>
      <c r="EA127" s="12"/>
      <c r="EB127" s="12"/>
      <c r="EC127" s="12"/>
      <c r="ED127" s="12"/>
      <c r="EE127" s="12"/>
      <c r="EF127" s="12"/>
      <c r="EG127" s="12"/>
      <c r="EH127" s="12"/>
      <c r="EI127" s="12"/>
      <c r="EJ127" s="12"/>
      <c r="EK127" s="12"/>
      <c r="EL127" s="12"/>
      <c r="EM127" s="12"/>
      <c r="EN127" s="12"/>
      <c r="EO127" s="12"/>
      <c r="EP127" s="12"/>
      <c r="EQ127" s="12"/>
      <c r="ER127" s="12"/>
      <c r="ES127" s="12"/>
      <c r="ET127" s="12"/>
      <c r="EU127" s="12"/>
      <c r="EV127" s="12"/>
      <c r="EW127" s="12"/>
      <c r="EX127" s="12"/>
      <c r="EY127" s="12"/>
      <c r="EZ127" s="12"/>
      <c r="FA127" s="12"/>
      <c r="FB127" s="12"/>
      <c r="FC127" s="12"/>
      <c r="FD127" s="12"/>
      <c r="FE127" s="12"/>
      <c r="FF127" s="12"/>
      <c r="FG127" s="12"/>
      <c r="FH127" s="12"/>
      <c r="FI127" s="12"/>
      <c r="FJ127" s="12"/>
      <c r="FK127" s="12"/>
      <c r="FL127" s="12"/>
      <c r="FM127" s="12"/>
      <c r="FN127" s="12"/>
      <c r="FO127" s="12"/>
      <c r="FP127" s="12"/>
      <c r="FQ127" s="12"/>
      <c r="FR127" s="12"/>
      <c r="FS127" s="12"/>
      <c r="FT127" s="12"/>
      <c r="FU127" s="12"/>
      <c r="FV127" s="12"/>
      <c r="FW127" s="12"/>
      <c r="FX127" s="12"/>
      <c r="FY127" s="14"/>
      <c r="FZ127" s="14"/>
      <c r="GA127" s="2"/>
      <c r="GB127" s="14"/>
      <c r="GC127" s="14"/>
      <c r="GD127" s="14"/>
      <c r="GE127" s="14"/>
      <c r="GF127" s="14"/>
      <c r="GG127" s="2"/>
      <c r="GH127" s="12"/>
      <c r="GI127" s="133"/>
      <c r="GJ127" s="133"/>
      <c r="GK127" s="133"/>
      <c r="GL127" s="133"/>
      <c r="GM127" s="133"/>
      <c r="GN127" s="180"/>
      <c r="GO127" s="180"/>
    </row>
    <row r="128" spans="1:197" s="121" customFormat="1" x14ac:dyDescent="0.35">
      <c r="A128" s="119"/>
      <c r="B128" s="154" t="s">
        <v>744</v>
      </c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/>
      <c r="BR128" s="12"/>
      <c r="BS128" s="12"/>
      <c r="BT128" s="12"/>
      <c r="BU128" s="12"/>
      <c r="BV128" s="12"/>
      <c r="BW128" s="12"/>
      <c r="BX128" s="12"/>
      <c r="BY128" s="12"/>
      <c r="BZ128" s="12"/>
      <c r="CA128" s="12"/>
      <c r="CB128" s="12"/>
      <c r="CC128" s="12"/>
      <c r="CD128" s="12"/>
      <c r="CE128" s="12"/>
      <c r="CF128" s="12"/>
      <c r="CG128" s="12"/>
      <c r="CH128" s="12"/>
      <c r="CI128" s="12"/>
      <c r="CJ128" s="12"/>
      <c r="CK128" s="12"/>
      <c r="CL128" s="12"/>
      <c r="CM128" s="12"/>
      <c r="CN128" s="12"/>
      <c r="CO128" s="12"/>
      <c r="CP128" s="12"/>
      <c r="CQ128" s="12"/>
      <c r="CR128" s="12"/>
      <c r="CS128" s="12"/>
      <c r="CT128" s="12"/>
      <c r="CU128" s="12"/>
      <c r="CV128" s="12"/>
      <c r="CW128" s="12"/>
      <c r="CX128" s="12"/>
      <c r="CY128" s="12"/>
      <c r="CZ128" s="12"/>
      <c r="DA128" s="12"/>
      <c r="DB128" s="12"/>
      <c r="DC128" s="12"/>
      <c r="DD128" s="12"/>
      <c r="DE128" s="12"/>
      <c r="DF128" s="12"/>
      <c r="DG128" s="12"/>
      <c r="DH128" s="12"/>
      <c r="DI128" s="12"/>
      <c r="DJ128" s="12"/>
      <c r="DK128" s="12"/>
      <c r="DL128" s="12"/>
      <c r="DM128" s="12"/>
      <c r="DN128" s="12"/>
      <c r="DO128" s="12"/>
      <c r="DP128" s="12"/>
      <c r="DQ128" s="12"/>
      <c r="DR128" s="12"/>
      <c r="DS128" s="12"/>
      <c r="DT128" s="12"/>
      <c r="DU128" s="12"/>
      <c r="DV128" s="12"/>
      <c r="DW128" s="12"/>
      <c r="DX128" s="12"/>
      <c r="DY128" s="12"/>
      <c r="DZ128" s="12"/>
      <c r="EA128" s="12"/>
      <c r="EB128" s="12"/>
      <c r="EC128" s="12"/>
      <c r="ED128" s="12"/>
      <c r="EE128" s="12"/>
      <c r="EF128" s="12"/>
      <c r="EG128" s="12"/>
      <c r="EH128" s="12"/>
      <c r="EI128" s="12"/>
      <c r="EJ128" s="12"/>
      <c r="EK128" s="12"/>
      <c r="EL128" s="12"/>
      <c r="EM128" s="12"/>
      <c r="EN128" s="12"/>
      <c r="EO128" s="12"/>
      <c r="EP128" s="12"/>
      <c r="EQ128" s="12"/>
      <c r="ER128" s="12"/>
      <c r="ES128" s="12"/>
      <c r="ET128" s="12"/>
      <c r="EU128" s="12"/>
      <c r="EV128" s="12"/>
      <c r="EW128" s="12"/>
      <c r="EX128" s="12"/>
      <c r="EY128" s="12"/>
      <c r="EZ128" s="12"/>
      <c r="FA128" s="12"/>
      <c r="FB128" s="12"/>
      <c r="FC128" s="12"/>
      <c r="FD128" s="12"/>
      <c r="FE128" s="12"/>
      <c r="FF128" s="12"/>
      <c r="FG128" s="12"/>
      <c r="FH128" s="12"/>
      <c r="FI128" s="12"/>
      <c r="FJ128" s="12"/>
      <c r="FK128" s="12"/>
      <c r="FL128" s="12"/>
      <c r="FM128" s="12"/>
      <c r="FN128" s="12"/>
      <c r="FO128" s="12"/>
      <c r="FP128" s="12"/>
      <c r="FQ128" s="12"/>
      <c r="FR128" s="12"/>
      <c r="FS128" s="12"/>
      <c r="FT128" s="12"/>
      <c r="FU128" s="12"/>
      <c r="FV128" s="12"/>
      <c r="FW128" s="12"/>
      <c r="FX128" s="12"/>
      <c r="FY128" s="14"/>
      <c r="FZ128" s="14"/>
      <c r="GA128" s="2"/>
      <c r="GB128" s="14"/>
      <c r="GC128" s="14"/>
      <c r="GD128" s="14"/>
      <c r="GE128" s="14"/>
      <c r="GF128" s="14"/>
      <c r="GG128" s="2"/>
      <c r="GH128" s="12"/>
      <c r="GI128" s="133"/>
      <c r="GJ128" s="133"/>
      <c r="GK128" s="133"/>
      <c r="GL128" s="133"/>
      <c r="GM128" s="133"/>
      <c r="GN128" s="180"/>
      <c r="GO128" s="180"/>
    </row>
    <row r="129" spans="1:197" x14ac:dyDescent="0.35">
      <c r="A129" s="119" t="s">
        <v>746</v>
      </c>
      <c r="B129" s="120" t="s">
        <v>741</v>
      </c>
      <c r="C129">
        <f>C71</f>
        <v>6449</v>
      </c>
      <c r="D129">
        <f t="shared" ref="D129:BO129" si="216">D71</f>
        <v>36271.5</v>
      </c>
      <c r="E129">
        <f t="shared" si="216"/>
        <v>5241.2</v>
      </c>
      <c r="F129">
        <f t="shared" si="216"/>
        <v>22287.5</v>
      </c>
      <c r="G129">
        <f t="shared" si="216"/>
        <v>1531.5</v>
      </c>
      <c r="H129">
        <f t="shared" si="216"/>
        <v>1123</v>
      </c>
      <c r="I129">
        <f t="shared" si="216"/>
        <v>7222.1</v>
      </c>
      <c r="J129">
        <f t="shared" si="216"/>
        <v>1986</v>
      </c>
      <c r="K129">
        <f t="shared" si="216"/>
        <v>273.5</v>
      </c>
      <c r="L129">
        <f t="shared" si="216"/>
        <v>2060</v>
      </c>
      <c r="M129">
        <f t="shared" si="216"/>
        <v>881</v>
      </c>
      <c r="N129">
        <f t="shared" si="216"/>
        <v>48502.400000000001</v>
      </c>
      <c r="O129">
        <f t="shared" si="216"/>
        <v>12660.5</v>
      </c>
      <c r="P129">
        <f t="shared" si="216"/>
        <v>358</v>
      </c>
      <c r="Q129">
        <f t="shared" si="216"/>
        <v>37867.5</v>
      </c>
      <c r="R129">
        <f t="shared" si="216"/>
        <v>520</v>
      </c>
      <c r="S129">
        <f t="shared" si="216"/>
        <v>1483.8</v>
      </c>
      <c r="T129">
        <f t="shared" si="216"/>
        <v>164</v>
      </c>
      <c r="U129">
        <f t="shared" si="216"/>
        <v>60</v>
      </c>
      <c r="V129">
        <f t="shared" si="216"/>
        <v>249.1</v>
      </c>
      <c r="W129">
        <f t="shared" si="216"/>
        <v>209.4</v>
      </c>
      <c r="X129">
        <f t="shared" si="216"/>
        <v>60</v>
      </c>
      <c r="Y129">
        <f t="shared" si="216"/>
        <v>412</v>
      </c>
      <c r="Z129">
        <f t="shared" si="216"/>
        <v>219</v>
      </c>
      <c r="AA129">
        <f t="shared" si="216"/>
        <v>30218.9</v>
      </c>
      <c r="AB129">
        <f t="shared" si="216"/>
        <v>26565.7</v>
      </c>
      <c r="AC129">
        <f t="shared" si="216"/>
        <v>910</v>
      </c>
      <c r="AD129">
        <f t="shared" si="216"/>
        <v>1411.6</v>
      </c>
      <c r="AE129">
        <f t="shared" si="216"/>
        <v>92</v>
      </c>
      <c r="AF129">
        <f t="shared" si="216"/>
        <v>179</v>
      </c>
      <c r="AG129">
        <f t="shared" si="216"/>
        <v>572.5</v>
      </c>
      <c r="AH129">
        <f t="shared" si="216"/>
        <v>925</v>
      </c>
      <c r="AI129">
        <f t="shared" si="216"/>
        <v>414</v>
      </c>
      <c r="AJ129">
        <f t="shared" si="216"/>
        <v>170</v>
      </c>
      <c r="AK129">
        <f t="shared" si="216"/>
        <v>153</v>
      </c>
      <c r="AL129">
        <f t="shared" si="216"/>
        <v>284</v>
      </c>
      <c r="AM129">
        <f t="shared" si="216"/>
        <v>335</v>
      </c>
      <c r="AN129">
        <f t="shared" si="216"/>
        <v>287</v>
      </c>
      <c r="AO129">
        <f t="shared" si="216"/>
        <v>3974.1</v>
      </c>
      <c r="AP129">
        <f t="shared" si="216"/>
        <v>80794.600000000006</v>
      </c>
      <c r="AQ129">
        <f t="shared" si="216"/>
        <v>228</v>
      </c>
      <c r="AR129">
        <f t="shared" si="216"/>
        <v>59561.599999999999</v>
      </c>
      <c r="AS129">
        <f t="shared" si="216"/>
        <v>6346</v>
      </c>
      <c r="AT129">
        <f t="shared" si="216"/>
        <v>2430.4</v>
      </c>
      <c r="AU129">
        <f t="shared" si="216"/>
        <v>315.5</v>
      </c>
      <c r="AV129">
        <f t="shared" si="216"/>
        <v>299</v>
      </c>
      <c r="AW129">
        <f t="shared" si="216"/>
        <v>255.5</v>
      </c>
      <c r="AX129">
        <f t="shared" si="216"/>
        <v>60</v>
      </c>
      <c r="AY129">
        <f t="shared" si="216"/>
        <v>427</v>
      </c>
      <c r="AZ129">
        <f t="shared" si="216"/>
        <v>11745.2</v>
      </c>
      <c r="BA129">
        <f t="shared" si="216"/>
        <v>8758</v>
      </c>
      <c r="BB129">
        <f t="shared" si="216"/>
        <v>7048.6</v>
      </c>
      <c r="BC129">
        <f t="shared" si="216"/>
        <v>24837.5</v>
      </c>
      <c r="BD129">
        <f t="shared" si="216"/>
        <v>3648</v>
      </c>
      <c r="BE129">
        <f t="shared" si="216"/>
        <v>1183.5</v>
      </c>
      <c r="BF129">
        <f t="shared" si="216"/>
        <v>24581.200000000001</v>
      </c>
      <c r="BG129">
        <f t="shared" si="216"/>
        <v>883</v>
      </c>
      <c r="BH129">
        <f t="shared" si="216"/>
        <v>543.5</v>
      </c>
      <c r="BI129">
        <f t="shared" si="216"/>
        <v>246.5</v>
      </c>
      <c r="BJ129">
        <f t="shared" si="216"/>
        <v>6279.3</v>
      </c>
      <c r="BK129">
        <f t="shared" si="216"/>
        <v>20889.400000000001</v>
      </c>
      <c r="BL129">
        <v>58</v>
      </c>
      <c r="BM129">
        <f t="shared" si="216"/>
        <v>420</v>
      </c>
      <c r="BN129">
        <f t="shared" si="216"/>
        <v>2977.6</v>
      </c>
      <c r="BO129">
        <f t="shared" si="216"/>
        <v>1224.5</v>
      </c>
      <c r="BP129">
        <f t="shared" ref="BP129:EA129" si="217">BP71</f>
        <v>149</v>
      </c>
      <c r="BQ129">
        <f t="shared" si="217"/>
        <v>5948.5</v>
      </c>
      <c r="BR129">
        <f t="shared" si="217"/>
        <v>4492.6000000000004</v>
      </c>
      <c r="BS129">
        <f t="shared" si="217"/>
        <v>1100.5</v>
      </c>
      <c r="BT129">
        <f t="shared" si="217"/>
        <v>367</v>
      </c>
      <c r="BU129">
        <f t="shared" si="217"/>
        <v>422.5</v>
      </c>
      <c r="BV129">
        <f t="shared" si="217"/>
        <v>1228</v>
      </c>
      <c r="BW129">
        <f t="shared" si="217"/>
        <v>1984.2</v>
      </c>
      <c r="BX129">
        <f t="shared" si="217"/>
        <v>69</v>
      </c>
      <c r="BY129">
        <f t="shared" si="217"/>
        <v>437</v>
      </c>
      <c r="BZ129">
        <f t="shared" si="217"/>
        <v>198</v>
      </c>
      <c r="CA129">
        <f t="shared" si="217"/>
        <v>139.5</v>
      </c>
      <c r="CB129">
        <f t="shared" si="217"/>
        <v>69946.2</v>
      </c>
      <c r="CC129">
        <f t="shared" si="217"/>
        <v>190</v>
      </c>
      <c r="CD129">
        <f t="shared" si="217"/>
        <v>202.3</v>
      </c>
      <c r="CE129">
        <f t="shared" si="217"/>
        <v>148</v>
      </c>
      <c r="CF129">
        <f t="shared" si="217"/>
        <v>108</v>
      </c>
      <c r="CG129">
        <f t="shared" si="217"/>
        <v>193</v>
      </c>
      <c r="CH129">
        <f t="shared" si="217"/>
        <v>95.5</v>
      </c>
      <c r="CI129">
        <f t="shared" si="217"/>
        <v>697</v>
      </c>
      <c r="CJ129">
        <f t="shared" si="217"/>
        <v>819</v>
      </c>
      <c r="CK129">
        <f t="shared" si="217"/>
        <v>4810.5</v>
      </c>
      <c r="CL129">
        <f t="shared" si="217"/>
        <v>1203.2</v>
      </c>
      <c r="CM129">
        <f t="shared" si="217"/>
        <v>716.7</v>
      </c>
      <c r="CN129">
        <f t="shared" si="217"/>
        <v>31629.3</v>
      </c>
      <c r="CO129">
        <f t="shared" si="217"/>
        <v>14037.5</v>
      </c>
      <c r="CP129">
        <f t="shared" si="217"/>
        <v>907.7</v>
      </c>
      <c r="CQ129">
        <f t="shared" si="217"/>
        <v>729</v>
      </c>
      <c r="CR129">
        <f t="shared" si="217"/>
        <v>231</v>
      </c>
      <c r="CS129">
        <f t="shared" si="217"/>
        <v>266</v>
      </c>
      <c r="CT129">
        <f t="shared" si="217"/>
        <v>106</v>
      </c>
      <c r="CU129">
        <f t="shared" si="217"/>
        <v>74</v>
      </c>
      <c r="CV129">
        <f t="shared" si="217"/>
        <v>60</v>
      </c>
      <c r="CW129">
        <f t="shared" si="217"/>
        <v>208</v>
      </c>
      <c r="CX129">
        <f t="shared" si="217"/>
        <v>458.5</v>
      </c>
      <c r="CY129">
        <f t="shared" si="217"/>
        <v>60</v>
      </c>
      <c r="CZ129">
        <f t="shared" si="217"/>
        <v>1720</v>
      </c>
      <c r="DA129">
        <f t="shared" si="217"/>
        <v>191</v>
      </c>
      <c r="DB129">
        <f t="shared" si="217"/>
        <v>316</v>
      </c>
      <c r="DC129">
        <f t="shared" si="217"/>
        <v>188</v>
      </c>
      <c r="DD129">
        <f t="shared" si="217"/>
        <v>158.5</v>
      </c>
      <c r="DE129">
        <f t="shared" si="217"/>
        <v>310.5</v>
      </c>
      <c r="DF129">
        <f t="shared" si="217"/>
        <v>19338.400000000001</v>
      </c>
      <c r="DG129">
        <f t="shared" si="217"/>
        <v>114</v>
      </c>
      <c r="DH129">
        <f t="shared" si="217"/>
        <v>1758</v>
      </c>
      <c r="DI129">
        <f t="shared" si="217"/>
        <v>2389.1999999999998</v>
      </c>
      <c r="DJ129">
        <f t="shared" si="217"/>
        <v>648</v>
      </c>
      <c r="DK129">
        <f t="shared" si="217"/>
        <v>515</v>
      </c>
      <c r="DL129">
        <f t="shared" si="217"/>
        <v>5706.6</v>
      </c>
      <c r="DM129">
        <f t="shared" si="217"/>
        <v>224.6</v>
      </c>
      <c r="DN129">
        <f t="shared" si="217"/>
        <v>1358</v>
      </c>
      <c r="DO129">
        <f t="shared" si="217"/>
        <v>3262</v>
      </c>
      <c r="DP129">
        <f t="shared" si="217"/>
        <v>191</v>
      </c>
      <c r="DQ129">
        <f t="shared" si="217"/>
        <v>852</v>
      </c>
      <c r="DR129">
        <f t="shared" si="217"/>
        <v>1292</v>
      </c>
      <c r="DS129">
        <f t="shared" si="217"/>
        <v>574</v>
      </c>
      <c r="DT129">
        <f t="shared" si="217"/>
        <v>171</v>
      </c>
      <c r="DU129">
        <f t="shared" si="217"/>
        <v>360</v>
      </c>
      <c r="DV129">
        <f t="shared" si="217"/>
        <v>216</v>
      </c>
      <c r="DW129">
        <f t="shared" si="217"/>
        <v>296</v>
      </c>
      <c r="DX129">
        <f t="shared" si="217"/>
        <v>147</v>
      </c>
      <c r="DY129">
        <f t="shared" si="217"/>
        <v>287.5</v>
      </c>
      <c r="DZ129">
        <f t="shared" si="217"/>
        <v>693</v>
      </c>
      <c r="EA129">
        <f t="shared" si="217"/>
        <v>518</v>
      </c>
      <c r="EB129">
        <f t="shared" ref="EB129:FX129" si="218">EB71</f>
        <v>494</v>
      </c>
      <c r="EC129">
        <f t="shared" si="218"/>
        <v>271.5</v>
      </c>
      <c r="ED129">
        <f t="shared" si="218"/>
        <v>1514</v>
      </c>
      <c r="EE129">
        <f t="shared" si="218"/>
        <v>184</v>
      </c>
      <c r="EF129">
        <f t="shared" si="218"/>
        <v>1334</v>
      </c>
      <c r="EG129">
        <f t="shared" si="218"/>
        <v>237</v>
      </c>
      <c r="EH129">
        <f t="shared" si="218"/>
        <v>236.5</v>
      </c>
      <c r="EI129">
        <f t="shared" si="218"/>
        <v>13398</v>
      </c>
      <c r="EJ129">
        <f t="shared" si="218"/>
        <v>9983.6</v>
      </c>
      <c r="EK129">
        <f t="shared" si="218"/>
        <v>672</v>
      </c>
      <c r="EL129">
        <f t="shared" si="218"/>
        <v>484.5</v>
      </c>
      <c r="EM129">
        <f t="shared" si="218"/>
        <v>357</v>
      </c>
      <c r="EN129">
        <f t="shared" si="218"/>
        <v>878</v>
      </c>
      <c r="EO129">
        <f t="shared" si="218"/>
        <v>283</v>
      </c>
      <c r="EP129">
        <f t="shared" si="218"/>
        <v>420</v>
      </c>
      <c r="EQ129">
        <f t="shared" si="218"/>
        <v>2555</v>
      </c>
      <c r="ER129">
        <f t="shared" si="218"/>
        <v>321</v>
      </c>
      <c r="ES129">
        <f t="shared" si="218"/>
        <v>183.4</v>
      </c>
      <c r="ET129">
        <f t="shared" si="218"/>
        <v>184</v>
      </c>
      <c r="EU129">
        <f t="shared" si="218"/>
        <v>557</v>
      </c>
      <c r="EV129">
        <f t="shared" si="218"/>
        <v>73.5</v>
      </c>
      <c r="EW129">
        <f t="shared" si="218"/>
        <v>716.5</v>
      </c>
      <c r="EX129">
        <f t="shared" si="218"/>
        <v>168</v>
      </c>
      <c r="EY129">
        <f t="shared" si="218"/>
        <v>205</v>
      </c>
      <c r="EZ129">
        <f t="shared" si="218"/>
        <v>119</v>
      </c>
      <c r="FA129">
        <f t="shared" si="218"/>
        <v>3381.5</v>
      </c>
      <c r="FB129">
        <f t="shared" si="218"/>
        <v>288</v>
      </c>
      <c r="FC129">
        <f t="shared" si="218"/>
        <v>1660.7</v>
      </c>
      <c r="FD129">
        <f t="shared" si="218"/>
        <v>408</v>
      </c>
      <c r="FE129">
        <f t="shared" si="218"/>
        <v>78</v>
      </c>
      <c r="FF129">
        <f t="shared" si="218"/>
        <v>201</v>
      </c>
      <c r="FG129">
        <f t="shared" si="218"/>
        <v>123</v>
      </c>
      <c r="FH129">
        <f t="shared" si="218"/>
        <v>72</v>
      </c>
      <c r="FI129">
        <f t="shared" si="218"/>
        <v>1654</v>
      </c>
      <c r="FJ129">
        <f t="shared" si="218"/>
        <v>2049</v>
      </c>
      <c r="FK129">
        <f t="shared" si="218"/>
        <v>2593</v>
      </c>
      <c r="FL129">
        <f t="shared" si="218"/>
        <v>8371</v>
      </c>
      <c r="FM129">
        <f t="shared" si="218"/>
        <v>3938</v>
      </c>
      <c r="FN129">
        <f t="shared" si="218"/>
        <v>21984.400000000001</v>
      </c>
      <c r="FO129">
        <f t="shared" si="218"/>
        <v>1066</v>
      </c>
      <c r="FP129">
        <f t="shared" si="218"/>
        <v>2247</v>
      </c>
      <c r="FQ129">
        <f t="shared" si="218"/>
        <v>997</v>
      </c>
      <c r="FR129">
        <f t="shared" si="218"/>
        <v>167</v>
      </c>
      <c r="FS129">
        <f t="shared" si="218"/>
        <v>157</v>
      </c>
      <c r="FT129">
        <f t="shared" si="218"/>
        <v>60</v>
      </c>
      <c r="FU129">
        <f t="shared" si="218"/>
        <v>781.5</v>
      </c>
      <c r="FV129">
        <f t="shared" si="218"/>
        <v>800</v>
      </c>
      <c r="FW129">
        <f t="shared" si="218"/>
        <v>138</v>
      </c>
      <c r="FX129">
        <f t="shared" si="218"/>
        <v>60</v>
      </c>
      <c r="FY129" s="14"/>
      <c r="FZ129" s="14"/>
      <c r="GA129" s="2"/>
      <c r="GB129" s="14"/>
      <c r="GC129" s="14"/>
      <c r="GD129" s="14"/>
      <c r="GE129" s="14"/>
      <c r="GF129" s="14"/>
      <c r="GG129" s="2"/>
      <c r="GH129" s="12"/>
      <c r="GI129" s="133"/>
      <c r="GJ129" s="133"/>
      <c r="GK129" s="133"/>
      <c r="GL129" s="133"/>
      <c r="GM129" s="133"/>
      <c r="GN129" s="138"/>
      <c r="GO129" s="138"/>
    </row>
    <row r="130" spans="1:197" x14ac:dyDescent="0.35">
      <c r="A130" s="119" t="s">
        <v>748</v>
      </c>
      <c r="B130" s="120" t="s">
        <v>750</v>
      </c>
      <c r="C130" s="27" t="s">
        <v>503</v>
      </c>
      <c r="D130" s="27" t="s">
        <v>503</v>
      </c>
      <c r="E130" s="27" t="s">
        <v>504</v>
      </c>
      <c r="F130" s="27" t="s">
        <v>503</v>
      </c>
      <c r="G130" s="27" t="s">
        <v>505</v>
      </c>
      <c r="H130" s="27" t="s">
        <v>505</v>
      </c>
      <c r="I130" s="27" t="s">
        <v>503</v>
      </c>
      <c r="J130" s="27" t="s">
        <v>506</v>
      </c>
      <c r="K130" s="27" t="s">
        <v>507</v>
      </c>
      <c r="L130" s="27" t="s">
        <v>503</v>
      </c>
      <c r="M130" s="27" t="s">
        <v>503</v>
      </c>
      <c r="N130" s="27" t="s">
        <v>508</v>
      </c>
      <c r="O130" s="27" t="s">
        <v>503</v>
      </c>
      <c r="P130" s="27" t="s">
        <v>507</v>
      </c>
      <c r="Q130" s="27" t="s">
        <v>508</v>
      </c>
      <c r="R130" s="27" t="s">
        <v>509</v>
      </c>
      <c r="S130" s="27" t="s">
        <v>510</v>
      </c>
      <c r="T130" s="27" t="s">
        <v>507</v>
      </c>
      <c r="U130" s="27" t="s">
        <v>507</v>
      </c>
      <c r="V130" s="27" t="s">
        <v>507</v>
      </c>
      <c r="W130" s="27" t="s">
        <v>507</v>
      </c>
      <c r="X130" s="27" t="s">
        <v>507</v>
      </c>
      <c r="Y130" s="27" t="s">
        <v>509</v>
      </c>
      <c r="Z130" s="27" t="s">
        <v>507</v>
      </c>
      <c r="AA130" s="27" t="s">
        <v>511</v>
      </c>
      <c r="AB130" s="27" t="s">
        <v>509</v>
      </c>
      <c r="AC130" s="27" t="s">
        <v>506</v>
      </c>
      <c r="AD130" s="27" t="s">
        <v>506</v>
      </c>
      <c r="AE130" s="27" t="s">
        <v>507</v>
      </c>
      <c r="AF130" s="27" t="s">
        <v>507</v>
      </c>
      <c r="AG130" s="27" t="s">
        <v>505</v>
      </c>
      <c r="AH130" s="27" t="s">
        <v>507</v>
      </c>
      <c r="AI130" s="27" t="s">
        <v>507</v>
      </c>
      <c r="AJ130" s="27" t="s">
        <v>507</v>
      </c>
      <c r="AK130" s="27" t="s">
        <v>507</v>
      </c>
      <c r="AL130" s="27" t="s">
        <v>507</v>
      </c>
      <c r="AM130" s="27" t="s">
        <v>507</v>
      </c>
      <c r="AN130" s="27" t="s">
        <v>507</v>
      </c>
      <c r="AO130" s="27" t="s">
        <v>512</v>
      </c>
      <c r="AP130" s="27" t="s">
        <v>508</v>
      </c>
      <c r="AQ130" s="27" t="s">
        <v>507</v>
      </c>
      <c r="AR130" s="27" t="s">
        <v>503</v>
      </c>
      <c r="AS130" s="27" t="s">
        <v>506</v>
      </c>
      <c r="AT130" s="27" t="s">
        <v>505</v>
      </c>
      <c r="AU130" s="27" t="s">
        <v>505</v>
      </c>
      <c r="AV130" s="27" t="s">
        <v>507</v>
      </c>
      <c r="AW130" s="27" t="s">
        <v>505</v>
      </c>
      <c r="AX130" s="27" t="s">
        <v>507</v>
      </c>
      <c r="AY130" s="27" t="s">
        <v>505</v>
      </c>
      <c r="AZ130" s="27" t="s">
        <v>508</v>
      </c>
      <c r="BA130" s="27" t="s">
        <v>503</v>
      </c>
      <c r="BB130" s="27" t="s">
        <v>503</v>
      </c>
      <c r="BC130" s="27" t="s">
        <v>508</v>
      </c>
      <c r="BD130" s="27" t="s">
        <v>508</v>
      </c>
      <c r="BE130" s="27" t="s">
        <v>503</v>
      </c>
      <c r="BF130" s="27" t="s">
        <v>508</v>
      </c>
      <c r="BG130" s="27" t="s">
        <v>505</v>
      </c>
      <c r="BH130" s="27" t="s">
        <v>505</v>
      </c>
      <c r="BI130" s="27" t="s">
        <v>505</v>
      </c>
      <c r="BJ130" s="27" t="s">
        <v>503</v>
      </c>
      <c r="BK130" s="27" t="s">
        <v>508</v>
      </c>
      <c r="BL130" s="27" t="s">
        <v>507</v>
      </c>
      <c r="BM130" s="27" t="s">
        <v>507</v>
      </c>
      <c r="BN130" s="27" t="s">
        <v>512</v>
      </c>
      <c r="BO130" s="27" t="s">
        <v>510</v>
      </c>
      <c r="BP130" s="27" t="s">
        <v>507</v>
      </c>
      <c r="BQ130" s="27" t="s">
        <v>506</v>
      </c>
      <c r="BR130" s="27" t="s">
        <v>506</v>
      </c>
      <c r="BS130" s="27" t="s">
        <v>512</v>
      </c>
      <c r="BT130" s="27" t="s">
        <v>505</v>
      </c>
      <c r="BU130" s="27" t="s">
        <v>507</v>
      </c>
      <c r="BV130" s="27" t="s">
        <v>507</v>
      </c>
      <c r="BW130" s="27" t="s">
        <v>507</v>
      </c>
      <c r="BX130" s="27" t="s">
        <v>507</v>
      </c>
      <c r="BY130" s="27" t="s">
        <v>506</v>
      </c>
      <c r="BZ130" s="27" t="s">
        <v>507</v>
      </c>
      <c r="CA130" s="27" t="s">
        <v>507</v>
      </c>
      <c r="CB130" s="27" t="s">
        <v>503</v>
      </c>
      <c r="CC130" s="27" t="s">
        <v>507</v>
      </c>
      <c r="CD130" s="27" t="s">
        <v>507</v>
      </c>
      <c r="CE130" s="27" t="s">
        <v>507</v>
      </c>
      <c r="CF130" s="27" t="s">
        <v>507</v>
      </c>
      <c r="CG130" s="27" t="s">
        <v>507</v>
      </c>
      <c r="CH130" s="27" t="s">
        <v>505</v>
      </c>
      <c r="CI130" s="27" t="s">
        <v>506</v>
      </c>
      <c r="CJ130" s="27" t="s">
        <v>506</v>
      </c>
      <c r="CK130" s="27" t="s">
        <v>512</v>
      </c>
      <c r="CL130" s="27" t="s">
        <v>506</v>
      </c>
      <c r="CM130" s="27" t="s">
        <v>505</v>
      </c>
      <c r="CN130" s="27" t="s">
        <v>509</v>
      </c>
      <c r="CO130" s="27" t="s">
        <v>503</v>
      </c>
      <c r="CP130" s="27" t="s">
        <v>512</v>
      </c>
      <c r="CQ130" s="27" t="s">
        <v>506</v>
      </c>
      <c r="CR130" s="27" t="s">
        <v>507</v>
      </c>
      <c r="CS130" s="27" t="s">
        <v>505</v>
      </c>
      <c r="CT130" s="27" t="s">
        <v>507</v>
      </c>
      <c r="CU130" s="27" t="s">
        <v>507</v>
      </c>
      <c r="CV130" s="27" t="s">
        <v>507</v>
      </c>
      <c r="CW130" s="27" t="s">
        <v>507</v>
      </c>
      <c r="CX130" s="27" t="s">
        <v>507</v>
      </c>
      <c r="CY130" s="27" t="s">
        <v>507</v>
      </c>
      <c r="CZ130" s="27" t="s">
        <v>506</v>
      </c>
      <c r="DA130" s="27" t="s">
        <v>507</v>
      </c>
      <c r="DB130" s="27" t="s">
        <v>505</v>
      </c>
      <c r="DC130" s="27" t="s">
        <v>507</v>
      </c>
      <c r="DD130" s="27" t="s">
        <v>505</v>
      </c>
      <c r="DE130" s="27" t="s">
        <v>505</v>
      </c>
      <c r="DF130" s="27" t="s">
        <v>513</v>
      </c>
      <c r="DG130" s="27" t="s">
        <v>507</v>
      </c>
      <c r="DH130" s="27" t="s">
        <v>506</v>
      </c>
      <c r="DI130" s="27" t="s">
        <v>506</v>
      </c>
      <c r="DJ130" s="27" t="s">
        <v>505</v>
      </c>
      <c r="DK130" s="27" t="s">
        <v>507</v>
      </c>
      <c r="DL130" s="27" t="s">
        <v>506</v>
      </c>
      <c r="DM130" s="27" t="s">
        <v>507</v>
      </c>
      <c r="DN130" s="27" t="s">
        <v>506</v>
      </c>
      <c r="DO130" s="27" t="s">
        <v>506</v>
      </c>
      <c r="DP130" s="27" t="s">
        <v>505</v>
      </c>
      <c r="DQ130" s="27" t="s">
        <v>507</v>
      </c>
      <c r="DR130" s="27" t="s">
        <v>506</v>
      </c>
      <c r="DS130" s="27" t="s">
        <v>506</v>
      </c>
      <c r="DT130" s="27" t="s">
        <v>505</v>
      </c>
      <c r="DU130" s="27" t="s">
        <v>507</v>
      </c>
      <c r="DV130" s="27" t="s">
        <v>505</v>
      </c>
      <c r="DW130" s="27" t="s">
        <v>506</v>
      </c>
      <c r="DX130" s="27" t="s">
        <v>507</v>
      </c>
      <c r="DY130" s="27" t="s">
        <v>507</v>
      </c>
      <c r="DZ130" s="27" t="s">
        <v>505</v>
      </c>
      <c r="EA130" s="27" t="s">
        <v>507</v>
      </c>
      <c r="EB130" s="27" t="s">
        <v>507</v>
      </c>
      <c r="EC130" s="27" t="s">
        <v>507</v>
      </c>
      <c r="ED130" s="27" t="s">
        <v>506</v>
      </c>
      <c r="EE130" s="27" t="s">
        <v>507</v>
      </c>
      <c r="EF130" s="27" t="s">
        <v>506</v>
      </c>
      <c r="EG130" s="27" t="s">
        <v>507</v>
      </c>
      <c r="EH130" s="27" t="s">
        <v>505</v>
      </c>
      <c r="EI130" s="27" t="s">
        <v>509</v>
      </c>
      <c r="EJ130" s="27" t="s">
        <v>513</v>
      </c>
      <c r="EK130" s="27" t="s">
        <v>507</v>
      </c>
      <c r="EL130" s="27" t="s">
        <v>507</v>
      </c>
      <c r="EM130" s="27" t="s">
        <v>507</v>
      </c>
      <c r="EN130" s="27" t="s">
        <v>506</v>
      </c>
      <c r="EO130" s="27" t="s">
        <v>505</v>
      </c>
      <c r="EP130" s="27" t="s">
        <v>507</v>
      </c>
      <c r="EQ130" s="27" t="s">
        <v>506</v>
      </c>
      <c r="ER130" s="27" t="s">
        <v>507</v>
      </c>
      <c r="ES130" s="27" t="s">
        <v>507</v>
      </c>
      <c r="ET130" s="27" t="s">
        <v>507</v>
      </c>
      <c r="EU130" s="27" t="s">
        <v>507</v>
      </c>
      <c r="EV130" s="27" t="s">
        <v>507</v>
      </c>
      <c r="EW130" s="27" t="s">
        <v>507</v>
      </c>
      <c r="EX130" s="27" t="s">
        <v>507</v>
      </c>
      <c r="EY130" s="27" t="s">
        <v>503</v>
      </c>
      <c r="EZ130" s="27" t="s">
        <v>507</v>
      </c>
      <c r="FA130" s="27" t="s">
        <v>510</v>
      </c>
      <c r="FB130" s="27" t="s">
        <v>505</v>
      </c>
      <c r="FC130" s="27" t="s">
        <v>514</v>
      </c>
      <c r="FD130" s="27" t="s">
        <v>507</v>
      </c>
      <c r="FE130" s="27" t="s">
        <v>507</v>
      </c>
      <c r="FF130" s="27" t="s">
        <v>507</v>
      </c>
      <c r="FG130" s="27" t="s">
        <v>507</v>
      </c>
      <c r="FH130" s="27" t="s">
        <v>507</v>
      </c>
      <c r="FI130" s="27" t="s">
        <v>505</v>
      </c>
      <c r="FJ130" s="27" t="s">
        <v>514</v>
      </c>
      <c r="FK130" s="27" t="s">
        <v>505</v>
      </c>
      <c r="FL130" s="27" t="s">
        <v>503</v>
      </c>
      <c r="FM130" s="27" t="s">
        <v>514</v>
      </c>
      <c r="FN130" s="27" t="s">
        <v>509</v>
      </c>
      <c r="FO130" s="27" t="s">
        <v>510</v>
      </c>
      <c r="FP130" s="27" t="s">
        <v>514</v>
      </c>
      <c r="FQ130" s="27" t="s">
        <v>505</v>
      </c>
      <c r="FR130" s="27" t="s">
        <v>505</v>
      </c>
      <c r="FS130" s="27" t="s">
        <v>507</v>
      </c>
      <c r="FT130" s="27" t="s">
        <v>507</v>
      </c>
      <c r="FU130" s="27" t="s">
        <v>506</v>
      </c>
      <c r="FV130" s="27" t="s">
        <v>507</v>
      </c>
      <c r="FW130" s="27" t="s">
        <v>507</v>
      </c>
      <c r="FX130" s="27" t="s">
        <v>507</v>
      </c>
      <c r="FY130" s="14"/>
      <c r="FZ130" s="14"/>
      <c r="GA130" s="2"/>
      <c r="GB130" s="14"/>
      <c r="GC130" s="14"/>
      <c r="GD130" s="14"/>
      <c r="GE130" s="14"/>
      <c r="GF130" s="14"/>
      <c r="GG130" s="2"/>
      <c r="GH130" s="12"/>
      <c r="GI130" s="133"/>
      <c r="GJ130" s="133"/>
      <c r="GK130" s="133"/>
      <c r="GL130" s="133"/>
      <c r="GM130" s="133"/>
      <c r="GN130" s="138"/>
      <c r="GO130" s="138"/>
    </row>
    <row r="131" spans="1:197" x14ac:dyDescent="0.35">
      <c r="A131" s="119" t="s">
        <v>749</v>
      </c>
      <c r="B131" s="120" t="s">
        <v>1061</v>
      </c>
      <c r="C131" s="28">
        <f>IF(C130="Town: Remote",0.1,IF(C130="Town: Fringe",0.025,IF(C130="Town: Distant",0.05,IF(C130="Rural: Fringe",0.15,IF(C130="Rural: Distant",0.2,IF(C130="Rural: Remote",0.25,0))))))</f>
        <v>0</v>
      </c>
      <c r="D131" s="28">
        <f t="shared" ref="D131:BO131" si="219">IF(D130="Town: Remote",0.1,IF(D130="Town: Fringe",0.025,IF(D130="Town: Distant",0.05,IF(D130="Rural: Fringe",0.15,IF(D130="Rural: Distant",0.2,IF(D130="Rural: Remote",0.25,0))))))</f>
        <v>0</v>
      </c>
      <c r="E131" s="28">
        <f t="shared" si="219"/>
        <v>0</v>
      </c>
      <c r="F131" s="28">
        <f t="shared" si="219"/>
        <v>0</v>
      </c>
      <c r="G131" s="28">
        <f t="shared" si="219"/>
        <v>0.2</v>
      </c>
      <c r="H131" s="28">
        <f t="shared" si="219"/>
        <v>0.2</v>
      </c>
      <c r="I131" s="28">
        <f t="shared" si="219"/>
        <v>0</v>
      </c>
      <c r="J131" s="28">
        <f t="shared" si="219"/>
        <v>0.1</v>
      </c>
      <c r="K131" s="28">
        <f t="shared" si="219"/>
        <v>0.25</v>
      </c>
      <c r="L131" s="28">
        <f t="shared" si="219"/>
        <v>0</v>
      </c>
      <c r="M131" s="28">
        <f t="shared" si="219"/>
        <v>0</v>
      </c>
      <c r="N131" s="28">
        <f t="shared" si="219"/>
        <v>0</v>
      </c>
      <c r="O131" s="28">
        <f t="shared" si="219"/>
        <v>0</v>
      </c>
      <c r="P131" s="28">
        <f t="shared" si="219"/>
        <v>0.25</v>
      </c>
      <c r="Q131" s="28">
        <f t="shared" si="219"/>
        <v>0</v>
      </c>
      <c r="R131" s="28">
        <f t="shared" si="219"/>
        <v>0</v>
      </c>
      <c r="S131" s="28">
        <f t="shared" si="219"/>
        <v>0.15</v>
      </c>
      <c r="T131" s="28">
        <f t="shared" si="219"/>
        <v>0.25</v>
      </c>
      <c r="U131" s="28">
        <f t="shared" si="219"/>
        <v>0.25</v>
      </c>
      <c r="V131" s="28">
        <f t="shared" si="219"/>
        <v>0.25</v>
      </c>
      <c r="W131" s="28">
        <f t="shared" si="219"/>
        <v>0.25</v>
      </c>
      <c r="X131" s="28">
        <f t="shared" si="219"/>
        <v>0.25</v>
      </c>
      <c r="Y131" s="28">
        <f t="shared" si="219"/>
        <v>0</v>
      </c>
      <c r="Z131" s="28">
        <f t="shared" si="219"/>
        <v>0.25</v>
      </c>
      <c r="AA131" s="28">
        <f t="shared" si="219"/>
        <v>0</v>
      </c>
      <c r="AB131" s="28">
        <f t="shared" si="219"/>
        <v>0</v>
      </c>
      <c r="AC131" s="28">
        <f t="shared" si="219"/>
        <v>0.1</v>
      </c>
      <c r="AD131" s="28">
        <f t="shared" si="219"/>
        <v>0.1</v>
      </c>
      <c r="AE131" s="28">
        <f t="shared" si="219"/>
        <v>0.25</v>
      </c>
      <c r="AF131" s="28">
        <f t="shared" si="219"/>
        <v>0.25</v>
      </c>
      <c r="AG131" s="28">
        <f t="shared" si="219"/>
        <v>0.2</v>
      </c>
      <c r="AH131" s="28">
        <f t="shared" si="219"/>
        <v>0.25</v>
      </c>
      <c r="AI131" s="28">
        <f t="shared" si="219"/>
        <v>0.25</v>
      </c>
      <c r="AJ131" s="28">
        <f t="shared" si="219"/>
        <v>0.25</v>
      </c>
      <c r="AK131" s="28">
        <f t="shared" si="219"/>
        <v>0.25</v>
      </c>
      <c r="AL131" s="28">
        <f t="shared" si="219"/>
        <v>0.25</v>
      </c>
      <c r="AM131" s="28">
        <f t="shared" si="219"/>
        <v>0.25</v>
      </c>
      <c r="AN131" s="28">
        <f t="shared" si="219"/>
        <v>0.25</v>
      </c>
      <c r="AO131" s="28">
        <f t="shared" si="219"/>
        <v>0.05</v>
      </c>
      <c r="AP131" s="28">
        <f t="shared" si="219"/>
        <v>0</v>
      </c>
      <c r="AQ131" s="28">
        <f t="shared" si="219"/>
        <v>0.25</v>
      </c>
      <c r="AR131" s="28">
        <f t="shared" si="219"/>
        <v>0</v>
      </c>
      <c r="AS131" s="28">
        <f t="shared" si="219"/>
        <v>0.1</v>
      </c>
      <c r="AT131" s="28">
        <f t="shared" si="219"/>
        <v>0.2</v>
      </c>
      <c r="AU131" s="28">
        <f t="shared" si="219"/>
        <v>0.2</v>
      </c>
      <c r="AV131" s="28">
        <f t="shared" si="219"/>
        <v>0.25</v>
      </c>
      <c r="AW131" s="28">
        <f t="shared" si="219"/>
        <v>0.2</v>
      </c>
      <c r="AX131" s="28">
        <f t="shared" si="219"/>
        <v>0.25</v>
      </c>
      <c r="AY131" s="28">
        <f t="shared" si="219"/>
        <v>0.2</v>
      </c>
      <c r="AZ131" s="28">
        <f t="shared" si="219"/>
        <v>0</v>
      </c>
      <c r="BA131" s="28">
        <f t="shared" si="219"/>
        <v>0</v>
      </c>
      <c r="BB131" s="28">
        <f t="shared" si="219"/>
        <v>0</v>
      </c>
      <c r="BC131" s="28">
        <f t="shared" si="219"/>
        <v>0</v>
      </c>
      <c r="BD131" s="28">
        <f t="shared" si="219"/>
        <v>0</v>
      </c>
      <c r="BE131" s="28">
        <f t="shared" si="219"/>
        <v>0</v>
      </c>
      <c r="BF131" s="28">
        <f t="shared" si="219"/>
        <v>0</v>
      </c>
      <c r="BG131" s="28">
        <f t="shared" si="219"/>
        <v>0.2</v>
      </c>
      <c r="BH131" s="28">
        <f t="shared" si="219"/>
        <v>0.2</v>
      </c>
      <c r="BI131" s="28">
        <f t="shared" si="219"/>
        <v>0.2</v>
      </c>
      <c r="BJ131" s="28">
        <f t="shared" si="219"/>
        <v>0</v>
      </c>
      <c r="BK131" s="28">
        <f t="shared" si="219"/>
        <v>0</v>
      </c>
      <c r="BL131" s="28">
        <f t="shared" si="219"/>
        <v>0.25</v>
      </c>
      <c r="BM131" s="28">
        <f t="shared" si="219"/>
        <v>0.25</v>
      </c>
      <c r="BN131" s="28">
        <f t="shared" si="219"/>
        <v>0.05</v>
      </c>
      <c r="BO131" s="28">
        <f t="shared" si="219"/>
        <v>0.15</v>
      </c>
      <c r="BP131" s="28">
        <f t="shared" ref="BP131:EA131" si="220">IF(BP130="Town: Remote",0.1,IF(BP130="Town: Fringe",0.025,IF(BP130="Town: Distant",0.05,IF(BP130="Rural: Fringe",0.15,IF(BP130="Rural: Distant",0.2,IF(BP130="Rural: Remote",0.25,0))))))</f>
        <v>0.25</v>
      </c>
      <c r="BQ131" s="28">
        <f t="shared" si="220"/>
        <v>0.1</v>
      </c>
      <c r="BR131" s="28">
        <f t="shared" si="220"/>
        <v>0.1</v>
      </c>
      <c r="BS131" s="28">
        <f t="shared" si="220"/>
        <v>0.05</v>
      </c>
      <c r="BT131" s="28">
        <f t="shared" si="220"/>
        <v>0.2</v>
      </c>
      <c r="BU131" s="28">
        <f t="shared" si="220"/>
        <v>0.25</v>
      </c>
      <c r="BV131" s="28">
        <f t="shared" si="220"/>
        <v>0.25</v>
      </c>
      <c r="BW131" s="28">
        <f t="shared" si="220"/>
        <v>0.25</v>
      </c>
      <c r="BX131" s="28">
        <f t="shared" si="220"/>
        <v>0.25</v>
      </c>
      <c r="BY131" s="28">
        <f t="shared" si="220"/>
        <v>0.1</v>
      </c>
      <c r="BZ131" s="28">
        <f t="shared" si="220"/>
        <v>0.25</v>
      </c>
      <c r="CA131" s="28">
        <f t="shared" si="220"/>
        <v>0.25</v>
      </c>
      <c r="CB131" s="28">
        <f t="shared" si="220"/>
        <v>0</v>
      </c>
      <c r="CC131" s="28">
        <f t="shared" si="220"/>
        <v>0.25</v>
      </c>
      <c r="CD131" s="28">
        <f t="shared" si="220"/>
        <v>0.25</v>
      </c>
      <c r="CE131" s="28">
        <f t="shared" si="220"/>
        <v>0.25</v>
      </c>
      <c r="CF131" s="28">
        <f t="shared" si="220"/>
        <v>0.25</v>
      </c>
      <c r="CG131" s="28">
        <f t="shared" si="220"/>
        <v>0.25</v>
      </c>
      <c r="CH131" s="28">
        <f t="shared" si="220"/>
        <v>0.2</v>
      </c>
      <c r="CI131" s="28">
        <f t="shared" si="220"/>
        <v>0.1</v>
      </c>
      <c r="CJ131" s="28">
        <f t="shared" si="220"/>
        <v>0.1</v>
      </c>
      <c r="CK131" s="28">
        <f t="shared" si="220"/>
        <v>0.05</v>
      </c>
      <c r="CL131" s="28">
        <f t="shared" si="220"/>
        <v>0.1</v>
      </c>
      <c r="CM131" s="28">
        <f t="shared" si="220"/>
        <v>0.2</v>
      </c>
      <c r="CN131" s="28">
        <f t="shared" si="220"/>
        <v>0</v>
      </c>
      <c r="CO131" s="28">
        <f t="shared" si="220"/>
        <v>0</v>
      </c>
      <c r="CP131" s="28">
        <f t="shared" si="220"/>
        <v>0.05</v>
      </c>
      <c r="CQ131" s="28">
        <f t="shared" si="220"/>
        <v>0.1</v>
      </c>
      <c r="CR131" s="28">
        <f t="shared" si="220"/>
        <v>0.25</v>
      </c>
      <c r="CS131" s="28">
        <f t="shared" si="220"/>
        <v>0.2</v>
      </c>
      <c r="CT131" s="28">
        <f t="shared" si="220"/>
        <v>0.25</v>
      </c>
      <c r="CU131" s="28">
        <f t="shared" si="220"/>
        <v>0.25</v>
      </c>
      <c r="CV131" s="28">
        <f t="shared" si="220"/>
        <v>0.25</v>
      </c>
      <c r="CW131" s="28">
        <f t="shared" si="220"/>
        <v>0.25</v>
      </c>
      <c r="CX131" s="28">
        <f t="shared" si="220"/>
        <v>0.25</v>
      </c>
      <c r="CY131" s="28">
        <f t="shared" si="220"/>
        <v>0.25</v>
      </c>
      <c r="CZ131" s="28">
        <f t="shared" si="220"/>
        <v>0.1</v>
      </c>
      <c r="DA131" s="28">
        <f t="shared" si="220"/>
        <v>0.25</v>
      </c>
      <c r="DB131" s="28">
        <f t="shared" si="220"/>
        <v>0.2</v>
      </c>
      <c r="DC131" s="28">
        <f t="shared" si="220"/>
        <v>0.25</v>
      </c>
      <c r="DD131" s="28">
        <f t="shared" si="220"/>
        <v>0.2</v>
      </c>
      <c r="DE131" s="28">
        <f t="shared" si="220"/>
        <v>0.2</v>
      </c>
      <c r="DF131" s="28">
        <f t="shared" si="220"/>
        <v>0</v>
      </c>
      <c r="DG131" s="28">
        <f t="shared" si="220"/>
        <v>0.25</v>
      </c>
      <c r="DH131" s="28">
        <f t="shared" si="220"/>
        <v>0.1</v>
      </c>
      <c r="DI131" s="28">
        <f t="shared" si="220"/>
        <v>0.1</v>
      </c>
      <c r="DJ131" s="28">
        <f t="shared" si="220"/>
        <v>0.2</v>
      </c>
      <c r="DK131" s="28">
        <f t="shared" si="220"/>
        <v>0.25</v>
      </c>
      <c r="DL131" s="28">
        <f t="shared" si="220"/>
        <v>0.1</v>
      </c>
      <c r="DM131" s="28">
        <f t="shared" si="220"/>
        <v>0.25</v>
      </c>
      <c r="DN131" s="28">
        <f t="shared" si="220"/>
        <v>0.1</v>
      </c>
      <c r="DO131" s="28">
        <f t="shared" si="220"/>
        <v>0.1</v>
      </c>
      <c r="DP131" s="28">
        <f t="shared" si="220"/>
        <v>0.2</v>
      </c>
      <c r="DQ131" s="28">
        <f t="shared" si="220"/>
        <v>0.25</v>
      </c>
      <c r="DR131" s="28">
        <f t="shared" si="220"/>
        <v>0.1</v>
      </c>
      <c r="DS131" s="28">
        <f t="shared" si="220"/>
        <v>0.1</v>
      </c>
      <c r="DT131" s="28">
        <f t="shared" si="220"/>
        <v>0.2</v>
      </c>
      <c r="DU131" s="28">
        <f t="shared" si="220"/>
        <v>0.25</v>
      </c>
      <c r="DV131" s="28">
        <f t="shared" si="220"/>
        <v>0.2</v>
      </c>
      <c r="DW131" s="28">
        <f t="shared" si="220"/>
        <v>0.1</v>
      </c>
      <c r="DX131" s="28">
        <f t="shared" si="220"/>
        <v>0.25</v>
      </c>
      <c r="DY131" s="28">
        <f t="shared" si="220"/>
        <v>0.25</v>
      </c>
      <c r="DZ131" s="28">
        <f t="shared" si="220"/>
        <v>0.2</v>
      </c>
      <c r="EA131" s="28">
        <f t="shared" si="220"/>
        <v>0.25</v>
      </c>
      <c r="EB131" s="28">
        <f t="shared" ref="EB131:FX131" si="221">IF(EB130="Town: Remote",0.1,IF(EB130="Town: Fringe",0.025,IF(EB130="Town: Distant",0.05,IF(EB130="Rural: Fringe",0.15,IF(EB130="Rural: Distant",0.2,IF(EB130="Rural: Remote",0.25,0))))))</f>
        <v>0.25</v>
      </c>
      <c r="EC131" s="28">
        <f t="shared" si="221"/>
        <v>0.25</v>
      </c>
      <c r="ED131" s="28">
        <f t="shared" si="221"/>
        <v>0.1</v>
      </c>
      <c r="EE131" s="28">
        <f t="shared" si="221"/>
        <v>0.25</v>
      </c>
      <c r="EF131" s="28">
        <f t="shared" si="221"/>
        <v>0.1</v>
      </c>
      <c r="EG131" s="28">
        <f t="shared" si="221"/>
        <v>0.25</v>
      </c>
      <c r="EH131" s="28">
        <f t="shared" si="221"/>
        <v>0.2</v>
      </c>
      <c r="EI131" s="28">
        <f t="shared" si="221"/>
        <v>0</v>
      </c>
      <c r="EJ131" s="28">
        <f t="shared" si="221"/>
        <v>0</v>
      </c>
      <c r="EK131" s="28">
        <f t="shared" si="221"/>
        <v>0.25</v>
      </c>
      <c r="EL131" s="28">
        <f t="shared" si="221"/>
        <v>0.25</v>
      </c>
      <c r="EM131" s="28">
        <f t="shared" si="221"/>
        <v>0.25</v>
      </c>
      <c r="EN131" s="28">
        <f t="shared" si="221"/>
        <v>0.1</v>
      </c>
      <c r="EO131" s="28">
        <f t="shared" si="221"/>
        <v>0.2</v>
      </c>
      <c r="EP131" s="28">
        <f t="shared" si="221"/>
        <v>0.25</v>
      </c>
      <c r="EQ131" s="28">
        <f t="shared" si="221"/>
        <v>0.1</v>
      </c>
      <c r="ER131" s="28">
        <f t="shared" si="221"/>
        <v>0.25</v>
      </c>
      <c r="ES131" s="28">
        <f t="shared" si="221"/>
        <v>0.25</v>
      </c>
      <c r="ET131" s="28">
        <f t="shared" si="221"/>
        <v>0.25</v>
      </c>
      <c r="EU131" s="28">
        <f t="shared" si="221"/>
        <v>0.25</v>
      </c>
      <c r="EV131" s="28">
        <f t="shared" si="221"/>
        <v>0.25</v>
      </c>
      <c r="EW131" s="28">
        <f t="shared" si="221"/>
        <v>0.25</v>
      </c>
      <c r="EX131" s="28">
        <f t="shared" si="221"/>
        <v>0.25</v>
      </c>
      <c r="EY131" s="28">
        <f t="shared" si="221"/>
        <v>0</v>
      </c>
      <c r="EZ131" s="28">
        <f t="shared" si="221"/>
        <v>0.25</v>
      </c>
      <c r="FA131" s="28">
        <f t="shared" si="221"/>
        <v>0.15</v>
      </c>
      <c r="FB131" s="28">
        <f t="shared" si="221"/>
        <v>0.2</v>
      </c>
      <c r="FC131" s="28">
        <f t="shared" si="221"/>
        <v>2.5000000000000001E-2</v>
      </c>
      <c r="FD131" s="28">
        <f t="shared" si="221"/>
        <v>0.25</v>
      </c>
      <c r="FE131" s="28">
        <f t="shared" si="221"/>
        <v>0.25</v>
      </c>
      <c r="FF131" s="28">
        <f t="shared" si="221"/>
        <v>0.25</v>
      </c>
      <c r="FG131" s="28">
        <f t="shared" si="221"/>
        <v>0.25</v>
      </c>
      <c r="FH131" s="28">
        <f t="shared" si="221"/>
        <v>0.25</v>
      </c>
      <c r="FI131" s="28">
        <f t="shared" si="221"/>
        <v>0.2</v>
      </c>
      <c r="FJ131" s="28">
        <f t="shared" si="221"/>
        <v>2.5000000000000001E-2</v>
      </c>
      <c r="FK131" s="28">
        <f t="shared" si="221"/>
        <v>0.2</v>
      </c>
      <c r="FL131" s="28">
        <f t="shared" si="221"/>
        <v>0</v>
      </c>
      <c r="FM131" s="28">
        <f t="shared" si="221"/>
        <v>2.5000000000000001E-2</v>
      </c>
      <c r="FN131" s="28">
        <f t="shared" si="221"/>
        <v>0</v>
      </c>
      <c r="FO131" s="28">
        <f t="shared" si="221"/>
        <v>0.15</v>
      </c>
      <c r="FP131" s="28">
        <f t="shared" si="221"/>
        <v>2.5000000000000001E-2</v>
      </c>
      <c r="FQ131" s="28">
        <f t="shared" si="221"/>
        <v>0.2</v>
      </c>
      <c r="FR131" s="28">
        <f t="shared" si="221"/>
        <v>0.2</v>
      </c>
      <c r="FS131" s="28">
        <f t="shared" si="221"/>
        <v>0.25</v>
      </c>
      <c r="FT131" s="28">
        <f t="shared" si="221"/>
        <v>0.25</v>
      </c>
      <c r="FU131" s="28">
        <f t="shared" si="221"/>
        <v>0.1</v>
      </c>
      <c r="FV131" s="28">
        <f t="shared" si="221"/>
        <v>0.25</v>
      </c>
      <c r="FW131" s="28">
        <f t="shared" si="221"/>
        <v>0.25</v>
      </c>
      <c r="FX131" s="28">
        <f t="shared" si="221"/>
        <v>0.25</v>
      </c>
      <c r="FY131" s="14"/>
      <c r="FZ131" s="14"/>
      <c r="GA131" s="2"/>
      <c r="GB131" s="14"/>
      <c r="GC131" s="14"/>
      <c r="GD131" s="14"/>
      <c r="GE131" s="14"/>
      <c r="GF131" s="14"/>
      <c r="GG131" s="2"/>
      <c r="GH131" s="12"/>
      <c r="GI131" s="133"/>
      <c r="GJ131" s="133"/>
      <c r="GK131" s="133"/>
      <c r="GL131" s="133"/>
      <c r="GM131" s="133"/>
      <c r="GN131" s="138"/>
      <c r="GO131" s="138"/>
    </row>
    <row r="132" spans="1:197" x14ac:dyDescent="0.35">
      <c r="A132" s="177" t="s">
        <v>751</v>
      </c>
      <c r="B132" s="181" t="s">
        <v>1062</v>
      </c>
      <c r="C132" s="188">
        <f>IF(OR(C130="Rural: Remote",C130="Town: Remote"),(C129*C83*C131)+100000,(C129*C83*C131))</f>
        <v>0</v>
      </c>
      <c r="D132" s="188">
        <f t="shared" ref="D132:BO132" si="222">IF(OR(D130="Rural: Remote",D130="Town: Remote"),(D129*D83*D131)+100000,(D129*D83*D131))</f>
        <v>0</v>
      </c>
      <c r="E132" s="188">
        <f t="shared" si="222"/>
        <v>0</v>
      </c>
      <c r="F132" s="188">
        <f t="shared" si="222"/>
        <v>0</v>
      </c>
      <c r="G132" s="188">
        <f t="shared" si="222"/>
        <v>2667502.3770000003</v>
      </c>
      <c r="H132" s="188">
        <f t="shared" si="222"/>
        <v>1955994.2340000004</v>
      </c>
      <c r="I132" s="188">
        <f t="shared" si="222"/>
        <v>0</v>
      </c>
      <c r="J132" s="188">
        <f t="shared" si="222"/>
        <v>1829565.6940000001</v>
      </c>
      <c r="K132" s="188">
        <f t="shared" si="222"/>
        <v>695463.5162500001</v>
      </c>
      <c r="L132" s="188">
        <f t="shared" si="222"/>
        <v>0</v>
      </c>
      <c r="M132" s="188">
        <f t="shared" si="222"/>
        <v>0</v>
      </c>
      <c r="N132" s="188">
        <f t="shared" si="222"/>
        <v>0</v>
      </c>
      <c r="O132" s="188">
        <f t="shared" si="222"/>
        <v>0</v>
      </c>
      <c r="P132" s="188">
        <f t="shared" si="222"/>
        <v>879436.70500000007</v>
      </c>
      <c r="Q132" s="188">
        <f t="shared" si="222"/>
        <v>0</v>
      </c>
      <c r="R132" s="188">
        <f t="shared" si="222"/>
        <v>0</v>
      </c>
      <c r="S132" s="188">
        <f t="shared" si="222"/>
        <v>1938315.3903000001</v>
      </c>
      <c r="T132" s="188">
        <f t="shared" si="222"/>
        <v>457060.39</v>
      </c>
      <c r="U132" s="188">
        <f t="shared" si="222"/>
        <v>230631.85</v>
      </c>
      <c r="V132" s="188">
        <f t="shared" si="222"/>
        <v>642339.89725000004</v>
      </c>
      <c r="W132" s="188">
        <f t="shared" si="222"/>
        <v>555905.15650000004</v>
      </c>
      <c r="X132" s="188">
        <f t="shared" si="222"/>
        <v>230631.85</v>
      </c>
      <c r="Y132" s="188">
        <f t="shared" si="222"/>
        <v>0</v>
      </c>
      <c r="Z132" s="188">
        <f t="shared" si="222"/>
        <v>576806.25250000006</v>
      </c>
      <c r="AA132" s="188">
        <f t="shared" si="222"/>
        <v>0</v>
      </c>
      <c r="AB132" s="188">
        <f t="shared" si="222"/>
        <v>0</v>
      </c>
      <c r="AC132" s="188">
        <f t="shared" si="222"/>
        <v>892499.89000000013</v>
      </c>
      <c r="AD132" s="188">
        <f t="shared" si="222"/>
        <v>1329332.7964000001</v>
      </c>
      <c r="AE132" s="188">
        <f t="shared" si="222"/>
        <v>300302.17000000004</v>
      </c>
      <c r="AF132" s="188">
        <f t="shared" si="222"/>
        <v>489718.35250000004</v>
      </c>
      <c r="AG132" s="188">
        <f t="shared" si="222"/>
        <v>997156.45500000007</v>
      </c>
      <c r="AH132" s="188">
        <f t="shared" si="222"/>
        <v>2113907.6875</v>
      </c>
      <c r="AI132" s="188">
        <f t="shared" si="222"/>
        <v>1001359.7650000001</v>
      </c>
      <c r="AJ132" s="188">
        <f t="shared" si="222"/>
        <v>470123.57500000001</v>
      </c>
      <c r="AK132" s="188">
        <f t="shared" si="222"/>
        <v>433111.21750000003</v>
      </c>
      <c r="AL132" s="188">
        <f t="shared" si="222"/>
        <v>718324.09000000008</v>
      </c>
      <c r="AM132" s="188">
        <f t="shared" si="222"/>
        <v>829361.16250000009</v>
      </c>
      <c r="AN132" s="188">
        <f t="shared" si="222"/>
        <v>724855.68250000011</v>
      </c>
      <c r="AO132" s="188">
        <f t="shared" si="222"/>
        <v>1730480.1169500002</v>
      </c>
      <c r="AP132" s="188">
        <f t="shared" si="222"/>
        <v>0</v>
      </c>
      <c r="AQ132" s="188">
        <f t="shared" si="222"/>
        <v>596401.03</v>
      </c>
      <c r="AR132" s="188">
        <f t="shared" si="222"/>
        <v>0</v>
      </c>
      <c r="AS132" s="188">
        <f t="shared" si="222"/>
        <v>5626598.1340000005</v>
      </c>
      <c r="AT132" s="188">
        <f t="shared" si="222"/>
        <v>4233168.6432000007</v>
      </c>
      <c r="AU132" s="188">
        <f t="shared" si="222"/>
        <v>549524.64900000009</v>
      </c>
      <c r="AV132" s="188">
        <f t="shared" si="222"/>
        <v>750982.05250000011</v>
      </c>
      <c r="AW132" s="188">
        <f t="shared" si="222"/>
        <v>445019.16900000005</v>
      </c>
      <c r="AX132" s="188">
        <f t="shared" si="222"/>
        <v>230631.85</v>
      </c>
      <c r="AY132" s="188">
        <f t="shared" si="222"/>
        <v>743730.6660000002</v>
      </c>
      <c r="AZ132" s="188">
        <f t="shared" si="222"/>
        <v>0</v>
      </c>
      <c r="BA132" s="188">
        <f t="shared" si="222"/>
        <v>0</v>
      </c>
      <c r="BB132" s="188">
        <f t="shared" si="222"/>
        <v>0</v>
      </c>
      <c r="BC132" s="188">
        <f t="shared" si="222"/>
        <v>0</v>
      </c>
      <c r="BD132" s="188">
        <f t="shared" si="222"/>
        <v>0</v>
      </c>
      <c r="BE132" s="188">
        <f t="shared" si="222"/>
        <v>0</v>
      </c>
      <c r="BF132" s="188">
        <f t="shared" si="222"/>
        <v>0</v>
      </c>
      <c r="BG132" s="188">
        <f t="shared" si="222"/>
        <v>1537972.3140000002</v>
      </c>
      <c r="BH132" s="188">
        <f t="shared" si="222"/>
        <v>946645.47300000011</v>
      </c>
      <c r="BI132" s="188">
        <f t="shared" si="222"/>
        <v>429343.34700000007</v>
      </c>
      <c r="BJ132" s="188">
        <f t="shared" si="222"/>
        <v>0</v>
      </c>
      <c r="BK132" s="188">
        <f t="shared" si="222"/>
        <v>0</v>
      </c>
      <c r="BL132" s="188">
        <f t="shared" si="222"/>
        <v>226277.45500000002</v>
      </c>
      <c r="BM132" s="188">
        <f t="shared" si="222"/>
        <v>1014422.9500000001</v>
      </c>
      <c r="BN132" s="188">
        <f t="shared" si="222"/>
        <v>1296564.6552000002</v>
      </c>
      <c r="BO132" s="188">
        <f t="shared" si="222"/>
        <v>1599587.0032500001</v>
      </c>
      <c r="BP132" s="188">
        <f t="shared" ref="BP132:EA132" si="223">IF(OR(BP130="Rural: Remote",BP130="Town: Remote"),(BP129*BP83*BP131)+100000,(BP129*BP83*BP131))</f>
        <v>424402.42750000005</v>
      </c>
      <c r="BQ132" s="188">
        <f t="shared" si="223"/>
        <v>5280423.7315000007</v>
      </c>
      <c r="BR132" s="188">
        <f t="shared" si="223"/>
        <v>4012510.9954000004</v>
      </c>
      <c r="BS132" s="188">
        <f t="shared" si="223"/>
        <v>479201.16975000012</v>
      </c>
      <c r="BT132" s="188">
        <f t="shared" si="223"/>
        <v>639225.1860000001</v>
      </c>
      <c r="BU132" s="188">
        <f t="shared" si="223"/>
        <v>1019865.9437500001</v>
      </c>
      <c r="BV132" s="188">
        <f t="shared" si="223"/>
        <v>2773598.5300000003</v>
      </c>
      <c r="BW132" s="188">
        <f t="shared" si="223"/>
        <v>4419995.2795000002</v>
      </c>
      <c r="BX132" s="188">
        <f t="shared" si="223"/>
        <v>250226.6275</v>
      </c>
      <c r="BY132" s="188">
        <f t="shared" si="223"/>
        <v>480574.12300000008</v>
      </c>
      <c r="BZ132" s="188">
        <f t="shared" si="223"/>
        <v>531085.10499999998</v>
      </c>
      <c r="CA132" s="188">
        <f t="shared" si="223"/>
        <v>403719.05125000002</v>
      </c>
      <c r="CB132" s="188">
        <f t="shared" si="223"/>
        <v>0</v>
      </c>
      <c r="CC132" s="188">
        <f t="shared" si="223"/>
        <v>513667.52500000002</v>
      </c>
      <c r="CD132" s="188">
        <f t="shared" si="223"/>
        <v>540447.05425000004</v>
      </c>
      <c r="CE132" s="188">
        <f t="shared" si="223"/>
        <v>422225.23000000004</v>
      </c>
      <c r="CF132" s="188">
        <f t="shared" si="223"/>
        <v>335137.33</v>
      </c>
      <c r="CG132" s="188">
        <f t="shared" si="223"/>
        <v>520199.11750000005</v>
      </c>
      <c r="CH132" s="188">
        <f t="shared" si="223"/>
        <v>166337.88900000002</v>
      </c>
      <c r="CI132" s="188">
        <f t="shared" si="223"/>
        <v>707002.66300000006</v>
      </c>
      <c r="CJ132" s="188">
        <f t="shared" si="223"/>
        <v>813249.90100000007</v>
      </c>
      <c r="CK132" s="188">
        <f t="shared" si="223"/>
        <v>2094681.7147500003</v>
      </c>
      <c r="CL132" s="188">
        <f t="shared" si="223"/>
        <v>1147841.6128000002</v>
      </c>
      <c r="CM132" s="188">
        <f t="shared" si="223"/>
        <v>1248317.9586000002</v>
      </c>
      <c r="CN132" s="188">
        <f t="shared" si="223"/>
        <v>0</v>
      </c>
      <c r="CO132" s="188">
        <f t="shared" si="223"/>
        <v>0</v>
      </c>
      <c r="CP132" s="188">
        <f t="shared" si="223"/>
        <v>395248.4341500001</v>
      </c>
      <c r="CQ132" s="188">
        <f t="shared" si="223"/>
        <v>734870.7910000002</v>
      </c>
      <c r="CR132" s="188">
        <f t="shared" si="223"/>
        <v>602932.62250000006</v>
      </c>
      <c r="CS132" s="188">
        <f t="shared" si="223"/>
        <v>463307.62800000003</v>
      </c>
      <c r="CT132" s="188">
        <f t="shared" si="223"/>
        <v>330782.93500000006</v>
      </c>
      <c r="CU132" s="188">
        <f t="shared" si="223"/>
        <v>261112.61500000002</v>
      </c>
      <c r="CV132" s="188">
        <f t="shared" si="223"/>
        <v>230631.85</v>
      </c>
      <c r="CW132" s="188">
        <f t="shared" si="223"/>
        <v>552857.08000000007</v>
      </c>
      <c r="CX132" s="188">
        <f t="shared" si="223"/>
        <v>1098245.05375</v>
      </c>
      <c r="CY132" s="188">
        <f t="shared" si="223"/>
        <v>230631.85</v>
      </c>
      <c r="CZ132" s="188">
        <f t="shared" si="223"/>
        <v>1597911.8800000001</v>
      </c>
      <c r="DA132" s="188">
        <f t="shared" si="223"/>
        <v>515844.72250000003</v>
      </c>
      <c r="DB132" s="188">
        <f t="shared" si="223"/>
        <v>550395.52800000005</v>
      </c>
      <c r="DC132" s="188">
        <f t="shared" si="223"/>
        <v>509313.13000000006</v>
      </c>
      <c r="DD132" s="188">
        <f t="shared" si="223"/>
        <v>276068.64300000004</v>
      </c>
      <c r="DE132" s="188">
        <f t="shared" si="223"/>
        <v>540815.85900000005</v>
      </c>
      <c r="DF132" s="188">
        <f t="shared" si="223"/>
        <v>0</v>
      </c>
      <c r="DG132" s="188">
        <f t="shared" si="223"/>
        <v>348200.51500000001</v>
      </c>
      <c r="DH132" s="188">
        <f t="shared" si="223"/>
        <v>1631005.2820000004</v>
      </c>
      <c r="DI132" s="188">
        <f t="shared" si="223"/>
        <v>2180704.1068000002</v>
      </c>
      <c r="DJ132" s="188">
        <f t="shared" si="223"/>
        <v>1128659.1840000001</v>
      </c>
      <c r="DK132" s="188">
        <f t="shared" si="223"/>
        <v>1221256.7125000001</v>
      </c>
      <c r="DL132" s="188">
        <f t="shared" si="223"/>
        <v>5069758.101400001</v>
      </c>
      <c r="DM132" s="188">
        <f t="shared" si="223"/>
        <v>588998.55850000004</v>
      </c>
      <c r="DN132" s="188">
        <f t="shared" si="223"/>
        <v>1282653.682</v>
      </c>
      <c r="DO132" s="188">
        <f t="shared" si="223"/>
        <v>2940807.2980000004</v>
      </c>
      <c r="DP132" s="188">
        <f t="shared" si="223"/>
        <v>332675.77800000005</v>
      </c>
      <c r="DQ132" s="188">
        <f t="shared" si="223"/>
        <v>1954972.2700000003</v>
      </c>
      <c r="DR132" s="188">
        <f t="shared" si="223"/>
        <v>1225175.6680000003</v>
      </c>
      <c r="DS132" s="188">
        <f t="shared" si="223"/>
        <v>599884.54600000009</v>
      </c>
      <c r="DT132" s="188">
        <f t="shared" si="223"/>
        <v>297840.61800000002</v>
      </c>
      <c r="DU132" s="188">
        <f t="shared" si="223"/>
        <v>883791.10000000009</v>
      </c>
      <c r="DV132" s="188">
        <f t="shared" si="223"/>
        <v>376219.72800000006</v>
      </c>
      <c r="DW132" s="188">
        <f t="shared" si="223"/>
        <v>357780.18400000001</v>
      </c>
      <c r="DX132" s="188">
        <f t="shared" si="223"/>
        <v>420048.03250000003</v>
      </c>
      <c r="DY132" s="188">
        <f t="shared" si="223"/>
        <v>725944.28125000012</v>
      </c>
      <c r="DZ132" s="188">
        <f t="shared" si="223"/>
        <v>1207038.2940000002</v>
      </c>
      <c r="EA132" s="188">
        <f t="shared" si="223"/>
        <v>1227788.3050000002</v>
      </c>
      <c r="EB132" s="188">
        <f t="shared" ref="EB132:FX132" si="224">IF(OR(EB130="Rural: Remote",EB130="Town: Remote"),(EB129*EB83*EB131)+100000,(EB129*EB83*EB131))</f>
        <v>1175535.5650000002</v>
      </c>
      <c r="EC132" s="188">
        <f t="shared" si="224"/>
        <v>691109.12125000008</v>
      </c>
      <c r="ED132" s="188">
        <f t="shared" si="224"/>
        <v>1418510.8060000001</v>
      </c>
      <c r="EE132" s="188">
        <f t="shared" si="224"/>
        <v>500604.34</v>
      </c>
      <c r="EF132" s="188">
        <f t="shared" si="224"/>
        <v>1261752.5860000001</v>
      </c>
      <c r="EG132" s="188">
        <f t="shared" si="224"/>
        <v>615995.80750000011</v>
      </c>
      <c r="EH132" s="188">
        <f t="shared" si="224"/>
        <v>411925.76700000005</v>
      </c>
      <c r="EI132" s="188">
        <f t="shared" si="224"/>
        <v>0</v>
      </c>
      <c r="EJ132" s="188">
        <f t="shared" si="224"/>
        <v>0</v>
      </c>
      <c r="EK132" s="188">
        <f t="shared" si="224"/>
        <v>1563076.7200000002</v>
      </c>
      <c r="EL132" s="188">
        <f t="shared" si="224"/>
        <v>1154852.1887500002</v>
      </c>
      <c r="EM132" s="188">
        <f t="shared" si="224"/>
        <v>877259.50750000007</v>
      </c>
      <c r="EN132" s="188">
        <f t="shared" si="224"/>
        <v>864631.7620000001</v>
      </c>
      <c r="EO132" s="188">
        <f t="shared" si="224"/>
        <v>492917.51400000008</v>
      </c>
      <c r="EP132" s="188">
        <f t="shared" si="224"/>
        <v>1014422.9500000001</v>
      </c>
      <c r="EQ132" s="188">
        <f t="shared" si="224"/>
        <v>2325095.8450000002</v>
      </c>
      <c r="ER132" s="188">
        <f t="shared" si="224"/>
        <v>798880.39750000008</v>
      </c>
      <c r="ES132" s="188">
        <f t="shared" si="224"/>
        <v>499298.02150000003</v>
      </c>
      <c r="ET132" s="188">
        <f t="shared" si="224"/>
        <v>500604.34</v>
      </c>
      <c r="EU132" s="188">
        <f t="shared" si="224"/>
        <v>1312699.0075000001</v>
      </c>
      <c r="EV132" s="188">
        <f t="shared" si="224"/>
        <v>260024.01625000002</v>
      </c>
      <c r="EW132" s="188">
        <f t="shared" si="224"/>
        <v>1659962.0087500003</v>
      </c>
      <c r="EX132" s="188">
        <f t="shared" si="224"/>
        <v>465769.18000000005</v>
      </c>
      <c r="EY132" s="188">
        <f t="shared" si="224"/>
        <v>0</v>
      </c>
      <c r="EZ132" s="188">
        <f t="shared" si="224"/>
        <v>359086.50250000006</v>
      </c>
      <c r="FA132" s="188">
        <f t="shared" si="224"/>
        <v>4417316.0077499999</v>
      </c>
      <c r="FB132" s="188">
        <f t="shared" si="224"/>
        <v>501626.30400000012</v>
      </c>
      <c r="FC132" s="188">
        <f t="shared" si="224"/>
        <v>361567.18882500008</v>
      </c>
      <c r="FD132" s="188">
        <f t="shared" si="224"/>
        <v>988296.58000000007</v>
      </c>
      <c r="FE132" s="188">
        <f t="shared" si="224"/>
        <v>269821.40500000003</v>
      </c>
      <c r="FF132" s="188">
        <f t="shared" si="224"/>
        <v>537616.69750000001</v>
      </c>
      <c r="FG132" s="188">
        <f t="shared" si="224"/>
        <v>367795.29250000004</v>
      </c>
      <c r="FH132" s="188">
        <f t="shared" si="224"/>
        <v>256758.22000000003</v>
      </c>
      <c r="FI132" s="188">
        <f t="shared" si="224"/>
        <v>2880867.7320000008</v>
      </c>
      <c r="FJ132" s="188">
        <f t="shared" si="224"/>
        <v>446107.76775000006</v>
      </c>
      <c r="FK132" s="188">
        <f t="shared" si="224"/>
        <v>4516378.4940000009</v>
      </c>
      <c r="FL132" s="188">
        <f t="shared" si="224"/>
        <v>0</v>
      </c>
      <c r="FM132" s="188">
        <f t="shared" si="224"/>
        <v>857380.37550000008</v>
      </c>
      <c r="FN132" s="188">
        <f t="shared" si="224"/>
        <v>0</v>
      </c>
      <c r="FO132" s="188">
        <f t="shared" si="224"/>
        <v>1392535.5209999999</v>
      </c>
      <c r="FP132" s="188">
        <f t="shared" si="224"/>
        <v>489216.27825000009</v>
      </c>
      <c r="FQ132" s="188">
        <f t="shared" si="224"/>
        <v>1736532.7260000003</v>
      </c>
      <c r="FR132" s="188">
        <f t="shared" si="224"/>
        <v>290873.58600000007</v>
      </c>
      <c r="FS132" s="188">
        <f t="shared" si="224"/>
        <v>441820.00750000001</v>
      </c>
      <c r="FT132" s="188">
        <f t="shared" si="224"/>
        <v>230631.85</v>
      </c>
      <c r="FU132" s="188">
        <f t="shared" si="224"/>
        <v>780591.93850000016</v>
      </c>
      <c r="FV132" s="188">
        <f t="shared" si="224"/>
        <v>1841758.0000000002</v>
      </c>
      <c r="FW132" s="188">
        <f t="shared" si="224"/>
        <v>400453.255</v>
      </c>
      <c r="FX132" s="188">
        <f t="shared" si="224"/>
        <v>230631.85</v>
      </c>
      <c r="FY132" s="14"/>
      <c r="FZ132" s="2">
        <f>SUM(C132:FX132)</f>
        <v>153493755.72877494</v>
      </c>
      <c r="GA132" s="65"/>
      <c r="GB132" s="2">
        <f>FZ132-GA132</f>
        <v>153493755.72877494</v>
      </c>
      <c r="GC132" s="14"/>
      <c r="GD132" s="14"/>
      <c r="GE132" s="14"/>
      <c r="GF132" s="14"/>
      <c r="GG132" s="2"/>
      <c r="GH132" s="12"/>
      <c r="GI132" s="133"/>
      <c r="GJ132" s="133"/>
      <c r="GK132" s="133"/>
      <c r="GL132" s="133"/>
      <c r="GM132" s="133"/>
      <c r="GN132" s="138"/>
      <c r="GO132" s="138"/>
    </row>
    <row r="133" spans="1:197" x14ac:dyDescent="0.35">
      <c r="A133" s="119"/>
      <c r="B133" s="154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/>
      <c r="BM133" s="12"/>
      <c r="BN133" s="12"/>
      <c r="BO133" s="12"/>
      <c r="BP133" s="12"/>
      <c r="BQ133" s="12"/>
      <c r="BR133" s="12"/>
      <c r="BS133" s="12"/>
      <c r="BT133" s="12"/>
      <c r="BU133" s="12"/>
      <c r="BV133" s="12"/>
      <c r="BW133" s="12"/>
      <c r="BX133" s="12"/>
      <c r="BY133" s="12"/>
      <c r="BZ133" s="12"/>
      <c r="CA133" s="12"/>
      <c r="CB133" s="12"/>
      <c r="CC133" s="12"/>
      <c r="CD133" s="12"/>
      <c r="CE133" s="12"/>
      <c r="CF133" s="12"/>
      <c r="CG133" s="12"/>
      <c r="CH133" s="12"/>
      <c r="CI133" s="12"/>
      <c r="CJ133" s="12"/>
      <c r="CK133" s="12"/>
      <c r="CL133" s="12"/>
      <c r="CM133" s="12"/>
      <c r="CN133" s="12"/>
      <c r="CO133" s="12"/>
      <c r="CP133" s="12"/>
      <c r="CQ133" s="12"/>
      <c r="CR133" s="12"/>
      <c r="CS133" s="12"/>
      <c r="CT133" s="12"/>
      <c r="CU133" s="12"/>
      <c r="CV133" s="12"/>
      <c r="CW133" s="12"/>
      <c r="CX133" s="12"/>
      <c r="CY133" s="12"/>
      <c r="CZ133" s="12"/>
      <c r="DA133" s="12"/>
      <c r="DB133" s="12"/>
      <c r="DC133" s="12"/>
      <c r="DD133" s="12"/>
      <c r="DE133" s="12"/>
      <c r="DF133" s="12"/>
      <c r="DG133" s="12"/>
      <c r="DH133" s="12"/>
      <c r="DI133" s="12"/>
      <c r="DJ133" s="12"/>
      <c r="DK133" s="12"/>
      <c r="DL133" s="12"/>
      <c r="DM133" s="12"/>
      <c r="DN133" s="12"/>
      <c r="DO133" s="12"/>
      <c r="DP133" s="12"/>
      <c r="DQ133" s="12"/>
      <c r="DR133" s="12"/>
      <c r="DS133" s="12"/>
      <c r="DT133" s="12"/>
      <c r="DU133" s="12"/>
      <c r="DV133" s="12"/>
      <c r="DW133" s="12"/>
      <c r="DX133" s="12"/>
      <c r="DY133" s="12"/>
      <c r="DZ133" s="12"/>
      <c r="EA133" s="12"/>
      <c r="EB133" s="12"/>
      <c r="EC133" s="12"/>
      <c r="ED133" s="12"/>
      <c r="EE133" s="12"/>
      <c r="EF133" s="12"/>
      <c r="EG133" s="12"/>
      <c r="EH133" s="12"/>
      <c r="EI133" s="12"/>
      <c r="EJ133" s="12"/>
      <c r="EK133" s="12"/>
      <c r="EL133" s="12"/>
      <c r="EM133" s="12"/>
      <c r="EN133" s="12"/>
      <c r="EO133" s="12"/>
      <c r="EP133" s="12"/>
      <c r="EQ133" s="12"/>
      <c r="ER133" s="12"/>
      <c r="ES133" s="12"/>
      <c r="ET133" s="12"/>
      <c r="EU133" s="12"/>
      <c r="EV133" s="12"/>
      <c r="EW133" s="12"/>
      <c r="EX133" s="12"/>
      <c r="EY133" s="12"/>
      <c r="EZ133" s="12"/>
      <c r="FA133" s="12"/>
      <c r="FB133" s="12"/>
      <c r="FC133" s="12"/>
      <c r="FD133" s="12"/>
      <c r="FE133" s="12"/>
      <c r="FF133" s="12"/>
      <c r="FG133" s="12"/>
      <c r="FH133" s="12"/>
      <c r="FI133" s="12"/>
      <c r="FJ133" s="12"/>
      <c r="FK133" s="12"/>
      <c r="FL133" s="12"/>
      <c r="FM133" s="12"/>
      <c r="FN133" s="12"/>
      <c r="FO133" s="12"/>
      <c r="FP133" s="12"/>
      <c r="FQ133" s="12"/>
      <c r="FR133" s="12"/>
      <c r="FS133" s="12"/>
      <c r="FT133" s="12"/>
      <c r="FU133" s="12"/>
      <c r="FV133" s="12"/>
      <c r="FW133" s="12"/>
      <c r="FX133" s="12"/>
      <c r="FY133" s="14"/>
      <c r="FZ133" s="14"/>
      <c r="GA133" s="2"/>
      <c r="GB133" s="14"/>
      <c r="GC133" s="14"/>
      <c r="GD133" s="14"/>
      <c r="GE133" s="14"/>
      <c r="GF133" s="14"/>
      <c r="GG133" s="2"/>
      <c r="GH133" s="12"/>
      <c r="GI133" s="133"/>
      <c r="GJ133" s="133"/>
      <c r="GK133" s="133"/>
      <c r="GL133" s="133"/>
      <c r="GM133" s="133"/>
      <c r="GN133" s="138"/>
      <c r="GO133" s="138"/>
    </row>
    <row r="134" spans="1:197" x14ac:dyDescent="0.35">
      <c r="A134" s="119"/>
      <c r="B134" s="154" t="s">
        <v>753</v>
      </c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  <c r="BC134" s="12"/>
      <c r="BD134" s="12"/>
      <c r="BE134" s="12"/>
      <c r="BF134" s="12"/>
      <c r="BG134" s="12"/>
      <c r="BH134" s="12"/>
      <c r="BI134" s="12"/>
      <c r="BJ134" s="12"/>
      <c r="BK134" s="12"/>
      <c r="BL134" s="12"/>
      <c r="BM134" s="12"/>
      <c r="BN134" s="12"/>
      <c r="BO134" s="12"/>
      <c r="BP134" s="12"/>
      <c r="BQ134" s="12"/>
      <c r="BR134" s="12"/>
      <c r="BS134" s="12"/>
      <c r="BT134" s="12"/>
      <c r="BU134" s="12"/>
      <c r="BV134" s="12"/>
      <c r="BW134" s="12"/>
      <c r="BX134" s="12"/>
      <c r="BY134" s="12"/>
      <c r="BZ134" s="12"/>
      <c r="CA134" s="12"/>
      <c r="CB134" s="12"/>
      <c r="CC134" s="12"/>
      <c r="CD134" s="12"/>
      <c r="CE134" s="12"/>
      <c r="CF134" s="12"/>
      <c r="CG134" s="12"/>
      <c r="CH134" s="12"/>
      <c r="CI134" s="12"/>
      <c r="CJ134" s="12"/>
      <c r="CK134" s="12"/>
      <c r="CL134" s="12"/>
      <c r="CM134" s="12"/>
      <c r="CN134" s="12"/>
      <c r="CO134" s="12"/>
      <c r="CP134" s="12"/>
      <c r="CQ134" s="12"/>
      <c r="CR134" s="12"/>
      <c r="CS134" s="12"/>
      <c r="CT134" s="12"/>
      <c r="CU134" s="12"/>
      <c r="CV134" s="12"/>
      <c r="CW134" s="12"/>
      <c r="CX134" s="12"/>
      <c r="CY134" s="12"/>
      <c r="CZ134" s="12"/>
      <c r="DA134" s="12"/>
      <c r="DB134" s="12"/>
      <c r="DC134" s="12"/>
      <c r="DD134" s="12"/>
      <c r="DE134" s="12"/>
      <c r="DF134" s="12"/>
      <c r="DG134" s="12"/>
      <c r="DH134" s="12"/>
      <c r="DI134" s="12"/>
      <c r="DJ134" s="12"/>
      <c r="DK134" s="12"/>
      <c r="DL134" s="12"/>
      <c r="DM134" s="12"/>
      <c r="DN134" s="12"/>
      <c r="DO134" s="12"/>
      <c r="DP134" s="12"/>
      <c r="DQ134" s="12"/>
      <c r="DR134" s="12"/>
      <c r="DS134" s="12"/>
      <c r="DT134" s="12"/>
      <c r="DU134" s="12"/>
      <c r="DV134" s="12"/>
      <c r="DW134" s="12"/>
      <c r="DX134" s="12"/>
      <c r="DY134" s="12"/>
      <c r="DZ134" s="12"/>
      <c r="EA134" s="12"/>
      <c r="EB134" s="12"/>
      <c r="EC134" s="12"/>
      <c r="ED134" s="12"/>
      <c r="EE134" s="12"/>
      <c r="EF134" s="12"/>
      <c r="EG134" s="12"/>
      <c r="EH134" s="12"/>
      <c r="EI134" s="12"/>
      <c r="EJ134" s="12"/>
      <c r="EK134" s="12"/>
      <c r="EL134" s="12"/>
      <c r="EM134" s="12"/>
      <c r="EN134" s="12"/>
      <c r="EO134" s="12"/>
      <c r="EP134" s="12"/>
      <c r="EQ134" s="12"/>
      <c r="ER134" s="12"/>
      <c r="ES134" s="12"/>
      <c r="ET134" s="12"/>
      <c r="EU134" s="12"/>
      <c r="EV134" s="12"/>
      <c r="EW134" s="12"/>
      <c r="EX134" s="12"/>
      <c r="EY134" s="12"/>
      <c r="EZ134" s="12"/>
      <c r="FA134" s="12"/>
      <c r="FB134" s="12"/>
      <c r="FC134" s="12"/>
      <c r="FD134" s="12"/>
      <c r="FE134" s="12"/>
      <c r="FF134" s="12"/>
      <c r="FG134" s="12"/>
      <c r="FH134" s="12"/>
      <c r="FI134" s="12"/>
      <c r="FJ134" s="12"/>
      <c r="FK134" s="12"/>
      <c r="FL134" s="12"/>
      <c r="FM134" s="12"/>
      <c r="FN134" s="12"/>
      <c r="FO134" s="12"/>
      <c r="FP134" s="12"/>
      <c r="FQ134" s="12"/>
      <c r="FR134" s="12"/>
      <c r="FS134" s="12"/>
      <c r="FT134" s="12"/>
      <c r="FU134" s="12"/>
      <c r="FV134" s="12"/>
      <c r="FW134" s="12"/>
      <c r="FX134" s="12"/>
      <c r="FY134" s="14"/>
      <c r="FZ134" s="14"/>
      <c r="GA134" s="2"/>
      <c r="GB134" s="14"/>
      <c r="GC134" s="14"/>
      <c r="GD134" s="14"/>
      <c r="GE134" s="14"/>
      <c r="GF134" s="14"/>
      <c r="GG134" s="2"/>
      <c r="GH134" s="12"/>
      <c r="GI134" s="133"/>
      <c r="GJ134" s="133"/>
      <c r="GK134" s="133"/>
      <c r="GL134" s="133"/>
      <c r="GM134" s="133"/>
      <c r="GN134" s="138"/>
      <c r="GO134" s="138"/>
    </row>
    <row r="135" spans="1:197" x14ac:dyDescent="0.35">
      <c r="A135" s="119" t="s">
        <v>765</v>
      </c>
      <c r="B135" s="120" t="s">
        <v>741</v>
      </c>
      <c r="C135">
        <f>C71</f>
        <v>6449</v>
      </c>
      <c r="D135">
        <f t="shared" ref="D135:BO135" si="225">D71</f>
        <v>36271.5</v>
      </c>
      <c r="E135">
        <f t="shared" si="225"/>
        <v>5241.2</v>
      </c>
      <c r="F135">
        <f t="shared" si="225"/>
        <v>22287.5</v>
      </c>
      <c r="G135">
        <f t="shared" si="225"/>
        <v>1531.5</v>
      </c>
      <c r="H135">
        <f t="shared" si="225"/>
        <v>1123</v>
      </c>
      <c r="I135">
        <f t="shared" si="225"/>
        <v>7222.1</v>
      </c>
      <c r="J135">
        <f t="shared" si="225"/>
        <v>1986</v>
      </c>
      <c r="K135">
        <f t="shared" si="225"/>
        <v>273.5</v>
      </c>
      <c r="L135">
        <f t="shared" si="225"/>
        <v>2060</v>
      </c>
      <c r="M135">
        <f t="shared" si="225"/>
        <v>881</v>
      </c>
      <c r="N135">
        <f t="shared" si="225"/>
        <v>48502.400000000001</v>
      </c>
      <c r="O135">
        <f t="shared" si="225"/>
        <v>12660.5</v>
      </c>
      <c r="P135">
        <f t="shared" si="225"/>
        <v>358</v>
      </c>
      <c r="Q135">
        <f t="shared" si="225"/>
        <v>37867.5</v>
      </c>
      <c r="R135">
        <f t="shared" si="225"/>
        <v>520</v>
      </c>
      <c r="S135">
        <f t="shared" si="225"/>
        <v>1483.8</v>
      </c>
      <c r="T135">
        <f t="shared" si="225"/>
        <v>164</v>
      </c>
      <c r="U135">
        <f t="shared" si="225"/>
        <v>60</v>
      </c>
      <c r="V135">
        <f t="shared" si="225"/>
        <v>249.1</v>
      </c>
      <c r="W135">
        <f t="shared" si="225"/>
        <v>209.4</v>
      </c>
      <c r="X135">
        <f t="shared" si="225"/>
        <v>60</v>
      </c>
      <c r="Y135">
        <f t="shared" si="225"/>
        <v>412</v>
      </c>
      <c r="Z135">
        <f t="shared" si="225"/>
        <v>219</v>
      </c>
      <c r="AA135">
        <f t="shared" si="225"/>
        <v>30218.9</v>
      </c>
      <c r="AB135">
        <f t="shared" si="225"/>
        <v>26565.7</v>
      </c>
      <c r="AC135">
        <f t="shared" si="225"/>
        <v>910</v>
      </c>
      <c r="AD135">
        <f t="shared" si="225"/>
        <v>1411.6</v>
      </c>
      <c r="AE135">
        <f t="shared" si="225"/>
        <v>92</v>
      </c>
      <c r="AF135">
        <f t="shared" si="225"/>
        <v>179</v>
      </c>
      <c r="AG135">
        <f t="shared" si="225"/>
        <v>572.5</v>
      </c>
      <c r="AH135">
        <f t="shared" si="225"/>
        <v>925</v>
      </c>
      <c r="AI135">
        <f t="shared" si="225"/>
        <v>414</v>
      </c>
      <c r="AJ135">
        <f t="shared" si="225"/>
        <v>170</v>
      </c>
      <c r="AK135">
        <f t="shared" si="225"/>
        <v>153</v>
      </c>
      <c r="AL135">
        <f t="shared" si="225"/>
        <v>284</v>
      </c>
      <c r="AM135">
        <f t="shared" si="225"/>
        <v>335</v>
      </c>
      <c r="AN135">
        <f t="shared" si="225"/>
        <v>287</v>
      </c>
      <c r="AO135">
        <f t="shared" si="225"/>
        <v>3974.1</v>
      </c>
      <c r="AP135">
        <f t="shared" si="225"/>
        <v>80794.600000000006</v>
      </c>
      <c r="AQ135">
        <f t="shared" si="225"/>
        <v>228</v>
      </c>
      <c r="AR135">
        <f t="shared" si="225"/>
        <v>59561.599999999999</v>
      </c>
      <c r="AS135">
        <f t="shared" si="225"/>
        <v>6346</v>
      </c>
      <c r="AT135">
        <f t="shared" si="225"/>
        <v>2430.4</v>
      </c>
      <c r="AU135">
        <f t="shared" si="225"/>
        <v>315.5</v>
      </c>
      <c r="AV135">
        <f t="shared" si="225"/>
        <v>299</v>
      </c>
      <c r="AW135">
        <f t="shared" si="225"/>
        <v>255.5</v>
      </c>
      <c r="AX135">
        <f t="shared" si="225"/>
        <v>60</v>
      </c>
      <c r="AY135">
        <f t="shared" si="225"/>
        <v>427</v>
      </c>
      <c r="AZ135">
        <f t="shared" si="225"/>
        <v>11745.2</v>
      </c>
      <c r="BA135">
        <f t="shared" si="225"/>
        <v>8758</v>
      </c>
      <c r="BB135">
        <f t="shared" si="225"/>
        <v>7048.6</v>
      </c>
      <c r="BC135">
        <f t="shared" si="225"/>
        <v>24837.5</v>
      </c>
      <c r="BD135">
        <f t="shared" si="225"/>
        <v>3648</v>
      </c>
      <c r="BE135">
        <f t="shared" si="225"/>
        <v>1183.5</v>
      </c>
      <c r="BF135">
        <f t="shared" si="225"/>
        <v>24581.200000000001</v>
      </c>
      <c r="BG135">
        <f t="shared" si="225"/>
        <v>883</v>
      </c>
      <c r="BH135">
        <f t="shared" si="225"/>
        <v>543.5</v>
      </c>
      <c r="BI135">
        <f t="shared" si="225"/>
        <v>246.5</v>
      </c>
      <c r="BJ135">
        <f t="shared" si="225"/>
        <v>6279.3</v>
      </c>
      <c r="BK135">
        <f t="shared" si="225"/>
        <v>20889.400000000001</v>
      </c>
      <c r="BL135">
        <v>58</v>
      </c>
      <c r="BM135">
        <f t="shared" si="225"/>
        <v>420</v>
      </c>
      <c r="BN135">
        <f t="shared" si="225"/>
        <v>2977.6</v>
      </c>
      <c r="BO135">
        <f t="shared" si="225"/>
        <v>1224.5</v>
      </c>
      <c r="BP135">
        <f t="shared" ref="BP135:EA135" si="226">BP71</f>
        <v>149</v>
      </c>
      <c r="BQ135">
        <f t="shared" si="226"/>
        <v>5948.5</v>
      </c>
      <c r="BR135">
        <f t="shared" si="226"/>
        <v>4492.6000000000004</v>
      </c>
      <c r="BS135">
        <f t="shared" si="226"/>
        <v>1100.5</v>
      </c>
      <c r="BT135">
        <f t="shared" si="226"/>
        <v>367</v>
      </c>
      <c r="BU135">
        <f t="shared" si="226"/>
        <v>422.5</v>
      </c>
      <c r="BV135">
        <f t="shared" si="226"/>
        <v>1228</v>
      </c>
      <c r="BW135">
        <f t="shared" si="226"/>
        <v>1984.2</v>
      </c>
      <c r="BX135">
        <f t="shared" si="226"/>
        <v>69</v>
      </c>
      <c r="BY135">
        <f t="shared" si="226"/>
        <v>437</v>
      </c>
      <c r="BZ135">
        <f t="shared" si="226"/>
        <v>198</v>
      </c>
      <c r="CA135">
        <f t="shared" si="226"/>
        <v>139.5</v>
      </c>
      <c r="CB135">
        <f t="shared" si="226"/>
        <v>69946.2</v>
      </c>
      <c r="CC135">
        <f t="shared" si="226"/>
        <v>190</v>
      </c>
      <c r="CD135">
        <f t="shared" si="226"/>
        <v>202.3</v>
      </c>
      <c r="CE135">
        <f t="shared" si="226"/>
        <v>148</v>
      </c>
      <c r="CF135">
        <f t="shared" si="226"/>
        <v>108</v>
      </c>
      <c r="CG135">
        <f t="shared" si="226"/>
        <v>193</v>
      </c>
      <c r="CH135">
        <f t="shared" si="226"/>
        <v>95.5</v>
      </c>
      <c r="CI135">
        <f t="shared" si="226"/>
        <v>697</v>
      </c>
      <c r="CJ135">
        <f t="shared" si="226"/>
        <v>819</v>
      </c>
      <c r="CK135">
        <f t="shared" si="226"/>
        <v>4810.5</v>
      </c>
      <c r="CL135">
        <f t="shared" si="226"/>
        <v>1203.2</v>
      </c>
      <c r="CM135">
        <f t="shared" si="226"/>
        <v>716.7</v>
      </c>
      <c r="CN135">
        <f t="shared" si="226"/>
        <v>31629.3</v>
      </c>
      <c r="CO135">
        <f t="shared" si="226"/>
        <v>14037.5</v>
      </c>
      <c r="CP135">
        <f t="shared" si="226"/>
        <v>907.7</v>
      </c>
      <c r="CQ135">
        <f t="shared" si="226"/>
        <v>729</v>
      </c>
      <c r="CR135">
        <f t="shared" si="226"/>
        <v>231</v>
      </c>
      <c r="CS135">
        <f t="shared" si="226"/>
        <v>266</v>
      </c>
      <c r="CT135">
        <f t="shared" si="226"/>
        <v>106</v>
      </c>
      <c r="CU135">
        <f t="shared" si="226"/>
        <v>74</v>
      </c>
      <c r="CV135">
        <f t="shared" si="226"/>
        <v>60</v>
      </c>
      <c r="CW135">
        <f t="shared" si="226"/>
        <v>208</v>
      </c>
      <c r="CX135">
        <f t="shared" si="226"/>
        <v>458.5</v>
      </c>
      <c r="CY135">
        <f t="shared" si="226"/>
        <v>60</v>
      </c>
      <c r="CZ135">
        <f t="shared" si="226"/>
        <v>1720</v>
      </c>
      <c r="DA135">
        <f t="shared" si="226"/>
        <v>191</v>
      </c>
      <c r="DB135">
        <f t="shared" si="226"/>
        <v>316</v>
      </c>
      <c r="DC135">
        <f t="shared" si="226"/>
        <v>188</v>
      </c>
      <c r="DD135">
        <f t="shared" si="226"/>
        <v>158.5</v>
      </c>
      <c r="DE135">
        <f t="shared" si="226"/>
        <v>310.5</v>
      </c>
      <c r="DF135">
        <f t="shared" si="226"/>
        <v>19338.400000000001</v>
      </c>
      <c r="DG135">
        <f t="shared" si="226"/>
        <v>114</v>
      </c>
      <c r="DH135">
        <f t="shared" si="226"/>
        <v>1758</v>
      </c>
      <c r="DI135">
        <f t="shared" si="226"/>
        <v>2389.1999999999998</v>
      </c>
      <c r="DJ135">
        <f t="shared" si="226"/>
        <v>648</v>
      </c>
      <c r="DK135">
        <f t="shared" si="226"/>
        <v>515</v>
      </c>
      <c r="DL135">
        <f t="shared" si="226"/>
        <v>5706.6</v>
      </c>
      <c r="DM135">
        <f t="shared" si="226"/>
        <v>224.6</v>
      </c>
      <c r="DN135">
        <f t="shared" si="226"/>
        <v>1358</v>
      </c>
      <c r="DO135">
        <f t="shared" si="226"/>
        <v>3262</v>
      </c>
      <c r="DP135">
        <f t="shared" si="226"/>
        <v>191</v>
      </c>
      <c r="DQ135">
        <f t="shared" si="226"/>
        <v>852</v>
      </c>
      <c r="DR135">
        <f t="shared" si="226"/>
        <v>1292</v>
      </c>
      <c r="DS135">
        <f t="shared" si="226"/>
        <v>574</v>
      </c>
      <c r="DT135">
        <f t="shared" si="226"/>
        <v>171</v>
      </c>
      <c r="DU135">
        <f t="shared" si="226"/>
        <v>360</v>
      </c>
      <c r="DV135">
        <f t="shared" si="226"/>
        <v>216</v>
      </c>
      <c r="DW135">
        <f t="shared" si="226"/>
        <v>296</v>
      </c>
      <c r="DX135">
        <f t="shared" si="226"/>
        <v>147</v>
      </c>
      <c r="DY135">
        <f t="shared" si="226"/>
        <v>287.5</v>
      </c>
      <c r="DZ135">
        <f t="shared" si="226"/>
        <v>693</v>
      </c>
      <c r="EA135">
        <f t="shared" si="226"/>
        <v>518</v>
      </c>
      <c r="EB135">
        <f t="shared" ref="EB135:FX135" si="227">EB71</f>
        <v>494</v>
      </c>
      <c r="EC135">
        <f t="shared" si="227"/>
        <v>271.5</v>
      </c>
      <c r="ED135">
        <f t="shared" si="227"/>
        <v>1514</v>
      </c>
      <c r="EE135">
        <f t="shared" si="227"/>
        <v>184</v>
      </c>
      <c r="EF135">
        <f t="shared" si="227"/>
        <v>1334</v>
      </c>
      <c r="EG135">
        <f t="shared" si="227"/>
        <v>237</v>
      </c>
      <c r="EH135">
        <f t="shared" si="227"/>
        <v>236.5</v>
      </c>
      <c r="EI135">
        <f t="shared" si="227"/>
        <v>13398</v>
      </c>
      <c r="EJ135">
        <f t="shared" si="227"/>
        <v>9983.6</v>
      </c>
      <c r="EK135">
        <f t="shared" si="227"/>
        <v>672</v>
      </c>
      <c r="EL135">
        <f t="shared" si="227"/>
        <v>484.5</v>
      </c>
      <c r="EM135">
        <f t="shared" si="227"/>
        <v>357</v>
      </c>
      <c r="EN135">
        <f t="shared" si="227"/>
        <v>878</v>
      </c>
      <c r="EO135">
        <f t="shared" si="227"/>
        <v>283</v>
      </c>
      <c r="EP135">
        <f t="shared" si="227"/>
        <v>420</v>
      </c>
      <c r="EQ135">
        <f t="shared" si="227"/>
        <v>2555</v>
      </c>
      <c r="ER135">
        <f t="shared" si="227"/>
        <v>321</v>
      </c>
      <c r="ES135">
        <f t="shared" si="227"/>
        <v>183.4</v>
      </c>
      <c r="ET135">
        <f t="shared" si="227"/>
        <v>184</v>
      </c>
      <c r="EU135">
        <f t="shared" si="227"/>
        <v>557</v>
      </c>
      <c r="EV135">
        <f t="shared" si="227"/>
        <v>73.5</v>
      </c>
      <c r="EW135">
        <f t="shared" si="227"/>
        <v>716.5</v>
      </c>
      <c r="EX135">
        <f t="shared" si="227"/>
        <v>168</v>
      </c>
      <c r="EY135">
        <f t="shared" si="227"/>
        <v>205</v>
      </c>
      <c r="EZ135">
        <f t="shared" si="227"/>
        <v>119</v>
      </c>
      <c r="FA135">
        <f t="shared" si="227"/>
        <v>3381.5</v>
      </c>
      <c r="FB135">
        <f t="shared" si="227"/>
        <v>288</v>
      </c>
      <c r="FC135">
        <f t="shared" si="227"/>
        <v>1660.7</v>
      </c>
      <c r="FD135">
        <f t="shared" si="227"/>
        <v>408</v>
      </c>
      <c r="FE135">
        <f t="shared" si="227"/>
        <v>78</v>
      </c>
      <c r="FF135">
        <f t="shared" si="227"/>
        <v>201</v>
      </c>
      <c r="FG135">
        <f t="shared" si="227"/>
        <v>123</v>
      </c>
      <c r="FH135">
        <f t="shared" si="227"/>
        <v>72</v>
      </c>
      <c r="FI135">
        <f t="shared" si="227"/>
        <v>1654</v>
      </c>
      <c r="FJ135">
        <f t="shared" si="227"/>
        <v>2049</v>
      </c>
      <c r="FK135">
        <f t="shared" si="227"/>
        <v>2593</v>
      </c>
      <c r="FL135">
        <f t="shared" si="227"/>
        <v>8371</v>
      </c>
      <c r="FM135">
        <f t="shared" si="227"/>
        <v>3938</v>
      </c>
      <c r="FN135">
        <f t="shared" si="227"/>
        <v>21984.400000000001</v>
      </c>
      <c r="FO135">
        <f t="shared" si="227"/>
        <v>1066</v>
      </c>
      <c r="FP135">
        <f t="shared" si="227"/>
        <v>2247</v>
      </c>
      <c r="FQ135">
        <f t="shared" si="227"/>
        <v>997</v>
      </c>
      <c r="FR135">
        <f t="shared" si="227"/>
        <v>167</v>
      </c>
      <c r="FS135">
        <f t="shared" si="227"/>
        <v>157</v>
      </c>
      <c r="FT135">
        <f t="shared" si="227"/>
        <v>60</v>
      </c>
      <c r="FU135">
        <f t="shared" si="227"/>
        <v>781.5</v>
      </c>
      <c r="FV135">
        <f t="shared" si="227"/>
        <v>800</v>
      </c>
      <c r="FW135">
        <f t="shared" si="227"/>
        <v>138</v>
      </c>
      <c r="FX135">
        <f t="shared" si="227"/>
        <v>60</v>
      </c>
      <c r="FY135" s="14"/>
      <c r="FZ135" s="14"/>
      <c r="GA135" s="2"/>
      <c r="GB135" s="14"/>
      <c r="GC135" s="14"/>
      <c r="GD135" s="14"/>
      <c r="GE135" s="14"/>
      <c r="GF135" s="14"/>
      <c r="GG135" s="2"/>
      <c r="GH135" s="12"/>
      <c r="GI135" s="133"/>
      <c r="GJ135" s="133"/>
      <c r="GK135" s="133"/>
      <c r="GL135" s="133"/>
      <c r="GM135" s="133"/>
      <c r="GN135" s="138"/>
      <c r="GO135" s="138"/>
    </row>
    <row r="136" spans="1:197" x14ac:dyDescent="0.35">
      <c r="A136" s="119" t="s">
        <v>766</v>
      </c>
      <c r="B136" s="120" t="s">
        <v>754</v>
      </c>
      <c r="C136" s="26">
        <f t="shared" ref="C136:AH136" si="228">ROUND(IF(C78&lt;276,((276-C78)*0.00376159)+1.5457,IF(C78&lt;459,((459-C78)*0.00167869)+1.2385,IF(C78&lt;1027,((1027-C78)*0.00020599)+1.1215,IF(C78&lt;2293,((2293-C78)*0.00005387)+1.0533,IF(C78&lt;3500,((3500-C78)*0.00001367)+1.0368,IF(C78&lt;5000,((5000-C78)*0.00000473)+1.0297,IF(C78&gt;=5000,1.0297))))))),4)</f>
        <v>1.0297000000000001</v>
      </c>
      <c r="D136" s="26">
        <f t="shared" si="228"/>
        <v>1.0297000000000001</v>
      </c>
      <c r="E136" s="26">
        <f t="shared" si="228"/>
        <v>1.0297000000000001</v>
      </c>
      <c r="F136" s="26">
        <f t="shared" si="228"/>
        <v>1.0297000000000001</v>
      </c>
      <c r="G136" s="26">
        <f t="shared" si="228"/>
        <v>1.0942000000000001</v>
      </c>
      <c r="H136" s="26">
        <f t="shared" si="228"/>
        <v>1.1162000000000001</v>
      </c>
      <c r="I136" s="26">
        <f t="shared" si="228"/>
        <v>1.0297000000000001</v>
      </c>
      <c r="J136" s="26">
        <f t="shared" si="228"/>
        <v>1.0698000000000001</v>
      </c>
      <c r="K136" s="26">
        <f t="shared" si="228"/>
        <v>1.5550999999999999</v>
      </c>
      <c r="L136" s="26">
        <f t="shared" si="228"/>
        <v>1.0646</v>
      </c>
      <c r="M136" s="26">
        <f t="shared" si="228"/>
        <v>1.1503000000000001</v>
      </c>
      <c r="N136" s="26">
        <f t="shared" si="228"/>
        <v>1.0297000000000001</v>
      </c>
      <c r="O136" s="26">
        <f t="shared" si="228"/>
        <v>1.0297000000000001</v>
      </c>
      <c r="P136" s="26">
        <f t="shared" si="228"/>
        <v>1.4079999999999999</v>
      </c>
      <c r="Q136" s="26">
        <f t="shared" si="228"/>
        <v>1.0297000000000001</v>
      </c>
      <c r="R136" s="26">
        <f t="shared" si="228"/>
        <v>1.0297000000000001</v>
      </c>
      <c r="S136" s="26">
        <f t="shared" si="228"/>
        <v>1.0966</v>
      </c>
      <c r="T136" s="26">
        <f t="shared" si="228"/>
        <v>1.9670000000000001</v>
      </c>
      <c r="U136" s="26">
        <f t="shared" si="228"/>
        <v>2.3582000000000001</v>
      </c>
      <c r="V136" s="26">
        <f t="shared" si="228"/>
        <v>1.6469</v>
      </c>
      <c r="W136" s="26">
        <f t="shared" si="228"/>
        <v>1.7925</v>
      </c>
      <c r="X136" s="26">
        <f t="shared" si="228"/>
        <v>2.3582000000000001</v>
      </c>
      <c r="Y136" s="26">
        <f t="shared" si="228"/>
        <v>1.1427</v>
      </c>
      <c r="Z136" s="26">
        <f t="shared" si="228"/>
        <v>1.7563</v>
      </c>
      <c r="AA136" s="26">
        <f t="shared" si="228"/>
        <v>1.0297000000000001</v>
      </c>
      <c r="AB136" s="26">
        <f t="shared" si="228"/>
        <v>1.0297000000000001</v>
      </c>
      <c r="AC136" s="26">
        <f t="shared" si="228"/>
        <v>1.1456</v>
      </c>
      <c r="AD136" s="26">
        <f t="shared" si="228"/>
        <v>1.1007</v>
      </c>
      <c r="AE136" s="26">
        <f t="shared" si="228"/>
        <v>2.2378</v>
      </c>
      <c r="AF136" s="26">
        <f t="shared" si="228"/>
        <v>1.9106000000000001</v>
      </c>
      <c r="AG136" s="26">
        <f t="shared" si="228"/>
        <v>1.2145999999999999</v>
      </c>
      <c r="AH136" s="26">
        <f t="shared" si="228"/>
        <v>1.1425000000000001</v>
      </c>
      <c r="AI136" s="26">
        <f t="shared" ref="AI136:BN136" si="229">ROUND(IF(AI78&lt;276,((276-AI78)*0.00376159)+1.5457,IF(AI78&lt;459,((459-AI78)*0.00167869)+1.2385,IF(AI78&lt;1027,((1027-AI78)*0.00020599)+1.1215,IF(AI78&lt;2293,((2293-AI78)*0.00005387)+1.0533,IF(AI78&lt;3500,((3500-AI78)*0.00001367)+1.0368,IF(AI78&lt;5000,((5000-AI78)*0.00000473)+1.0297,IF(AI78&gt;=5000,1.0297))))))),4)</f>
        <v>1.3140000000000001</v>
      </c>
      <c r="AJ136" s="26">
        <f t="shared" si="229"/>
        <v>1.9443999999999999</v>
      </c>
      <c r="AK136" s="26">
        <f t="shared" si="229"/>
        <v>2.0084</v>
      </c>
      <c r="AL136" s="26">
        <f t="shared" si="229"/>
        <v>1.5323</v>
      </c>
      <c r="AM136" s="26">
        <f t="shared" si="229"/>
        <v>1.4467000000000001</v>
      </c>
      <c r="AN136" s="26">
        <f t="shared" si="229"/>
        <v>1.5271999999999999</v>
      </c>
      <c r="AO136" s="26">
        <f t="shared" si="229"/>
        <v>1.034</v>
      </c>
      <c r="AP136" s="26">
        <f t="shared" si="229"/>
        <v>1.0297000000000001</v>
      </c>
      <c r="AQ136" s="26">
        <f t="shared" si="229"/>
        <v>1.7224999999999999</v>
      </c>
      <c r="AR136" s="26">
        <f t="shared" si="229"/>
        <v>1.0297000000000001</v>
      </c>
      <c r="AS136" s="26">
        <f t="shared" si="229"/>
        <v>1.0297000000000001</v>
      </c>
      <c r="AT136" s="26">
        <f t="shared" si="229"/>
        <v>1.0445</v>
      </c>
      <c r="AU136" s="26">
        <f t="shared" si="229"/>
        <v>1.4794</v>
      </c>
      <c r="AV136" s="26">
        <f t="shared" si="229"/>
        <v>1.5071000000000001</v>
      </c>
      <c r="AW136" s="26">
        <f t="shared" si="229"/>
        <v>1.6191</v>
      </c>
      <c r="AX136" s="26">
        <f t="shared" si="229"/>
        <v>2.3582000000000001</v>
      </c>
      <c r="AY136" s="26">
        <f t="shared" si="229"/>
        <v>1.2855000000000001</v>
      </c>
      <c r="AZ136" s="26">
        <f t="shared" si="229"/>
        <v>1.0297000000000001</v>
      </c>
      <c r="BA136" s="26">
        <f t="shared" si="229"/>
        <v>1.0297000000000001</v>
      </c>
      <c r="BB136" s="26">
        <f t="shared" si="229"/>
        <v>1.0297000000000001</v>
      </c>
      <c r="BC136" s="26">
        <f t="shared" si="229"/>
        <v>1.0297000000000001</v>
      </c>
      <c r="BD136" s="26">
        <f t="shared" si="229"/>
        <v>1.0361</v>
      </c>
      <c r="BE136" s="26">
        <f t="shared" si="229"/>
        <v>1.1131</v>
      </c>
      <c r="BF136" s="26">
        <f t="shared" si="229"/>
        <v>1.0297000000000001</v>
      </c>
      <c r="BG136" s="26">
        <f t="shared" si="229"/>
        <v>1.1512</v>
      </c>
      <c r="BH136" s="26">
        <f t="shared" si="229"/>
        <v>1.2128000000000001</v>
      </c>
      <c r="BI136" s="26">
        <f t="shared" si="229"/>
        <v>1.6567000000000001</v>
      </c>
      <c r="BJ136" s="26">
        <f t="shared" si="229"/>
        <v>1.0297000000000001</v>
      </c>
      <c r="BK136" s="26">
        <f t="shared" si="229"/>
        <v>1.0297000000000001</v>
      </c>
      <c r="BL136" s="26">
        <f t="shared" si="229"/>
        <v>2.3412999999999999</v>
      </c>
      <c r="BM136" s="26">
        <f t="shared" si="229"/>
        <v>1.2972999999999999</v>
      </c>
      <c r="BN136" s="26">
        <f t="shared" si="229"/>
        <v>1.0431999999999999</v>
      </c>
      <c r="BO136" s="26">
        <f t="shared" ref="BO136:CT136" si="230">ROUND(IF(BO78&lt;276,((276-BO78)*0.00376159)+1.5457,IF(BO78&lt;459,((459-BO78)*0.00167869)+1.2385,IF(BO78&lt;1027,((1027-BO78)*0.00020599)+1.1215,IF(BO78&lt;2293,((2293-BO78)*0.00005387)+1.0533,IF(BO78&lt;3500,((3500-BO78)*0.00001367)+1.0368,IF(BO78&lt;5000,((5000-BO78)*0.00000473)+1.0297,IF(BO78&gt;=5000,1.0297))))))),4)</f>
        <v>1.1107</v>
      </c>
      <c r="BP136" s="26">
        <f t="shared" si="230"/>
        <v>2.0234000000000001</v>
      </c>
      <c r="BQ136" s="26">
        <f t="shared" si="230"/>
        <v>1.0297000000000001</v>
      </c>
      <c r="BR136" s="26">
        <f t="shared" si="230"/>
        <v>1.0321</v>
      </c>
      <c r="BS136" s="26">
        <f t="shared" si="230"/>
        <v>1.1174999999999999</v>
      </c>
      <c r="BT136" s="26">
        <f t="shared" si="230"/>
        <v>1.3913</v>
      </c>
      <c r="BU136" s="26">
        <f t="shared" si="230"/>
        <v>1.2964</v>
      </c>
      <c r="BV136" s="26">
        <f t="shared" si="230"/>
        <v>1.1107</v>
      </c>
      <c r="BW136" s="26">
        <f t="shared" si="230"/>
        <v>1.0699000000000001</v>
      </c>
      <c r="BX136" s="26">
        <f t="shared" si="230"/>
        <v>2.3243</v>
      </c>
      <c r="BY136" s="26">
        <f t="shared" si="230"/>
        <v>1.2754000000000001</v>
      </c>
      <c r="BZ136" s="26">
        <f t="shared" si="230"/>
        <v>1.8391</v>
      </c>
      <c r="CA136" s="26">
        <f t="shared" si="230"/>
        <v>2.0592000000000001</v>
      </c>
      <c r="CB136" s="26">
        <f t="shared" si="230"/>
        <v>1.0297000000000001</v>
      </c>
      <c r="CC136" s="26">
        <f t="shared" si="230"/>
        <v>1.8692</v>
      </c>
      <c r="CD136" s="26">
        <f t="shared" si="230"/>
        <v>1.8229</v>
      </c>
      <c r="CE136" s="26">
        <f t="shared" si="230"/>
        <v>2.0272000000000001</v>
      </c>
      <c r="CF136" s="26">
        <f t="shared" si="230"/>
        <v>2.1776</v>
      </c>
      <c r="CG136" s="26">
        <f t="shared" si="230"/>
        <v>1.8579000000000001</v>
      </c>
      <c r="CH136" s="26">
        <f t="shared" si="230"/>
        <v>2.2246999999999999</v>
      </c>
      <c r="CI136" s="26">
        <f t="shared" si="230"/>
        <v>1.1895</v>
      </c>
      <c r="CJ136" s="26">
        <f t="shared" si="230"/>
        <v>1.1638999999999999</v>
      </c>
      <c r="CK136" s="26">
        <f t="shared" si="230"/>
        <v>1.0297000000000001</v>
      </c>
      <c r="CL136" s="26">
        <f t="shared" si="230"/>
        <v>1.1113999999999999</v>
      </c>
      <c r="CM136" s="26">
        <f t="shared" si="230"/>
        <v>1.18</v>
      </c>
      <c r="CN136" s="26">
        <f t="shared" si="230"/>
        <v>1.0297000000000001</v>
      </c>
      <c r="CO136" s="26">
        <f t="shared" si="230"/>
        <v>1.0297000000000001</v>
      </c>
      <c r="CP136" s="26">
        <f t="shared" si="230"/>
        <v>1.1446000000000001</v>
      </c>
      <c r="CQ136" s="26">
        <f t="shared" si="230"/>
        <v>1.1825000000000001</v>
      </c>
      <c r="CR136" s="26">
        <f t="shared" si="230"/>
        <v>1.7150000000000001</v>
      </c>
      <c r="CS136" s="26">
        <f t="shared" si="230"/>
        <v>1.5832999999999999</v>
      </c>
      <c r="CT136" s="26">
        <f t="shared" si="230"/>
        <v>2.1852</v>
      </c>
      <c r="CU136" s="26">
        <f t="shared" ref="CU136:DZ136" si="231">ROUND(IF(CU78&lt;276,((276-CU78)*0.00376159)+1.5457,IF(CU78&lt;459,((459-CU78)*0.00167869)+1.2385,IF(CU78&lt;1027,((1027-CU78)*0.00020599)+1.1215,IF(CU78&lt;2293,((2293-CU78)*0.00005387)+1.0533,IF(CU78&lt;3500,((3500-CU78)*0.00001367)+1.0368,IF(CU78&lt;5000,((5000-CU78)*0.00000473)+1.0297,IF(CU78&gt;=5000,1.0297))))))),4)</f>
        <v>1.3274999999999999</v>
      </c>
      <c r="CV136" s="26">
        <f t="shared" si="231"/>
        <v>2.3582000000000001</v>
      </c>
      <c r="CW136" s="26">
        <f t="shared" si="231"/>
        <v>1.8015000000000001</v>
      </c>
      <c r="CX136" s="26">
        <f t="shared" si="231"/>
        <v>1.2393000000000001</v>
      </c>
      <c r="CY136" s="26">
        <f t="shared" si="231"/>
        <v>2.3582000000000001</v>
      </c>
      <c r="CZ136" s="26">
        <f t="shared" si="231"/>
        <v>1.0842000000000001</v>
      </c>
      <c r="DA136" s="26">
        <f t="shared" si="231"/>
        <v>1.8616999999999999</v>
      </c>
      <c r="DB136" s="26">
        <f t="shared" si="231"/>
        <v>1.4785999999999999</v>
      </c>
      <c r="DC136" s="26">
        <f t="shared" si="231"/>
        <v>1.8767</v>
      </c>
      <c r="DD136" s="26">
        <f t="shared" si="231"/>
        <v>1.9877</v>
      </c>
      <c r="DE136" s="26">
        <f t="shared" si="231"/>
        <v>1.4878</v>
      </c>
      <c r="DF136" s="26">
        <f t="shared" si="231"/>
        <v>1.0297000000000001</v>
      </c>
      <c r="DG136" s="26">
        <f t="shared" si="231"/>
        <v>2.1551</v>
      </c>
      <c r="DH136" s="26">
        <f t="shared" si="231"/>
        <v>1.0821000000000001</v>
      </c>
      <c r="DI136" s="26">
        <f t="shared" si="231"/>
        <v>1.0519000000000001</v>
      </c>
      <c r="DJ136" s="26">
        <f t="shared" si="231"/>
        <v>1.1994</v>
      </c>
      <c r="DK136" s="26">
        <f t="shared" si="231"/>
        <v>1.2270000000000001</v>
      </c>
      <c r="DL136" s="26">
        <f t="shared" si="231"/>
        <v>1.0297000000000001</v>
      </c>
      <c r="DM136" s="26">
        <f t="shared" si="231"/>
        <v>1.7390000000000001</v>
      </c>
      <c r="DN136" s="26">
        <f t="shared" si="231"/>
        <v>1.1035999999999999</v>
      </c>
      <c r="DO136" s="26">
        <f t="shared" si="231"/>
        <v>1.04</v>
      </c>
      <c r="DP136" s="26">
        <f t="shared" si="231"/>
        <v>1.8653999999999999</v>
      </c>
      <c r="DQ136" s="26">
        <f t="shared" si="231"/>
        <v>1.1575</v>
      </c>
      <c r="DR136" s="26">
        <f t="shared" si="231"/>
        <v>1.1072</v>
      </c>
      <c r="DS136" s="26">
        <f t="shared" si="231"/>
        <v>1.2148000000000001</v>
      </c>
      <c r="DT136" s="26">
        <f t="shared" si="231"/>
        <v>1.9407000000000001</v>
      </c>
      <c r="DU136" s="26">
        <f t="shared" si="231"/>
        <v>1.4047000000000001</v>
      </c>
      <c r="DV136" s="26">
        <f t="shared" si="231"/>
        <v>1.7714000000000001</v>
      </c>
      <c r="DW136" s="26">
        <f t="shared" si="231"/>
        <v>1.5121</v>
      </c>
      <c r="DX136" s="26">
        <f t="shared" si="231"/>
        <v>2.0308999999999999</v>
      </c>
      <c r="DY136" s="26">
        <f t="shared" si="231"/>
        <v>1.5264</v>
      </c>
      <c r="DZ136" s="26">
        <f t="shared" si="231"/>
        <v>1.1899</v>
      </c>
      <c r="EA136" s="26">
        <f t="shared" ref="EA136:FF136" si="232">ROUND(IF(EA78&lt;276,((276-EA78)*0.00376159)+1.5457,IF(EA78&lt;459,((459-EA78)*0.00167869)+1.2385,IF(EA78&lt;1027,((1027-EA78)*0.00020599)+1.1215,IF(EA78&lt;2293,((2293-EA78)*0.00005387)+1.0533,IF(EA78&lt;3500,((3500-EA78)*0.00001367)+1.0368,IF(EA78&lt;5000,((5000-EA78)*0.00000473)+1.0297,IF(EA78&gt;=5000,1.0297))))))),4)</f>
        <v>1.2259</v>
      </c>
      <c r="EB136" s="26">
        <f t="shared" si="232"/>
        <v>1.2278</v>
      </c>
      <c r="EC136" s="26">
        <f t="shared" si="232"/>
        <v>1.5550999999999999</v>
      </c>
      <c r="ED136" s="26">
        <f t="shared" si="232"/>
        <v>1.0952999999999999</v>
      </c>
      <c r="EE136" s="26">
        <f t="shared" si="232"/>
        <v>1.8917999999999999</v>
      </c>
      <c r="EF136" s="26">
        <f t="shared" si="232"/>
        <v>1.1049</v>
      </c>
      <c r="EG136" s="26">
        <f t="shared" si="232"/>
        <v>1.6886000000000001</v>
      </c>
      <c r="EH136" s="26">
        <f t="shared" si="232"/>
        <v>1.6904999999999999</v>
      </c>
      <c r="EI136" s="26">
        <f t="shared" si="232"/>
        <v>1.0297000000000001</v>
      </c>
      <c r="EJ136" s="26">
        <f t="shared" si="232"/>
        <v>1.0297000000000001</v>
      </c>
      <c r="EK136" s="26">
        <f t="shared" si="232"/>
        <v>1.1946000000000001</v>
      </c>
      <c r="EL136" s="26">
        <f t="shared" si="232"/>
        <v>1.2332000000000001</v>
      </c>
      <c r="EM136" s="26">
        <f t="shared" si="232"/>
        <v>1.4079999999999999</v>
      </c>
      <c r="EN136" s="26">
        <f t="shared" si="232"/>
        <v>1.1409</v>
      </c>
      <c r="EO136" s="26">
        <f t="shared" si="232"/>
        <v>1.5339</v>
      </c>
      <c r="EP136" s="26">
        <f t="shared" si="232"/>
        <v>1.304</v>
      </c>
      <c r="EQ136" s="26">
        <f t="shared" si="232"/>
        <v>1.0497000000000001</v>
      </c>
      <c r="ER136" s="26">
        <f t="shared" si="232"/>
        <v>1.4702</v>
      </c>
      <c r="ES136" s="26">
        <f t="shared" si="232"/>
        <v>1.8939999999999999</v>
      </c>
      <c r="ET136" s="26">
        <f t="shared" si="232"/>
        <v>1.8917999999999999</v>
      </c>
      <c r="EU136" s="26">
        <f t="shared" si="232"/>
        <v>1.2179</v>
      </c>
      <c r="EV136" s="26">
        <f t="shared" si="232"/>
        <v>2.2886000000000002</v>
      </c>
      <c r="EW136" s="26">
        <f t="shared" si="232"/>
        <v>1.1855</v>
      </c>
      <c r="EX136" s="26">
        <f t="shared" si="232"/>
        <v>1.952</v>
      </c>
      <c r="EY136" s="26">
        <f t="shared" si="232"/>
        <v>1.1744000000000001</v>
      </c>
      <c r="EZ136" s="26">
        <f t="shared" si="232"/>
        <v>2.1362999999999999</v>
      </c>
      <c r="FA136" s="26">
        <f t="shared" si="232"/>
        <v>1.0383</v>
      </c>
      <c r="FB136" s="26">
        <f t="shared" si="232"/>
        <v>1.5256000000000001</v>
      </c>
      <c r="FC136" s="26">
        <f t="shared" si="232"/>
        <v>1.0869</v>
      </c>
      <c r="FD136" s="26">
        <f t="shared" si="232"/>
        <v>1.3224</v>
      </c>
      <c r="FE136" s="26">
        <f t="shared" si="232"/>
        <v>2.2905000000000002</v>
      </c>
      <c r="FF136" s="26">
        <f t="shared" si="232"/>
        <v>1.8278000000000001</v>
      </c>
      <c r="FG136" s="26">
        <f t="shared" ref="FG136:FX136" si="233">ROUND(IF(FG78&lt;276,((276-FG78)*0.00376159)+1.5457,IF(FG78&lt;459,((459-FG78)*0.00167869)+1.2385,IF(FG78&lt;1027,((1027-FG78)*0.00020599)+1.1215,IF(FG78&lt;2293,((2293-FG78)*0.00005387)+1.0533,IF(FG78&lt;3500,((3500-FG78)*0.00001367)+1.0368,IF(FG78&lt;5000,((5000-FG78)*0.00000473)+1.0297,IF(FG78&gt;=5000,1.0297))))))),4)</f>
        <v>2.1212</v>
      </c>
      <c r="FH136" s="26">
        <f t="shared" si="233"/>
        <v>2.3130999999999999</v>
      </c>
      <c r="FI136" s="26">
        <f t="shared" si="233"/>
        <v>1.0876999999999999</v>
      </c>
      <c r="FJ136" s="26">
        <f t="shared" si="233"/>
        <v>1.0664</v>
      </c>
      <c r="FK136" s="26">
        <f t="shared" si="233"/>
        <v>1.0491999999999999</v>
      </c>
      <c r="FL136" s="26">
        <f t="shared" si="233"/>
        <v>1.0297000000000001</v>
      </c>
      <c r="FM136" s="26">
        <f t="shared" si="233"/>
        <v>1.0347</v>
      </c>
      <c r="FN136" s="26">
        <f t="shared" si="233"/>
        <v>1.0297000000000001</v>
      </c>
      <c r="FO136" s="26">
        <f t="shared" si="233"/>
        <v>1.1193</v>
      </c>
      <c r="FP136" s="26">
        <f t="shared" si="233"/>
        <v>1.0558000000000001</v>
      </c>
      <c r="FQ136" s="26">
        <f t="shared" si="233"/>
        <v>1.1276999999999999</v>
      </c>
      <c r="FR136" s="26">
        <f t="shared" si="233"/>
        <v>1.9557</v>
      </c>
      <c r="FS136" s="26">
        <f t="shared" si="233"/>
        <v>1.9933000000000001</v>
      </c>
      <c r="FT136" s="26">
        <f t="shared" si="233"/>
        <v>2.3582000000000001</v>
      </c>
      <c r="FU136" s="26">
        <f t="shared" si="233"/>
        <v>1.1720999999999999</v>
      </c>
      <c r="FV136" s="26">
        <f t="shared" si="233"/>
        <v>1.1677999999999999</v>
      </c>
      <c r="FW136" s="26">
        <f t="shared" si="233"/>
        <v>2.0648</v>
      </c>
      <c r="FX136" s="26">
        <f t="shared" si="233"/>
        <v>2.3582000000000001</v>
      </c>
      <c r="FY136" s="14"/>
      <c r="FZ136" s="14"/>
      <c r="GA136" s="2"/>
      <c r="GB136" s="14"/>
      <c r="GC136" s="14"/>
      <c r="GD136" s="14"/>
      <c r="GE136" s="14"/>
      <c r="GF136" s="14"/>
      <c r="GG136" s="2"/>
      <c r="GH136" s="12"/>
      <c r="GI136" s="133"/>
      <c r="GJ136" s="133"/>
      <c r="GK136" s="133"/>
      <c r="GL136" s="133"/>
      <c r="GM136" s="133"/>
      <c r="GN136" s="138"/>
      <c r="GO136" s="138"/>
    </row>
    <row r="137" spans="1:197" x14ac:dyDescent="0.35">
      <c r="A137" s="119" t="s">
        <v>767</v>
      </c>
      <c r="B137" s="120" t="s">
        <v>755</v>
      </c>
      <c r="C137" s="26">
        <f t="shared" ref="C137:AH137" si="234">IF(C78&lt;6500,C136-1,0)</f>
        <v>0</v>
      </c>
      <c r="D137" s="26">
        <f t="shared" si="234"/>
        <v>0</v>
      </c>
      <c r="E137" s="26">
        <f t="shared" si="234"/>
        <v>2.970000000000006E-2</v>
      </c>
      <c r="F137" s="26">
        <f t="shared" si="234"/>
        <v>0</v>
      </c>
      <c r="G137" s="26">
        <f t="shared" si="234"/>
        <v>9.4200000000000061E-2</v>
      </c>
      <c r="H137" s="26">
        <f t="shared" si="234"/>
        <v>0.11620000000000008</v>
      </c>
      <c r="I137" s="26">
        <f t="shared" si="234"/>
        <v>0</v>
      </c>
      <c r="J137" s="26">
        <f t="shared" si="234"/>
        <v>6.9800000000000084E-2</v>
      </c>
      <c r="K137" s="26">
        <f t="shared" si="234"/>
        <v>0.55509999999999993</v>
      </c>
      <c r="L137" s="26">
        <f t="shared" si="234"/>
        <v>6.4599999999999991E-2</v>
      </c>
      <c r="M137" s="26">
        <f t="shared" si="234"/>
        <v>0.1503000000000001</v>
      </c>
      <c r="N137" s="26">
        <f t="shared" si="234"/>
        <v>0</v>
      </c>
      <c r="O137" s="26">
        <f t="shared" si="234"/>
        <v>0</v>
      </c>
      <c r="P137" s="26">
        <f t="shared" si="234"/>
        <v>0.40799999999999992</v>
      </c>
      <c r="Q137" s="26">
        <f t="shared" si="234"/>
        <v>0</v>
      </c>
      <c r="R137" s="26">
        <f t="shared" si="234"/>
        <v>2.970000000000006E-2</v>
      </c>
      <c r="S137" s="26">
        <f t="shared" si="234"/>
        <v>9.6600000000000019E-2</v>
      </c>
      <c r="T137" s="26">
        <f t="shared" si="234"/>
        <v>0.96700000000000008</v>
      </c>
      <c r="U137" s="26">
        <f t="shared" si="234"/>
        <v>1.3582000000000001</v>
      </c>
      <c r="V137" s="26">
        <f t="shared" si="234"/>
        <v>0.64690000000000003</v>
      </c>
      <c r="W137" s="26">
        <f t="shared" si="234"/>
        <v>0.79249999999999998</v>
      </c>
      <c r="X137" s="26">
        <f t="shared" si="234"/>
        <v>1.3582000000000001</v>
      </c>
      <c r="Y137" s="26">
        <f t="shared" si="234"/>
        <v>0.14270000000000005</v>
      </c>
      <c r="Z137" s="26">
        <f t="shared" si="234"/>
        <v>0.75629999999999997</v>
      </c>
      <c r="AA137" s="26">
        <f t="shared" si="234"/>
        <v>0</v>
      </c>
      <c r="AB137" s="26">
        <f t="shared" si="234"/>
        <v>0</v>
      </c>
      <c r="AC137" s="26">
        <f t="shared" si="234"/>
        <v>0.14559999999999995</v>
      </c>
      <c r="AD137" s="26">
        <f t="shared" si="234"/>
        <v>0.10070000000000001</v>
      </c>
      <c r="AE137" s="26">
        <f t="shared" si="234"/>
        <v>1.2378</v>
      </c>
      <c r="AF137" s="26">
        <f t="shared" si="234"/>
        <v>0.91060000000000008</v>
      </c>
      <c r="AG137" s="26">
        <f t="shared" si="234"/>
        <v>0.2145999999999999</v>
      </c>
      <c r="AH137" s="26">
        <f t="shared" si="234"/>
        <v>0.14250000000000007</v>
      </c>
      <c r="AI137" s="26">
        <f t="shared" ref="AI137:BN137" si="235">IF(AI78&lt;6500,AI136-1,0)</f>
        <v>0.31400000000000006</v>
      </c>
      <c r="AJ137" s="26">
        <f t="shared" si="235"/>
        <v>0.94439999999999991</v>
      </c>
      <c r="AK137" s="26">
        <f t="shared" si="235"/>
        <v>1.0084</v>
      </c>
      <c r="AL137" s="26">
        <f t="shared" si="235"/>
        <v>0.5323</v>
      </c>
      <c r="AM137" s="26">
        <f t="shared" si="235"/>
        <v>0.4467000000000001</v>
      </c>
      <c r="AN137" s="26">
        <f t="shared" si="235"/>
        <v>0.52719999999999989</v>
      </c>
      <c r="AO137" s="26">
        <f t="shared" si="235"/>
        <v>3.400000000000003E-2</v>
      </c>
      <c r="AP137" s="26">
        <f t="shared" si="235"/>
        <v>0</v>
      </c>
      <c r="AQ137" s="26">
        <f t="shared" si="235"/>
        <v>0.72249999999999992</v>
      </c>
      <c r="AR137" s="26">
        <f t="shared" si="235"/>
        <v>0</v>
      </c>
      <c r="AS137" s="26">
        <f t="shared" si="235"/>
        <v>2.970000000000006E-2</v>
      </c>
      <c r="AT137" s="26">
        <f t="shared" si="235"/>
        <v>4.4499999999999984E-2</v>
      </c>
      <c r="AU137" s="26">
        <f t="shared" si="235"/>
        <v>0.47940000000000005</v>
      </c>
      <c r="AV137" s="26">
        <f t="shared" si="235"/>
        <v>0.50710000000000011</v>
      </c>
      <c r="AW137" s="26">
        <f t="shared" si="235"/>
        <v>0.61909999999999998</v>
      </c>
      <c r="AX137" s="26">
        <f t="shared" si="235"/>
        <v>1.3582000000000001</v>
      </c>
      <c r="AY137" s="26">
        <f t="shared" si="235"/>
        <v>0.28550000000000009</v>
      </c>
      <c r="AZ137" s="26">
        <f t="shared" si="235"/>
        <v>0</v>
      </c>
      <c r="BA137" s="26">
        <f t="shared" si="235"/>
        <v>0</v>
      </c>
      <c r="BB137" s="26">
        <f t="shared" si="235"/>
        <v>0</v>
      </c>
      <c r="BC137" s="26">
        <f t="shared" si="235"/>
        <v>0</v>
      </c>
      <c r="BD137" s="26">
        <f t="shared" si="235"/>
        <v>3.6100000000000021E-2</v>
      </c>
      <c r="BE137" s="26">
        <f t="shared" si="235"/>
        <v>0.11309999999999998</v>
      </c>
      <c r="BF137" s="26">
        <f t="shared" si="235"/>
        <v>0</v>
      </c>
      <c r="BG137" s="26">
        <f t="shared" si="235"/>
        <v>0.1512</v>
      </c>
      <c r="BH137" s="26">
        <f t="shared" si="235"/>
        <v>0.2128000000000001</v>
      </c>
      <c r="BI137" s="26">
        <f t="shared" si="235"/>
        <v>0.65670000000000006</v>
      </c>
      <c r="BJ137" s="26">
        <f t="shared" si="235"/>
        <v>2.970000000000006E-2</v>
      </c>
      <c r="BK137" s="26">
        <f t="shared" si="235"/>
        <v>0</v>
      </c>
      <c r="BL137" s="26">
        <f t="shared" si="235"/>
        <v>1.3412999999999999</v>
      </c>
      <c r="BM137" s="26">
        <f t="shared" si="235"/>
        <v>0.2972999999999999</v>
      </c>
      <c r="BN137" s="26">
        <f t="shared" si="235"/>
        <v>4.3199999999999905E-2</v>
      </c>
      <c r="BO137" s="26">
        <f t="shared" ref="BO137:CT137" si="236">IF(BO78&lt;6500,BO136-1,0)</f>
        <v>0.11070000000000002</v>
      </c>
      <c r="BP137" s="26">
        <f t="shared" si="236"/>
        <v>1.0234000000000001</v>
      </c>
      <c r="BQ137" s="26">
        <f t="shared" si="236"/>
        <v>2.970000000000006E-2</v>
      </c>
      <c r="BR137" s="26">
        <f t="shared" si="236"/>
        <v>3.2100000000000017E-2</v>
      </c>
      <c r="BS137" s="26">
        <f t="shared" si="236"/>
        <v>0.11749999999999994</v>
      </c>
      <c r="BT137" s="26">
        <f t="shared" si="236"/>
        <v>0.39129999999999998</v>
      </c>
      <c r="BU137" s="26">
        <f t="shared" si="236"/>
        <v>0.2964</v>
      </c>
      <c r="BV137" s="26">
        <f t="shared" si="236"/>
        <v>0.11070000000000002</v>
      </c>
      <c r="BW137" s="26">
        <f t="shared" si="236"/>
        <v>6.9900000000000073E-2</v>
      </c>
      <c r="BX137" s="26">
        <f t="shared" si="236"/>
        <v>1.3243</v>
      </c>
      <c r="BY137" s="26">
        <f t="shared" si="236"/>
        <v>0.27540000000000009</v>
      </c>
      <c r="BZ137" s="26">
        <f t="shared" si="236"/>
        <v>0.83909999999999996</v>
      </c>
      <c r="CA137" s="26">
        <f t="shared" si="236"/>
        <v>1.0592000000000001</v>
      </c>
      <c r="CB137" s="26">
        <f t="shared" si="236"/>
        <v>0</v>
      </c>
      <c r="CC137" s="26">
        <f t="shared" si="236"/>
        <v>0.86919999999999997</v>
      </c>
      <c r="CD137" s="26">
        <f t="shared" si="236"/>
        <v>0.82289999999999996</v>
      </c>
      <c r="CE137" s="26">
        <f t="shared" si="236"/>
        <v>1.0272000000000001</v>
      </c>
      <c r="CF137" s="26">
        <f t="shared" si="236"/>
        <v>1.1776</v>
      </c>
      <c r="CG137" s="26">
        <f t="shared" si="236"/>
        <v>0.85790000000000011</v>
      </c>
      <c r="CH137" s="26">
        <f t="shared" si="236"/>
        <v>1.2246999999999999</v>
      </c>
      <c r="CI137" s="26">
        <f t="shared" si="236"/>
        <v>0.1895</v>
      </c>
      <c r="CJ137" s="26">
        <f t="shared" si="236"/>
        <v>0.16389999999999993</v>
      </c>
      <c r="CK137" s="26">
        <f t="shared" si="236"/>
        <v>2.970000000000006E-2</v>
      </c>
      <c r="CL137" s="26">
        <f t="shared" si="236"/>
        <v>0.11139999999999994</v>
      </c>
      <c r="CM137" s="26">
        <f t="shared" si="236"/>
        <v>0.17999999999999994</v>
      </c>
      <c r="CN137" s="26">
        <f t="shared" si="236"/>
        <v>0</v>
      </c>
      <c r="CO137" s="26">
        <f t="shared" si="236"/>
        <v>0</v>
      </c>
      <c r="CP137" s="26">
        <f t="shared" si="236"/>
        <v>0.14460000000000006</v>
      </c>
      <c r="CQ137" s="26">
        <f t="shared" si="236"/>
        <v>0.18250000000000011</v>
      </c>
      <c r="CR137" s="26">
        <f t="shared" si="236"/>
        <v>0.71500000000000008</v>
      </c>
      <c r="CS137" s="26">
        <f t="shared" si="236"/>
        <v>0.58329999999999993</v>
      </c>
      <c r="CT137" s="26">
        <f t="shared" si="236"/>
        <v>1.1852</v>
      </c>
      <c r="CU137" s="26">
        <f t="shared" ref="CU137:DZ137" si="237">IF(CU78&lt;6500,CU136-1,0)</f>
        <v>0.3274999999999999</v>
      </c>
      <c r="CV137" s="26">
        <f t="shared" si="237"/>
        <v>1.3582000000000001</v>
      </c>
      <c r="CW137" s="26">
        <f t="shared" si="237"/>
        <v>0.8015000000000001</v>
      </c>
      <c r="CX137" s="26">
        <f t="shared" si="237"/>
        <v>0.23930000000000007</v>
      </c>
      <c r="CY137" s="26">
        <f t="shared" si="237"/>
        <v>1.3582000000000001</v>
      </c>
      <c r="CZ137" s="26">
        <f t="shared" si="237"/>
        <v>8.4200000000000053E-2</v>
      </c>
      <c r="DA137" s="26">
        <f t="shared" si="237"/>
        <v>0.86169999999999991</v>
      </c>
      <c r="DB137" s="26">
        <f t="shared" si="237"/>
        <v>0.47859999999999991</v>
      </c>
      <c r="DC137" s="26">
        <f t="shared" si="237"/>
        <v>0.87670000000000003</v>
      </c>
      <c r="DD137" s="26">
        <f t="shared" si="237"/>
        <v>0.98770000000000002</v>
      </c>
      <c r="DE137" s="26">
        <f t="shared" si="237"/>
        <v>0.48780000000000001</v>
      </c>
      <c r="DF137" s="26">
        <f t="shared" si="237"/>
        <v>0</v>
      </c>
      <c r="DG137" s="26">
        <f t="shared" si="237"/>
        <v>1.1551</v>
      </c>
      <c r="DH137" s="26">
        <f t="shared" si="237"/>
        <v>8.2100000000000062E-2</v>
      </c>
      <c r="DI137" s="26">
        <f t="shared" si="237"/>
        <v>5.1900000000000057E-2</v>
      </c>
      <c r="DJ137" s="26">
        <f t="shared" si="237"/>
        <v>0.19940000000000002</v>
      </c>
      <c r="DK137" s="26">
        <f t="shared" si="237"/>
        <v>0.22700000000000009</v>
      </c>
      <c r="DL137" s="26">
        <f t="shared" si="237"/>
        <v>2.970000000000006E-2</v>
      </c>
      <c r="DM137" s="26">
        <f t="shared" si="237"/>
        <v>0.7390000000000001</v>
      </c>
      <c r="DN137" s="26">
        <f t="shared" si="237"/>
        <v>0.10359999999999991</v>
      </c>
      <c r="DO137" s="26">
        <f t="shared" si="237"/>
        <v>4.0000000000000036E-2</v>
      </c>
      <c r="DP137" s="26">
        <f t="shared" si="237"/>
        <v>0.86539999999999995</v>
      </c>
      <c r="DQ137" s="26">
        <f t="shared" si="237"/>
        <v>0.15749999999999997</v>
      </c>
      <c r="DR137" s="26">
        <f t="shared" si="237"/>
        <v>0.10719999999999996</v>
      </c>
      <c r="DS137" s="26">
        <f t="shared" si="237"/>
        <v>0.2148000000000001</v>
      </c>
      <c r="DT137" s="26">
        <f t="shared" si="237"/>
        <v>0.94070000000000009</v>
      </c>
      <c r="DU137" s="26">
        <f t="shared" si="237"/>
        <v>0.40470000000000006</v>
      </c>
      <c r="DV137" s="26">
        <f t="shared" si="237"/>
        <v>0.77140000000000009</v>
      </c>
      <c r="DW137" s="26">
        <f t="shared" si="237"/>
        <v>0.5121</v>
      </c>
      <c r="DX137" s="26">
        <f t="shared" si="237"/>
        <v>1.0308999999999999</v>
      </c>
      <c r="DY137" s="26">
        <f t="shared" si="237"/>
        <v>0.52639999999999998</v>
      </c>
      <c r="DZ137" s="26">
        <f t="shared" si="237"/>
        <v>0.18989999999999996</v>
      </c>
      <c r="EA137" s="26">
        <f t="shared" ref="EA137:FF137" si="238">IF(EA78&lt;6500,EA136-1,0)</f>
        <v>0.22589999999999999</v>
      </c>
      <c r="EB137" s="26">
        <f t="shared" si="238"/>
        <v>0.2278</v>
      </c>
      <c r="EC137" s="26">
        <f t="shared" si="238"/>
        <v>0.55509999999999993</v>
      </c>
      <c r="ED137" s="26">
        <f t="shared" si="238"/>
        <v>9.529999999999994E-2</v>
      </c>
      <c r="EE137" s="26">
        <f t="shared" si="238"/>
        <v>0.89179999999999993</v>
      </c>
      <c r="EF137" s="26">
        <f t="shared" si="238"/>
        <v>0.10489999999999999</v>
      </c>
      <c r="EG137" s="26">
        <f t="shared" si="238"/>
        <v>0.6886000000000001</v>
      </c>
      <c r="EH137" s="26">
        <f t="shared" si="238"/>
        <v>0.69049999999999989</v>
      </c>
      <c r="EI137" s="26">
        <f t="shared" si="238"/>
        <v>0</v>
      </c>
      <c r="EJ137" s="26">
        <f t="shared" si="238"/>
        <v>0</v>
      </c>
      <c r="EK137" s="26">
        <f t="shared" si="238"/>
        <v>0.19460000000000011</v>
      </c>
      <c r="EL137" s="26">
        <f t="shared" si="238"/>
        <v>0.23320000000000007</v>
      </c>
      <c r="EM137" s="26">
        <f t="shared" si="238"/>
        <v>0.40799999999999992</v>
      </c>
      <c r="EN137" s="26">
        <f t="shared" si="238"/>
        <v>0.14090000000000003</v>
      </c>
      <c r="EO137" s="26">
        <f t="shared" si="238"/>
        <v>0.53390000000000004</v>
      </c>
      <c r="EP137" s="26">
        <f t="shared" si="238"/>
        <v>0.30400000000000005</v>
      </c>
      <c r="EQ137" s="26">
        <f t="shared" si="238"/>
        <v>4.9700000000000077E-2</v>
      </c>
      <c r="ER137" s="26">
        <f t="shared" si="238"/>
        <v>0.47019999999999995</v>
      </c>
      <c r="ES137" s="26">
        <f t="shared" si="238"/>
        <v>0.89399999999999991</v>
      </c>
      <c r="ET137" s="26">
        <f t="shared" si="238"/>
        <v>0.89179999999999993</v>
      </c>
      <c r="EU137" s="26">
        <f t="shared" si="238"/>
        <v>0.21789999999999998</v>
      </c>
      <c r="EV137" s="26">
        <f t="shared" si="238"/>
        <v>1.2886000000000002</v>
      </c>
      <c r="EW137" s="26">
        <f t="shared" si="238"/>
        <v>0.1855</v>
      </c>
      <c r="EX137" s="26">
        <f t="shared" si="238"/>
        <v>0.95199999999999996</v>
      </c>
      <c r="EY137" s="26">
        <f t="shared" si="238"/>
        <v>0.17440000000000011</v>
      </c>
      <c r="EZ137" s="26">
        <f t="shared" si="238"/>
        <v>1.1362999999999999</v>
      </c>
      <c r="FA137" s="26">
        <f t="shared" si="238"/>
        <v>3.8300000000000001E-2</v>
      </c>
      <c r="FB137" s="26">
        <f t="shared" si="238"/>
        <v>0.52560000000000007</v>
      </c>
      <c r="FC137" s="26">
        <f t="shared" si="238"/>
        <v>8.6899999999999977E-2</v>
      </c>
      <c r="FD137" s="26">
        <f t="shared" si="238"/>
        <v>0.32240000000000002</v>
      </c>
      <c r="FE137" s="26">
        <f t="shared" si="238"/>
        <v>1.2905000000000002</v>
      </c>
      <c r="FF137" s="26">
        <f t="shared" si="238"/>
        <v>0.82780000000000009</v>
      </c>
      <c r="FG137" s="26">
        <f t="shared" ref="FG137:FX137" si="239">IF(FG78&lt;6500,FG136-1,0)</f>
        <v>1.1212</v>
      </c>
      <c r="FH137" s="26">
        <f t="shared" si="239"/>
        <v>1.3130999999999999</v>
      </c>
      <c r="FI137" s="26">
        <f t="shared" si="239"/>
        <v>8.7699999999999889E-2</v>
      </c>
      <c r="FJ137" s="26">
        <f t="shared" si="239"/>
        <v>6.6400000000000015E-2</v>
      </c>
      <c r="FK137" s="26">
        <f t="shared" si="239"/>
        <v>4.919999999999991E-2</v>
      </c>
      <c r="FL137" s="26">
        <f t="shared" si="239"/>
        <v>0</v>
      </c>
      <c r="FM137" s="26">
        <f t="shared" si="239"/>
        <v>3.4699999999999953E-2</v>
      </c>
      <c r="FN137" s="26">
        <f t="shared" si="239"/>
        <v>0</v>
      </c>
      <c r="FO137" s="26">
        <f t="shared" si="239"/>
        <v>0.11929999999999996</v>
      </c>
      <c r="FP137" s="26">
        <f t="shared" si="239"/>
        <v>5.5800000000000072E-2</v>
      </c>
      <c r="FQ137" s="26">
        <f t="shared" si="239"/>
        <v>0.12769999999999992</v>
      </c>
      <c r="FR137" s="26">
        <f t="shared" si="239"/>
        <v>0.95569999999999999</v>
      </c>
      <c r="FS137" s="26">
        <f t="shared" si="239"/>
        <v>0.99330000000000007</v>
      </c>
      <c r="FT137" s="26">
        <f t="shared" si="239"/>
        <v>1.3582000000000001</v>
      </c>
      <c r="FU137" s="26">
        <f t="shared" si="239"/>
        <v>0.17209999999999992</v>
      </c>
      <c r="FV137" s="26">
        <f t="shared" si="239"/>
        <v>0.16779999999999995</v>
      </c>
      <c r="FW137" s="26">
        <f t="shared" si="239"/>
        <v>1.0648</v>
      </c>
      <c r="FX137" s="26">
        <f t="shared" si="239"/>
        <v>1.3582000000000001</v>
      </c>
      <c r="FY137" s="14"/>
      <c r="FZ137" s="14"/>
      <c r="GA137" s="2"/>
      <c r="GB137" s="14"/>
      <c r="GC137" s="14"/>
      <c r="GD137" s="14"/>
      <c r="GE137" s="14"/>
      <c r="GF137" s="14"/>
      <c r="GG137" s="2"/>
      <c r="GH137" s="12"/>
      <c r="GI137" s="133"/>
      <c r="GJ137" s="133"/>
      <c r="GK137" s="133"/>
      <c r="GL137" s="133"/>
      <c r="GM137" s="133"/>
      <c r="GN137" s="138"/>
      <c r="GO137" s="138"/>
    </row>
    <row r="138" spans="1:197" x14ac:dyDescent="0.35">
      <c r="A138" s="177" t="s">
        <v>768</v>
      </c>
      <c r="B138" s="154" t="s">
        <v>756</v>
      </c>
      <c r="C138" s="188">
        <f>C135*C83*C137</f>
        <v>0</v>
      </c>
      <c r="D138" s="188">
        <f t="shared" ref="D138:BO138" si="240">D135*D83*D137</f>
        <v>0</v>
      </c>
      <c r="E138" s="188">
        <f t="shared" si="240"/>
        <v>1355641.9513956029</v>
      </c>
      <c r="F138" s="188">
        <f t="shared" si="240"/>
        <v>0</v>
      </c>
      <c r="G138" s="188">
        <f t="shared" si="240"/>
        <v>1256393.619567001</v>
      </c>
      <c r="H138" s="188">
        <f t="shared" si="240"/>
        <v>1136432.649954001</v>
      </c>
      <c r="I138" s="188">
        <f t="shared" si="240"/>
        <v>0</v>
      </c>
      <c r="J138" s="188">
        <f t="shared" si="240"/>
        <v>1207236.8544120016</v>
      </c>
      <c r="K138" s="188">
        <f t="shared" si="240"/>
        <v>1322167.1914815002</v>
      </c>
      <c r="L138" s="188">
        <f t="shared" si="240"/>
        <v>1158930.9380399999</v>
      </c>
      <c r="M138" s="188">
        <f t="shared" si="240"/>
        <v>1153168.3316970009</v>
      </c>
      <c r="N138" s="188">
        <f t="shared" si="240"/>
        <v>0</v>
      </c>
      <c r="O138" s="188">
        <f t="shared" si="240"/>
        <v>0</v>
      </c>
      <c r="P138" s="188">
        <f t="shared" si="240"/>
        <v>1272040.7025599999</v>
      </c>
      <c r="Q138" s="188">
        <f t="shared" si="240"/>
        <v>0</v>
      </c>
      <c r="R138" s="188">
        <f t="shared" si="240"/>
        <v>134498.55276000028</v>
      </c>
      <c r="S138" s="188">
        <f t="shared" si="240"/>
        <v>1248275.1113532004</v>
      </c>
      <c r="T138" s="188">
        <f t="shared" si="240"/>
        <v>1381109.5885200002</v>
      </c>
      <c r="U138" s="188">
        <f t="shared" si="240"/>
        <v>709696.71468000009</v>
      </c>
      <c r="V138" s="188">
        <f t="shared" si="240"/>
        <v>1403358.7181241002</v>
      </c>
      <c r="W138" s="188">
        <f t="shared" si="240"/>
        <v>1445219.346105</v>
      </c>
      <c r="X138" s="188">
        <f t="shared" si="240"/>
        <v>709696.71468000009</v>
      </c>
      <c r="Y138" s="188">
        <f t="shared" si="240"/>
        <v>512010.66519600025</v>
      </c>
      <c r="Z138" s="188">
        <f t="shared" si="240"/>
        <v>1442434.2750630002</v>
      </c>
      <c r="AA138" s="188">
        <f t="shared" si="240"/>
        <v>0</v>
      </c>
      <c r="AB138" s="188">
        <f t="shared" si="240"/>
        <v>0</v>
      </c>
      <c r="AC138" s="188">
        <f t="shared" si="240"/>
        <v>1153879.8398399996</v>
      </c>
      <c r="AD138" s="188">
        <f t="shared" si="240"/>
        <v>1237938.1259748002</v>
      </c>
      <c r="AE138" s="188">
        <f t="shared" si="240"/>
        <v>991736.10410400003</v>
      </c>
      <c r="AF138" s="188">
        <f t="shared" si="240"/>
        <v>1419510.1271460003</v>
      </c>
      <c r="AG138" s="188">
        <f t="shared" si="240"/>
        <v>1069948.8762149997</v>
      </c>
      <c r="AH138" s="188">
        <f t="shared" si="240"/>
        <v>1147927.3818750007</v>
      </c>
      <c r="AI138" s="188">
        <f t="shared" si="240"/>
        <v>1132107.8648400004</v>
      </c>
      <c r="AJ138" s="188">
        <f t="shared" si="240"/>
        <v>1398178.8169199999</v>
      </c>
      <c r="AK138" s="188">
        <f t="shared" si="240"/>
        <v>1343637.4069080001</v>
      </c>
      <c r="AL138" s="188">
        <f t="shared" si="240"/>
        <v>1316535.6524280002</v>
      </c>
      <c r="AM138" s="188">
        <f t="shared" si="240"/>
        <v>1303222.5251550004</v>
      </c>
      <c r="AN138" s="188">
        <f t="shared" si="240"/>
        <v>1317695.663256</v>
      </c>
      <c r="AO138" s="188">
        <f t="shared" si="240"/>
        <v>1176726.479526001</v>
      </c>
      <c r="AP138" s="188">
        <f t="shared" si="240"/>
        <v>0</v>
      </c>
      <c r="AQ138" s="188">
        <f t="shared" si="240"/>
        <v>1434598.9767</v>
      </c>
      <c r="AR138" s="188">
        <f t="shared" si="240"/>
        <v>0</v>
      </c>
      <c r="AS138" s="188">
        <f t="shared" si="240"/>
        <v>1641399.6457980033</v>
      </c>
      <c r="AT138" s="188">
        <f t="shared" si="240"/>
        <v>941880.02311199973</v>
      </c>
      <c r="AU138" s="188">
        <f t="shared" si="240"/>
        <v>1317210.5836530002</v>
      </c>
      <c r="AV138" s="188">
        <f t="shared" si="240"/>
        <v>1320451.9952910005</v>
      </c>
      <c r="AW138" s="188">
        <f t="shared" si="240"/>
        <v>1377556.8376395002</v>
      </c>
      <c r="AX138" s="188">
        <f t="shared" si="240"/>
        <v>709696.71468000009</v>
      </c>
      <c r="AY138" s="188">
        <f t="shared" si="240"/>
        <v>1061675.5257150005</v>
      </c>
      <c r="AZ138" s="188">
        <f t="shared" si="240"/>
        <v>0</v>
      </c>
      <c r="BA138" s="188">
        <f t="shared" si="240"/>
        <v>0</v>
      </c>
      <c r="BB138" s="188">
        <f t="shared" si="240"/>
        <v>0</v>
      </c>
      <c r="BC138" s="188">
        <f t="shared" si="240"/>
        <v>0</v>
      </c>
      <c r="BD138" s="188">
        <f t="shared" si="240"/>
        <v>1146884.9397120008</v>
      </c>
      <c r="BE138" s="188">
        <f t="shared" si="240"/>
        <v>1165705.0703415</v>
      </c>
      <c r="BF138" s="188">
        <f t="shared" si="240"/>
        <v>0</v>
      </c>
      <c r="BG138" s="188">
        <f t="shared" si="240"/>
        <v>1162707.0693840003</v>
      </c>
      <c r="BH138" s="188">
        <f t="shared" si="240"/>
        <v>1007230.7832720005</v>
      </c>
      <c r="BI138" s="188">
        <f t="shared" si="240"/>
        <v>1409748.8798745004</v>
      </c>
      <c r="BJ138" s="188">
        <f t="shared" si="240"/>
        <v>1624147.6198959034</v>
      </c>
      <c r="BK138" s="188">
        <f t="shared" si="240"/>
        <v>0</v>
      </c>
      <c r="BL138" s="188">
        <f t="shared" si="240"/>
        <v>677503.8015660001</v>
      </c>
      <c r="BM138" s="188">
        <f t="shared" si="240"/>
        <v>1087431.7721399998</v>
      </c>
      <c r="BN138" s="188">
        <f t="shared" si="240"/>
        <v>1120231.8620927976</v>
      </c>
      <c r="BO138" s="188">
        <f t="shared" si="240"/>
        <v>1180495.2083985002</v>
      </c>
      <c r="BP138" s="188">
        <f t="shared" ref="BP138:EA138" si="241">BP135*BP83*BP137</f>
        <v>1327973.7772140002</v>
      </c>
      <c r="BQ138" s="188">
        <f t="shared" si="241"/>
        <v>1538585.8482555032</v>
      </c>
      <c r="BR138" s="188">
        <f t="shared" si="241"/>
        <v>1255916.0295234008</v>
      </c>
      <c r="BS138" s="188">
        <f t="shared" si="241"/>
        <v>1126122.7489124995</v>
      </c>
      <c r="BT138" s="188">
        <f t="shared" si="241"/>
        <v>1250644.076409</v>
      </c>
      <c r="BU138" s="188">
        <f t="shared" si="241"/>
        <v>1090593.0629100001</v>
      </c>
      <c r="BV138" s="188">
        <f t="shared" si="241"/>
        <v>1183869.4290840004</v>
      </c>
      <c r="BW138" s="188">
        <f t="shared" si="241"/>
        <v>1207870.6801482013</v>
      </c>
      <c r="BX138" s="188">
        <f t="shared" si="241"/>
        <v>795780.49119299999</v>
      </c>
      <c r="BY138" s="188">
        <f t="shared" si="241"/>
        <v>1048101.1347420005</v>
      </c>
      <c r="BZ138" s="188">
        <f t="shared" si="241"/>
        <v>1446894.046422</v>
      </c>
      <c r="CA138" s="188">
        <f t="shared" si="241"/>
        <v>1286796.8763360002</v>
      </c>
      <c r="CB138" s="188">
        <f t="shared" si="241"/>
        <v>0</v>
      </c>
      <c r="CC138" s="188">
        <f t="shared" si="241"/>
        <v>1438239.25092</v>
      </c>
      <c r="CD138" s="188">
        <f t="shared" si="241"/>
        <v>1449775.5237693002</v>
      </c>
      <c r="CE138" s="188">
        <f t="shared" si="241"/>
        <v>1323959.0250240003</v>
      </c>
      <c r="CF138" s="188">
        <f t="shared" si="241"/>
        <v>1107590.8792320001</v>
      </c>
      <c r="CG138" s="188">
        <f t="shared" si="241"/>
        <v>1441955.2916130004</v>
      </c>
      <c r="CH138" s="188">
        <f t="shared" si="241"/>
        <v>1018570.0632915</v>
      </c>
      <c r="CI138" s="188">
        <f t="shared" si="241"/>
        <v>1150270.0463850002</v>
      </c>
      <c r="CJ138" s="188">
        <f t="shared" si="241"/>
        <v>1169016.5877389996</v>
      </c>
      <c r="CK138" s="188">
        <f t="shared" si="241"/>
        <v>1244240.9385615026</v>
      </c>
      <c r="CL138" s="188">
        <f t="shared" si="241"/>
        <v>1167295.5566591998</v>
      </c>
      <c r="CM138" s="188">
        <f t="shared" si="241"/>
        <v>1123486.1627399998</v>
      </c>
      <c r="CN138" s="188">
        <f t="shared" si="241"/>
        <v>0</v>
      </c>
      <c r="CO138" s="188">
        <f t="shared" si="241"/>
        <v>0</v>
      </c>
      <c r="CP138" s="188">
        <f t="shared" si="241"/>
        <v>1143058.4715618007</v>
      </c>
      <c r="CQ138" s="188">
        <f t="shared" si="241"/>
        <v>1158639.1935750009</v>
      </c>
      <c r="CR138" s="188">
        <f t="shared" si="241"/>
        <v>1438387.3003500004</v>
      </c>
      <c r="CS138" s="188">
        <f t="shared" si="241"/>
        <v>1351236.6970619999</v>
      </c>
      <c r="CT138" s="188">
        <f t="shared" si="241"/>
        <v>1094095.7382480002</v>
      </c>
      <c r="CU138" s="188">
        <f t="shared" si="241"/>
        <v>211057.52564999997</v>
      </c>
      <c r="CV138" s="188">
        <f t="shared" si="241"/>
        <v>709696.71468000009</v>
      </c>
      <c r="CW138" s="188">
        <f t="shared" si="241"/>
        <v>1451859.7984800003</v>
      </c>
      <c r="CX138" s="188">
        <f t="shared" si="241"/>
        <v>955520.16544950032</v>
      </c>
      <c r="CY138" s="188">
        <f t="shared" si="241"/>
        <v>709696.71468000009</v>
      </c>
      <c r="CZ138" s="188">
        <f t="shared" si="241"/>
        <v>1261241.8029600009</v>
      </c>
      <c r="DA138" s="188">
        <f t="shared" si="241"/>
        <v>1433333.5895129999</v>
      </c>
      <c r="DB138" s="188">
        <f t="shared" si="241"/>
        <v>1317096.4985039998</v>
      </c>
      <c r="DC138" s="188">
        <f t="shared" si="241"/>
        <v>1435379.2842840003</v>
      </c>
      <c r="DD138" s="188">
        <f t="shared" si="241"/>
        <v>1363364.9934555001</v>
      </c>
      <c r="DE138" s="188">
        <f t="shared" si="241"/>
        <v>1319049.8801010002</v>
      </c>
      <c r="DF138" s="188">
        <f t="shared" si="241"/>
        <v>0</v>
      </c>
      <c r="DG138" s="188">
        <f t="shared" si="241"/>
        <v>1146785.6595060001</v>
      </c>
      <c r="DH138" s="188">
        <f t="shared" si="241"/>
        <v>1256955.3365220011</v>
      </c>
      <c r="DI138" s="188">
        <f t="shared" si="241"/>
        <v>1079885.4314292013</v>
      </c>
      <c r="DJ138" s="188">
        <f t="shared" si="241"/>
        <v>1125273.2064480004</v>
      </c>
      <c r="DK138" s="188">
        <f t="shared" si="241"/>
        <v>1018101.0949500005</v>
      </c>
      <c r="DL138" s="188">
        <f t="shared" si="241"/>
        <v>1476018.1561158032</v>
      </c>
      <c r="DM138" s="188">
        <f t="shared" si="241"/>
        <v>1445479.7389260004</v>
      </c>
      <c r="DN138" s="188">
        <f t="shared" si="241"/>
        <v>1225229.214551999</v>
      </c>
      <c r="DO138" s="188">
        <f t="shared" si="241"/>
        <v>1136322.9192000013</v>
      </c>
      <c r="DP138" s="188">
        <f t="shared" si="241"/>
        <v>1439488.0914060001</v>
      </c>
      <c r="DQ138" s="188">
        <f t="shared" si="241"/>
        <v>1168632.5300999999</v>
      </c>
      <c r="DR138" s="188">
        <f t="shared" si="241"/>
        <v>1206188.3160959997</v>
      </c>
      <c r="DS138" s="188">
        <f t="shared" si="241"/>
        <v>1073752.0048080008</v>
      </c>
      <c r="DT138" s="188">
        <f t="shared" si="241"/>
        <v>1400893.3467630001</v>
      </c>
      <c r="DU138" s="188">
        <f t="shared" si="241"/>
        <v>1268801.0326800004</v>
      </c>
      <c r="DV138" s="188">
        <f t="shared" si="241"/>
        <v>1451079.4908960003</v>
      </c>
      <c r="DW138" s="188">
        <f t="shared" si="241"/>
        <v>1320092.3222640001</v>
      </c>
      <c r="DX138" s="188">
        <f t="shared" si="241"/>
        <v>1319750.066817</v>
      </c>
      <c r="DY138" s="188">
        <f t="shared" si="241"/>
        <v>1317988.2786000001</v>
      </c>
      <c r="DZ138" s="188">
        <f t="shared" si="241"/>
        <v>1146082.8601529999</v>
      </c>
      <c r="EA138" s="188">
        <f t="shared" si="241"/>
        <v>1019069.5123980001</v>
      </c>
      <c r="EB138" s="188">
        <f t="shared" ref="EB138:FX138" si="242">EB135*EB83*EB137</f>
        <v>980028.00682800019</v>
      </c>
      <c r="EC138" s="188">
        <f t="shared" si="242"/>
        <v>1312498.6928234999</v>
      </c>
      <c r="ED138" s="188">
        <f t="shared" si="242"/>
        <v>1256540.7981179992</v>
      </c>
      <c r="EE138" s="188">
        <f t="shared" si="242"/>
        <v>1429035.801648</v>
      </c>
      <c r="EF138" s="188">
        <f t="shared" si="242"/>
        <v>1218678.4627140001</v>
      </c>
      <c r="EG138" s="188">
        <f t="shared" si="242"/>
        <v>1421258.8521780004</v>
      </c>
      <c r="EH138" s="188">
        <f t="shared" si="242"/>
        <v>1422173.7105675</v>
      </c>
      <c r="EI138" s="188">
        <f t="shared" si="242"/>
        <v>0</v>
      </c>
      <c r="EJ138" s="188">
        <f t="shared" si="242"/>
        <v>0</v>
      </c>
      <c r="EK138" s="188">
        <f t="shared" si="242"/>
        <v>1138858.9188480007</v>
      </c>
      <c r="EL138" s="188">
        <f t="shared" si="242"/>
        <v>983966.12166600046</v>
      </c>
      <c r="EM138" s="188">
        <f t="shared" si="242"/>
        <v>1268487.5162399998</v>
      </c>
      <c r="EN138" s="188">
        <f t="shared" si="242"/>
        <v>1077366.1526580004</v>
      </c>
      <c r="EO138" s="188">
        <f t="shared" si="242"/>
        <v>1315843.3036230002</v>
      </c>
      <c r="EP138" s="188">
        <f t="shared" si="242"/>
        <v>1111938.3072000002</v>
      </c>
      <c r="EQ138" s="188">
        <f t="shared" si="242"/>
        <v>1105872.6349650018</v>
      </c>
      <c r="ER138" s="188">
        <f t="shared" si="242"/>
        <v>1314454.251618</v>
      </c>
      <c r="ES138" s="188">
        <f t="shared" si="242"/>
        <v>1427889.7248839999</v>
      </c>
      <c r="ET138" s="188">
        <f t="shared" si="242"/>
        <v>1429035.801648</v>
      </c>
      <c r="EU138" s="188">
        <f t="shared" si="242"/>
        <v>1056988.4549370001</v>
      </c>
      <c r="EV138" s="188">
        <f t="shared" si="242"/>
        <v>824827.78935900016</v>
      </c>
      <c r="EW138" s="188">
        <f t="shared" si="242"/>
        <v>1157491.8104925002</v>
      </c>
      <c r="EX138" s="188">
        <f t="shared" si="242"/>
        <v>1392849.0374400001</v>
      </c>
      <c r="EY138" s="188">
        <f t="shared" si="242"/>
        <v>311356.66008000023</v>
      </c>
      <c r="EZ138" s="188">
        <f t="shared" si="242"/>
        <v>1177599.971163</v>
      </c>
      <c r="FA138" s="188">
        <f t="shared" si="242"/>
        <v>1127888.0206455002</v>
      </c>
      <c r="FB138" s="188">
        <f t="shared" si="242"/>
        <v>1318273.9269120004</v>
      </c>
      <c r="FC138" s="188">
        <f t="shared" si="242"/>
        <v>1256807.5483556997</v>
      </c>
      <c r="FD138" s="188">
        <f t="shared" si="242"/>
        <v>1145547.2695680002</v>
      </c>
      <c r="FE138" s="188">
        <f t="shared" si="242"/>
        <v>876618.09261000028</v>
      </c>
      <c r="FF138" s="188">
        <f t="shared" si="242"/>
        <v>1449036.4087620003</v>
      </c>
      <c r="FG138" s="188">
        <f t="shared" si="242"/>
        <v>1201008.3278040001</v>
      </c>
      <c r="FH138" s="188">
        <f t="shared" si="242"/>
        <v>823356.87472800014</v>
      </c>
      <c r="FI138" s="188">
        <f t="shared" si="242"/>
        <v>1263260.5004819985</v>
      </c>
      <c r="FJ138" s="188">
        <f t="shared" si="242"/>
        <v>1184862.2311440003</v>
      </c>
      <c r="FK138" s="188">
        <f t="shared" si="242"/>
        <v>1111029.1095239981</v>
      </c>
      <c r="FL138" s="188">
        <f t="shared" si="242"/>
        <v>0</v>
      </c>
      <c r="FM138" s="188">
        <f t="shared" si="242"/>
        <v>1190043.9611939986</v>
      </c>
      <c r="FN138" s="188">
        <f t="shared" si="242"/>
        <v>0</v>
      </c>
      <c r="FO138" s="188">
        <f t="shared" si="242"/>
        <v>1107529.9177019997</v>
      </c>
      <c r="FP138" s="188">
        <f t="shared" si="242"/>
        <v>1091930.7330540016</v>
      </c>
      <c r="FQ138" s="188">
        <f t="shared" si="242"/>
        <v>1108776.1455509996</v>
      </c>
      <c r="FR138" s="188">
        <f t="shared" si="242"/>
        <v>1389939.4307010002</v>
      </c>
      <c r="FS138" s="188">
        <f t="shared" si="242"/>
        <v>1358119.2537990001</v>
      </c>
      <c r="FT138" s="188">
        <f t="shared" si="242"/>
        <v>709696.71468000009</v>
      </c>
      <c r="FU138" s="188">
        <f t="shared" si="242"/>
        <v>1171298.7261584995</v>
      </c>
      <c r="FV138" s="188">
        <f t="shared" si="242"/>
        <v>1169067.9695999997</v>
      </c>
      <c r="FW138" s="188">
        <f t="shared" si="242"/>
        <v>1279690.503696</v>
      </c>
      <c r="FX138" s="188">
        <f t="shared" si="242"/>
        <v>709696.71468000009</v>
      </c>
      <c r="FY138" s="14"/>
      <c r="FZ138" s="2">
        <f>SUM(C138:FX138)</f>
        <v>181010563.76835904</v>
      </c>
      <c r="GA138" s="65"/>
      <c r="GB138" s="2">
        <f>FZ138-GA138</f>
        <v>181010563.76835904</v>
      </c>
      <c r="GC138" s="14"/>
      <c r="GD138" s="14"/>
      <c r="GE138" s="14"/>
      <c r="GF138" s="14"/>
      <c r="GG138" s="2"/>
      <c r="GH138" s="12"/>
      <c r="GI138" s="133"/>
      <c r="GJ138" s="133"/>
      <c r="GK138" s="133"/>
      <c r="GL138" s="133"/>
      <c r="GM138" s="133"/>
      <c r="GN138" s="138"/>
      <c r="GO138" s="138"/>
    </row>
    <row r="139" spans="1:197" x14ac:dyDescent="0.35">
      <c r="A139" s="119"/>
      <c r="B139" s="154"/>
      <c r="C139" s="188"/>
      <c r="D139" s="188"/>
      <c r="E139" s="188"/>
      <c r="F139" s="188"/>
      <c r="G139" s="188"/>
      <c r="H139" s="188"/>
      <c r="I139" s="188"/>
      <c r="J139" s="188"/>
      <c r="K139" s="188"/>
      <c r="L139" s="188"/>
      <c r="M139" s="188"/>
      <c r="N139" s="188"/>
      <c r="O139" s="188"/>
      <c r="P139" s="188"/>
      <c r="Q139" s="188"/>
      <c r="R139" s="188"/>
      <c r="S139" s="188"/>
      <c r="T139" s="188"/>
      <c r="U139" s="188"/>
      <c r="V139" s="188"/>
      <c r="W139" s="188"/>
      <c r="X139" s="188"/>
      <c r="Y139" s="188"/>
      <c r="Z139" s="188"/>
      <c r="AA139" s="188"/>
      <c r="AB139" s="188"/>
      <c r="AC139" s="188"/>
      <c r="AD139" s="188"/>
      <c r="AE139" s="188"/>
      <c r="AF139" s="188"/>
      <c r="AG139" s="188"/>
      <c r="AH139" s="188"/>
      <c r="AI139" s="188"/>
      <c r="AJ139" s="188"/>
      <c r="AK139" s="188"/>
      <c r="AL139" s="188"/>
      <c r="AM139" s="188"/>
      <c r="AN139" s="188"/>
      <c r="AO139" s="188"/>
      <c r="AP139" s="188"/>
      <c r="AQ139" s="188"/>
      <c r="AR139" s="188"/>
      <c r="AS139" s="188"/>
      <c r="AT139" s="188"/>
      <c r="AU139" s="188"/>
      <c r="AV139" s="188"/>
      <c r="AW139" s="188"/>
      <c r="AX139" s="188"/>
      <c r="AY139" s="188"/>
      <c r="AZ139" s="188"/>
      <c r="BA139" s="188"/>
      <c r="BB139" s="188"/>
      <c r="BC139" s="188"/>
      <c r="BD139" s="188"/>
      <c r="BE139" s="188"/>
      <c r="BF139" s="188"/>
      <c r="BG139" s="188"/>
      <c r="BH139" s="188"/>
      <c r="BI139" s="188"/>
      <c r="BJ139" s="188"/>
      <c r="BK139" s="188"/>
      <c r="BL139" s="188"/>
      <c r="BM139" s="188"/>
      <c r="BN139" s="188"/>
      <c r="BO139" s="188"/>
      <c r="BP139" s="188"/>
      <c r="BQ139" s="188"/>
      <c r="BR139" s="188"/>
      <c r="BS139" s="188"/>
      <c r="BT139" s="188"/>
      <c r="BU139" s="188"/>
      <c r="BV139" s="188"/>
      <c r="BW139" s="188"/>
      <c r="BX139" s="188"/>
      <c r="BY139" s="188"/>
      <c r="BZ139" s="188"/>
      <c r="CA139" s="188"/>
      <c r="CB139" s="188"/>
      <c r="CC139" s="188"/>
      <c r="CD139" s="188"/>
      <c r="CE139" s="188"/>
      <c r="CF139" s="188"/>
      <c r="CG139" s="188"/>
      <c r="CH139" s="188"/>
      <c r="CI139" s="188"/>
      <c r="CJ139" s="188"/>
      <c r="CK139" s="188"/>
      <c r="CL139" s="188"/>
      <c r="CM139" s="188"/>
      <c r="CN139" s="188"/>
      <c r="CO139" s="188"/>
      <c r="CP139" s="188"/>
      <c r="CQ139" s="188"/>
      <c r="CR139" s="188"/>
      <c r="CS139" s="188"/>
      <c r="CT139" s="188"/>
      <c r="CU139" s="188"/>
      <c r="CV139" s="188"/>
      <c r="CW139" s="188"/>
      <c r="CX139" s="188"/>
      <c r="CY139" s="188"/>
      <c r="CZ139" s="188"/>
      <c r="DA139" s="188"/>
      <c r="DB139" s="188"/>
      <c r="DC139" s="188"/>
      <c r="DD139" s="188"/>
      <c r="DE139" s="188"/>
      <c r="DF139" s="188"/>
      <c r="DG139" s="188"/>
      <c r="DH139" s="188"/>
      <c r="DI139" s="188"/>
      <c r="DJ139" s="188"/>
      <c r="DK139" s="188"/>
      <c r="DL139" s="188"/>
      <c r="DM139" s="188"/>
      <c r="DN139" s="188"/>
      <c r="DO139" s="188"/>
      <c r="DP139" s="188"/>
      <c r="DQ139" s="188"/>
      <c r="DR139" s="188"/>
      <c r="DS139" s="188"/>
      <c r="DT139" s="188"/>
      <c r="DU139" s="188"/>
      <c r="DV139" s="188"/>
      <c r="DW139" s="188"/>
      <c r="DX139" s="188"/>
      <c r="DY139" s="188"/>
      <c r="DZ139" s="188"/>
      <c r="EA139" s="188"/>
      <c r="EB139" s="188"/>
      <c r="EC139" s="188"/>
      <c r="ED139" s="188"/>
      <c r="EE139" s="188"/>
      <c r="EF139" s="188"/>
      <c r="EG139" s="188"/>
      <c r="EH139" s="188"/>
      <c r="EI139" s="188"/>
      <c r="EJ139" s="188"/>
      <c r="EK139" s="188"/>
      <c r="EL139" s="188"/>
      <c r="EM139" s="188"/>
      <c r="EN139" s="188"/>
      <c r="EO139" s="188"/>
      <c r="EP139" s="188"/>
      <c r="EQ139" s="188"/>
      <c r="ER139" s="188"/>
      <c r="ES139" s="188"/>
      <c r="ET139" s="188"/>
      <c r="EU139" s="188"/>
      <c r="EV139" s="188"/>
      <c r="EW139" s="188"/>
      <c r="EX139" s="188"/>
      <c r="EY139" s="188"/>
      <c r="EZ139" s="188"/>
      <c r="FA139" s="188"/>
      <c r="FB139" s="188"/>
      <c r="FC139" s="188"/>
      <c r="FD139" s="188"/>
      <c r="FE139" s="188"/>
      <c r="FF139" s="188"/>
      <c r="FG139" s="188"/>
      <c r="FH139" s="188"/>
      <c r="FI139" s="188"/>
      <c r="FJ139" s="188"/>
      <c r="FK139" s="188"/>
      <c r="FL139" s="188"/>
      <c r="FM139" s="188"/>
      <c r="FN139" s="188"/>
      <c r="FO139" s="188"/>
      <c r="FP139" s="188"/>
      <c r="FQ139" s="188"/>
      <c r="FR139" s="188"/>
      <c r="FS139" s="188"/>
      <c r="FT139" s="188"/>
      <c r="FU139" s="188"/>
      <c r="FV139" s="188"/>
      <c r="FW139" s="188"/>
      <c r="FX139" s="188"/>
      <c r="FY139" s="14"/>
      <c r="FZ139" s="2"/>
      <c r="GA139" s="2"/>
      <c r="GB139" s="2"/>
      <c r="GC139" s="14"/>
      <c r="GD139" s="14"/>
      <c r="GE139" s="14"/>
      <c r="GF139" s="14"/>
      <c r="GG139" s="2"/>
      <c r="GH139" s="12"/>
      <c r="GI139" s="133"/>
      <c r="GJ139" s="133"/>
      <c r="GK139" s="133"/>
      <c r="GL139" s="133"/>
      <c r="GM139" s="133"/>
      <c r="GN139" s="138"/>
      <c r="GO139" s="138"/>
    </row>
    <row r="140" spans="1:197" x14ac:dyDescent="0.35">
      <c r="A140" s="182"/>
      <c r="B140" s="154" t="s">
        <v>608</v>
      </c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2"/>
      <c r="BJ140" s="12"/>
      <c r="BK140" s="12"/>
      <c r="BL140" s="12"/>
      <c r="BM140" s="12"/>
      <c r="BN140" s="12"/>
      <c r="BO140" s="12"/>
      <c r="BP140" s="12"/>
      <c r="BQ140" s="12"/>
      <c r="BR140" s="12"/>
      <c r="BS140" s="12"/>
      <c r="BT140" s="12"/>
      <c r="BU140" s="12"/>
      <c r="BV140" s="12"/>
      <c r="BW140" s="12"/>
      <c r="BX140" s="12"/>
      <c r="BY140" s="12"/>
      <c r="BZ140" s="12"/>
      <c r="CA140" s="12"/>
      <c r="CB140" s="12"/>
      <c r="CC140" s="12"/>
      <c r="CD140" s="12"/>
      <c r="CE140" s="12"/>
      <c r="CF140" s="12"/>
      <c r="CG140" s="12"/>
      <c r="CH140" s="12"/>
      <c r="CI140" s="12"/>
      <c r="CJ140" s="12"/>
      <c r="CK140" s="12"/>
      <c r="CL140" s="12"/>
      <c r="CM140" s="12"/>
      <c r="CN140" s="12"/>
      <c r="CO140" s="12"/>
      <c r="CP140" s="12"/>
      <c r="CQ140" s="12"/>
      <c r="CR140" s="12"/>
      <c r="CS140" s="12"/>
      <c r="CT140" s="12"/>
      <c r="CU140" s="12"/>
      <c r="CV140" s="12"/>
      <c r="CW140" s="12"/>
      <c r="CX140" s="12"/>
      <c r="CY140" s="12"/>
      <c r="CZ140" s="12"/>
      <c r="DA140" s="12"/>
      <c r="DB140" s="12"/>
      <c r="DC140" s="12"/>
      <c r="DD140" s="12"/>
      <c r="DE140" s="12"/>
      <c r="DF140" s="12"/>
      <c r="DG140" s="12"/>
      <c r="DH140" s="12"/>
      <c r="DI140" s="12"/>
      <c r="DJ140" s="12"/>
      <c r="DK140" s="12"/>
      <c r="DL140" s="12"/>
      <c r="DM140" s="12"/>
      <c r="DN140" s="12"/>
      <c r="DO140" s="12"/>
      <c r="DP140" s="12"/>
      <c r="DQ140" s="12"/>
      <c r="DR140" s="12"/>
      <c r="DS140" s="12"/>
      <c r="DT140" s="12"/>
      <c r="DU140" s="12"/>
      <c r="DV140" s="12"/>
      <c r="DW140" s="12"/>
      <c r="DX140" s="12"/>
      <c r="DY140" s="12"/>
      <c r="DZ140" s="12"/>
      <c r="EA140" s="12"/>
      <c r="EB140" s="12"/>
      <c r="EC140" s="12"/>
      <c r="ED140" s="12"/>
      <c r="EE140" s="12"/>
      <c r="EF140" s="12"/>
      <c r="EG140" s="12"/>
      <c r="EH140" s="12"/>
      <c r="EI140" s="12"/>
      <c r="EJ140" s="12"/>
      <c r="EK140" s="12"/>
      <c r="EL140" s="12"/>
      <c r="EM140" s="12"/>
      <c r="EN140" s="12"/>
      <c r="EO140" s="12"/>
      <c r="EP140" s="12"/>
      <c r="EQ140" s="12"/>
      <c r="ER140" s="12"/>
      <c r="ES140" s="12"/>
      <c r="ET140" s="12"/>
      <c r="EU140" s="12"/>
      <c r="EV140" s="12"/>
      <c r="EW140" s="12"/>
      <c r="EX140" s="12"/>
      <c r="EY140" s="12"/>
      <c r="EZ140" s="12"/>
      <c r="FA140" s="12"/>
      <c r="FB140" s="12"/>
      <c r="FC140" s="12"/>
      <c r="FD140" s="12"/>
      <c r="FE140" s="12"/>
      <c r="FF140" s="12"/>
      <c r="FG140" s="12"/>
      <c r="FH140" s="12"/>
      <c r="FI140" s="12"/>
      <c r="FJ140" s="12"/>
      <c r="FK140" s="12"/>
      <c r="FL140" s="12"/>
      <c r="FM140" s="12"/>
      <c r="FN140" s="12"/>
      <c r="FO140" s="12"/>
      <c r="FP140" s="12"/>
      <c r="FQ140" s="12"/>
      <c r="FR140" s="12"/>
      <c r="FS140" s="12"/>
      <c r="FT140" s="12"/>
      <c r="FU140" s="12"/>
      <c r="FV140" s="12"/>
      <c r="FW140" s="12"/>
      <c r="FX140" s="12"/>
      <c r="FY140" s="14"/>
      <c r="FZ140" s="14"/>
      <c r="GA140" s="2"/>
      <c r="GB140" s="14"/>
      <c r="GC140" s="14"/>
      <c r="GD140" s="14"/>
      <c r="GE140" s="14"/>
      <c r="GF140" s="14"/>
      <c r="GG140" s="2"/>
      <c r="GH140" s="12"/>
      <c r="GI140" s="133"/>
      <c r="GJ140" s="133"/>
      <c r="GK140" s="133"/>
      <c r="GL140" s="133"/>
      <c r="GM140" s="133"/>
      <c r="GN140" s="138"/>
      <c r="GO140" s="138"/>
    </row>
    <row r="141" spans="1:197" s="121" customFormat="1" x14ac:dyDescent="0.35">
      <c r="A141" s="119" t="s">
        <v>559</v>
      </c>
      <c r="B141" s="120" t="s">
        <v>1011</v>
      </c>
      <c r="C141" s="34">
        <f t="shared" ref="C141:AH141" si="243">ROUND(C85+C97+C102+C110+C115+C120+C126+C132+C138,2)</f>
        <v>89905834.969999999</v>
      </c>
      <c r="D141" s="34">
        <f t="shared" si="243"/>
        <v>453826912.29000002</v>
      </c>
      <c r="E141" s="34">
        <f t="shared" si="243"/>
        <v>75403243.650000006</v>
      </c>
      <c r="F141" s="34">
        <f t="shared" si="243"/>
        <v>290216589.5</v>
      </c>
      <c r="G141" s="34">
        <f t="shared" si="243"/>
        <v>21902913.02</v>
      </c>
      <c r="H141" s="34">
        <f t="shared" si="243"/>
        <v>16313470.52</v>
      </c>
      <c r="I141" s="34">
        <f t="shared" si="243"/>
        <v>96472176.930000007</v>
      </c>
      <c r="J141" s="34">
        <f t="shared" si="243"/>
        <v>26482241.219999999</v>
      </c>
      <c r="K141" s="34">
        <f t="shared" si="243"/>
        <v>4986840.41</v>
      </c>
      <c r="L141" s="34">
        <f t="shared" si="243"/>
        <v>27743456.82</v>
      </c>
      <c r="M141" s="34">
        <f t="shared" si="243"/>
        <v>13586063.98</v>
      </c>
      <c r="N141" s="34">
        <f t="shared" si="243"/>
        <v>588028847.71000004</v>
      </c>
      <c r="O141" s="34">
        <f t="shared" si="243"/>
        <v>147225994.22</v>
      </c>
      <c r="P141" s="34">
        <f t="shared" si="243"/>
        <v>6407193.1100000003</v>
      </c>
      <c r="Q141" s="34">
        <f t="shared" si="243"/>
        <v>510043300.31</v>
      </c>
      <c r="R141" s="34">
        <f t="shared" si="243"/>
        <v>73208656.549999997</v>
      </c>
      <c r="S141" s="34">
        <f t="shared" si="243"/>
        <v>20663925.609999999</v>
      </c>
      <c r="T141" s="34">
        <f t="shared" si="243"/>
        <v>3715384.5</v>
      </c>
      <c r="U141" s="34">
        <f t="shared" si="243"/>
        <v>1590892.6</v>
      </c>
      <c r="V141" s="34">
        <f t="shared" si="243"/>
        <v>4814658.4000000004</v>
      </c>
      <c r="W141" s="34">
        <f t="shared" si="243"/>
        <v>4100509.65</v>
      </c>
      <c r="X141" s="34">
        <f t="shared" si="243"/>
        <v>1518548.68</v>
      </c>
      <c r="Y141" s="34">
        <f t="shared" si="243"/>
        <v>12200176.49</v>
      </c>
      <c r="Z141" s="34">
        <f t="shared" si="243"/>
        <v>4298998.6500000004</v>
      </c>
      <c r="AA141" s="34">
        <f t="shared" si="243"/>
        <v>356107351.35000002</v>
      </c>
      <c r="AB141" s="34">
        <f t="shared" si="243"/>
        <v>313537491.13999999</v>
      </c>
      <c r="AC141" s="34">
        <f t="shared" si="243"/>
        <v>12684079.630000001</v>
      </c>
      <c r="AD141" s="34">
        <f t="shared" si="243"/>
        <v>18848323.84</v>
      </c>
      <c r="AE141" s="34">
        <f t="shared" si="243"/>
        <v>2267466.2999999998</v>
      </c>
      <c r="AF141" s="34">
        <f t="shared" si="243"/>
        <v>3799131.71</v>
      </c>
      <c r="AG141" s="34">
        <f t="shared" si="243"/>
        <v>8790741.4199999999</v>
      </c>
      <c r="AH141" s="34">
        <f t="shared" si="243"/>
        <v>13224255.390000001</v>
      </c>
      <c r="AI141" s="34">
        <f t="shared" ref="AI141:BN141" si="244">ROUND(AI85+AI97+AI102+AI110+AI115+AI120+AI126+AI132+AI138,2)</f>
        <v>6533618.6100000003</v>
      </c>
      <c r="AJ141" s="34">
        <f t="shared" si="244"/>
        <v>3858766.02</v>
      </c>
      <c r="AK141" s="34">
        <f t="shared" si="244"/>
        <v>3632635.32</v>
      </c>
      <c r="AL141" s="34">
        <f t="shared" si="244"/>
        <v>5383110.8200000003</v>
      </c>
      <c r="AM141" s="34">
        <f t="shared" si="244"/>
        <v>6051608.8600000003</v>
      </c>
      <c r="AN141" s="34">
        <f t="shared" si="244"/>
        <v>5391159.4800000004</v>
      </c>
      <c r="AO141" s="34">
        <f t="shared" si="244"/>
        <v>50292923.530000001</v>
      </c>
      <c r="AP141" s="34">
        <f t="shared" si="244"/>
        <v>1041246672.58</v>
      </c>
      <c r="AQ141" s="34">
        <f t="shared" si="244"/>
        <v>4661487.2300000004</v>
      </c>
      <c r="AR141" s="34">
        <f t="shared" si="244"/>
        <v>693647941.00999999</v>
      </c>
      <c r="AS141" s="34">
        <f t="shared" si="244"/>
        <v>85655206.299999997</v>
      </c>
      <c r="AT141" s="34">
        <f t="shared" si="244"/>
        <v>38644575.210000001</v>
      </c>
      <c r="AU141" s="34">
        <f t="shared" si="244"/>
        <v>5493837.4100000001</v>
      </c>
      <c r="AV141" s="34">
        <f t="shared" si="244"/>
        <v>5528675.6299999999</v>
      </c>
      <c r="AW141" s="34">
        <f t="shared" si="244"/>
        <v>4754522.3499999996</v>
      </c>
      <c r="AX141" s="34">
        <f t="shared" si="244"/>
        <v>1677484.09</v>
      </c>
      <c r="AY141" s="34">
        <f t="shared" si="244"/>
        <v>6910949.25</v>
      </c>
      <c r="AZ141" s="34">
        <f t="shared" si="244"/>
        <v>147859019.34</v>
      </c>
      <c r="BA141" s="34">
        <f t="shared" si="244"/>
        <v>107837168.77</v>
      </c>
      <c r="BB141" s="34">
        <f t="shared" si="244"/>
        <v>85972977.170000002</v>
      </c>
      <c r="BC141" s="34">
        <f t="shared" si="244"/>
        <v>307143256.93000001</v>
      </c>
      <c r="BD141" s="34">
        <f t="shared" si="244"/>
        <v>41987786.700000003</v>
      </c>
      <c r="BE141" s="34">
        <f t="shared" si="244"/>
        <v>14889743.539999999</v>
      </c>
      <c r="BF141" s="34">
        <f t="shared" si="244"/>
        <v>287550228.30000001</v>
      </c>
      <c r="BG141" s="34">
        <f t="shared" si="244"/>
        <v>13416610.34</v>
      </c>
      <c r="BH141" s="34">
        <f t="shared" si="244"/>
        <v>8702796.4000000004</v>
      </c>
      <c r="BI141" s="34">
        <f t="shared" si="244"/>
        <v>5043195.41</v>
      </c>
      <c r="BJ141" s="34">
        <f t="shared" si="244"/>
        <v>71760910.25</v>
      </c>
      <c r="BK141" s="34">
        <f t="shared" si="244"/>
        <v>365509854.63999999</v>
      </c>
      <c r="BL141" s="34">
        <f t="shared" si="244"/>
        <v>1742114.72</v>
      </c>
      <c r="BM141" s="34">
        <f t="shared" si="244"/>
        <v>7264231.3499999996</v>
      </c>
      <c r="BN141" s="34">
        <f t="shared" si="244"/>
        <v>38128954.810000002</v>
      </c>
      <c r="BO141" s="34">
        <f t="shared" ref="BO141:CT141" si="245">ROUND(BO85+BO97+BO102+BO110+BO115+BO120+BO126+BO132+BO138,2)</f>
        <v>17174538.100000001</v>
      </c>
      <c r="BP141" s="34">
        <f t="shared" si="245"/>
        <v>3621117.07</v>
      </c>
      <c r="BQ141" s="34">
        <f t="shared" si="245"/>
        <v>81215707.629999995</v>
      </c>
      <c r="BR141" s="34">
        <f t="shared" si="245"/>
        <v>58772432.039999999</v>
      </c>
      <c r="BS141" s="34">
        <f t="shared" si="245"/>
        <v>15626049.09</v>
      </c>
      <c r="BT141" s="34">
        <f t="shared" si="245"/>
        <v>6116668.9800000004</v>
      </c>
      <c r="BU141" s="34">
        <f t="shared" si="245"/>
        <v>7240252.9400000004</v>
      </c>
      <c r="BV141" s="34">
        <f t="shared" si="245"/>
        <v>18551135.710000001</v>
      </c>
      <c r="BW141" s="34">
        <f t="shared" si="245"/>
        <v>29034402.460000001</v>
      </c>
      <c r="BX141" s="34">
        <f t="shared" si="245"/>
        <v>1840954.18</v>
      </c>
      <c r="BY141" s="34">
        <f t="shared" si="245"/>
        <v>6921105.7699999996</v>
      </c>
      <c r="BZ141" s="34">
        <f t="shared" si="245"/>
        <v>4254665.87</v>
      </c>
      <c r="CA141" s="34">
        <f t="shared" si="245"/>
        <v>3199622.96</v>
      </c>
      <c r="CB141" s="34">
        <f t="shared" si="245"/>
        <v>834789136.97000003</v>
      </c>
      <c r="CC141" s="34">
        <f t="shared" si="245"/>
        <v>3980750.04</v>
      </c>
      <c r="CD141" s="34">
        <f t="shared" si="245"/>
        <v>3899259.89</v>
      </c>
      <c r="CE141" s="34">
        <f t="shared" si="245"/>
        <v>3410242.43</v>
      </c>
      <c r="CF141" s="34">
        <f t="shared" si="245"/>
        <v>2606414.15</v>
      </c>
      <c r="CG141" s="34">
        <f t="shared" si="245"/>
        <v>4142661.25</v>
      </c>
      <c r="CH141" s="34">
        <f t="shared" si="245"/>
        <v>2367291.66</v>
      </c>
      <c r="CI141" s="34">
        <f t="shared" si="245"/>
        <v>9866476.9000000004</v>
      </c>
      <c r="CJ141" s="34">
        <f t="shared" si="245"/>
        <v>12540604.32</v>
      </c>
      <c r="CK141" s="34">
        <f t="shared" si="245"/>
        <v>68543255.530000001</v>
      </c>
      <c r="CL141" s="34">
        <f t="shared" si="245"/>
        <v>16396829.300000001</v>
      </c>
      <c r="CM141" s="34">
        <f t="shared" si="245"/>
        <v>11101401.84</v>
      </c>
      <c r="CN141" s="34">
        <f t="shared" si="245"/>
        <v>365656094.52999997</v>
      </c>
      <c r="CO141" s="34">
        <f t="shared" si="245"/>
        <v>163714034.12</v>
      </c>
      <c r="CP141" s="34">
        <f t="shared" si="245"/>
        <v>12889001.960000001</v>
      </c>
      <c r="CQ141" s="34">
        <f t="shared" si="245"/>
        <v>10606552.98</v>
      </c>
      <c r="CR141" s="34">
        <f t="shared" si="245"/>
        <v>4574288.91</v>
      </c>
      <c r="CS141" s="34">
        <f t="shared" si="245"/>
        <v>4582328.42</v>
      </c>
      <c r="CT141" s="34">
        <f t="shared" si="245"/>
        <v>2705070.8</v>
      </c>
      <c r="CU141" s="34">
        <f t="shared" ref="CU141:DZ141" si="246">ROUND(CU85+CU97+CU102+CU110+CU115+CU120+CU126+CU132+CU138,2)</f>
        <v>5153738.96</v>
      </c>
      <c r="CV141" s="34">
        <f t="shared" si="246"/>
        <v>1513758.84</v>
      </c>
      <c r="CW141" s="34">
        <f t="shared" si="246"/>
        <v>4310691.26</v>
      </c>
      <c r="CX141" s="34">
        <f t="shared" si="246"/>
        <v>7278468.79</v>
      </c>
      <c r="CY141" s="34">
        <f t="shared" si="246"/>
        <v>1576810.48</v>
      </c>
      <c r="CZ141" s="34">
        <f t="shared" si="246"/>
        <v>21988794.710000001</v>
      </c>
      <c r="DA141" s="34">
        <f t="shared" si="246"/>
        <v>3923405.95</v>
      </c>
      <c r="DB141" s="34">
        <f t="shared" si="246"/>
        <v>5193640.1900000004</v>
      </c>
      <c r="DC141" s="34">
        <f t="shared" si="246"/>
        <v>3863325.94</v>
      </c>
      <c r="DD141" s="34">
        <f t="shared" si="246"/>
        <v>3609257.43</v>
      </c>
      <c r="DE141" s="34">
        <f t="shared" si="246"/>
        <v>5245451.4000000004</v>
      </c>
      <c r="DF141" s="34">
        <f t="shared" si="246"/>
        <v>217722599.61000001</v>
      </c>
      <c r="DG141" s="34">
        <f t="shared" si="246"/>
        <v>2742912.24</v>
      </c>
      <c r="DH141" s="34">
        <f t="shared" si="246"/>
        <v>23988897.219999999</v>
      </c>
      <c r="DI141" s="34">
        <f t="shared" si="246"/>
        <v>31200114.52</v>
      </c>
      <c r="DJ141" s="34">
        <f t="shared" si="246"/>
        <v>9620703.7599999998</v>
      </c>
      <c r="DK141" s="34">
        <f t="shared" si="246"/>
        <v>8209842.9699999997</v>
      </c>
      <c r="DL141" s="34">
        <f t="shared" si="246"/>
        <v>74527798.650000006</v>
      </c>
      <c r="DM141" s="34">
        <f t="shared" si="246"/>
        <v>4626431.92</v>
      </c>
      <c r="DN141" s="34">
        <f t="shared" si="246"/>
        <v>18641964.530000001</v>
      </c>
      <c r="DO141" s="34">
        <f t="shared" si="246"/>
        <v>43488504.009999998</v>
      </c>
      <c r="DP141" s="34">
        <f t="shared" si="246"/>
        <v>3967536.61</v>
      </c>
      <c r="DQ141" s="34">
        <f t="shared" si="246"/>
        <v>12939734.869999999</v>
      </c>
      <c r="DR141" s="34">
        <f t="shared" si="246"/>
        <v>17502064.420000002</v>
      </c>
      <c r="DS141" s="34">
        <f t="shared" si="246"/>
        <v>8498610.7699999996</v>
      </c>
      <c r="DT141" s="34">
        <f t="shared" si="246"/>
        <v>3734761.98</v>
      </c>
      <c r="DU141" s="34">
        <f t="shared" si="246"/>
        <v>6127196.7999999998</v>
      </c>
      <c r="DV141" s="34">
        <f t="shared" si="246"/>
        <v>4049303.44</v>
      </c>
      <c r="DW141" s="34">
        <f t="shared" si="246"/>
        <v>4771182.46</v>
      </c>
      <c r="DX141" s="34">
        <f t="shared" si="246"/>
        <v>3490569.7</v>
      </c>
      <c r="DY141" s="34">
        <f t="shared" si="246"/>
        <v>5399211.6299999999</v>
      </c>
      <c r="DZ141" s="34">
        <f t="shared" si="246"/>
        <v>10556595.43</v>
      </c>
      <c r="EA141" s="34">
        <f t="shared" ref="EA141:FF141" si="247">ROUND(EA85+EA97+EA102+EA110+EA115+EA120+EA126+EA132+EA138,2)</f>
        <v>8500364.3399999999</v>
      </c>
      <c r="EB141" s="34">
        <f t="shared" si="247"/>
        <v>8005558.5499999998</v>
      </c>
      <c r="EC141" s="34">
        <f t="shared" si="247"/>
        <v>4850771.28</v>
      </c>
      <c r="ED141" s="34">
        <f t="shared" si="247"/>
        <v>19656713.120000001</v>
      </c>
      <c r="EE141" s="34">
        <f t="shared" si="247"/>
        <v>4015360.51</v>
      </c>
      <c r="EF141" s="34">
        <f t="shared" si="247"/>
        <v>18007675.489999998</v>
      </c>
      <c r="EG141" s="34">
        <f t="shared" si="247"/>
        <v>4663326.5199999996</v>
      </c>
      <c r="EH141" s="34">
        <f t="shared" si="247"/>
        <v>4338888.38</v>
      </c>
      <c r="EI141" s="34">
        <f t="shared" si="247"/>
        <v>167077134.47</v>
      </c>
      <c r="EJ141" s="34">
        <f t="shared" si="247"/>
        <v>121235872.68000001</v>
      </c>
      <c r="EK141" s="34">
        <f t="shared" si="247"/>
        <v>9972852.1600000001</v>
      </c>
      <c r="EL141" s="34">
        <f t="shared" si="247"/>
        <v>7369034.5499999998</v>
      </c>
      <c r="EM141" s="34">
        <f t="shared" si="247"/>
        <v>6208326.0999999996</v>
      </c>
      <c r="EN141" s="34">
        <f t="shared" si="247"/>
        <v>12994970.470000001</v>
      </c>
      <c r="EO141" s="34">
        <f t="shared" si="247"/>
        <v>4813110.4800000004</v>
      </c>
      <c r="EP141" s="34">
        <f t="shared" si="247"/>
        <v>7014387.3600000003</v>
      </c>
      <c r="EQ141" s="34">
        <f t="shared" si="247"/>
        <v>33149932.07</v>
      </c>
      <c r="ER141" s="34">
        <f t="shared" si="247"/>
        <v>5836168.2000000002</v>
      </c>
      <c r="ES141" s="34">
        <f t="shared" si="247"/>
        <v>4006752.74</v>
      </c>
      <c r="ET141" s="34">
        <f t="shared" si="247"/>
        <v>4145748.52</v>
      </c>
      <c r="EU141" s="34">
        <f t="shared" si="247"/>
        <v>9361028.8000000007</v>
      </c>
      <c r="EV141" s="34">
        <f t="shared" si="247"/>
        <v>2054195.8</v>
      </c>
      <c r="EW141" s="34">
        <f t="shared" si="247"/>
        <v>11210071.199999999</v>
      </c>
      <c r="EX141" s="34">
        <f t="shared" si="247"/>
        <v>3768699.71</v>
      </c>
      <c r="EY141" s="34">
        <f t="shared" si="247"/>
        <v>10011087.619999999</v>
      </c>
      <c r="EZ141" s="34">
        <f t="shared" si="247"/>
        <v>2802744.24</v>
      </c>
      <c r="FA141" s="34">
        <f t="shared" si="247"/>
        <v>47392019.390000001</v>
      </c>
      <c r="FB141" s="34">
        <f t="shared" si="247"/>
        <v>5523348.0099999998</v>
      </c>
      <c r="FC141" s="34">
        <f t="shared" si="247"/>
        <v>21183394.690000001</v>
      </c>
      <c r="FD141" s="34">
        <f t="shared" si="247"/>
        <v>6698596.8700000001</v>
      </c>
      <c r="FE141" s="34">
        <f t="shared" si="247"/>
        <v>2036652.01</v>
      </c>
      <c r="FF141" s="34">
        <f t="shared" si="247"/>
        <v>4195376.43</v>
      </c>
      <c r="FG141" s="34">
        <f t="shared" ref="FG141:FX141" si="248">ROUND(FG85+FG97+FG102+FG110+FG115+FG120+FG126+FG132+FG138,2)</f>
        <v>2883909.29</v>
      </c>
      <c r="FH141" s="34">
        <f t="shared" si="248"/>
        <v>1886749.35</v>
      </c>
      <c r="FI141" s="34">
        <f t="shared" si="248"/>
        <v>24102994.120000001</v>
      </c>
      <c r="FJ141" s="34">
        <f t="shared" si="248"/>
        <v>24699535.780000001</v>
      </c>
      <c r="FK141" s="34">
        <f t="shared" si="248"/>
        <v>36799546.020000003</v>
      </c>
      <c r="FL141" s="34">
        <f t="shared" si="248"/>
        <v>92878209</v>
      </c>
      <c r="FM141" s="34">
        <f t="shared" si="248"/>
        <v>47030792.689999998</v>
      </c>
      <c r="FN141" s="34">
        <f t="shared" si="248"/>
        <v>279493903.37</v>
      </c>
      <c r="FO141" s="34">
        <f t="shared" si="248"/>
        <v>15085640.18</v>
      </c>
      <c r="FP141" s="34">
        <f t="shared" si="248"/>
        <v>29190214.640000001</v>
      </c>
      <c r="FQ141" s="34">
        <f t="shared" si="248"/>
        <v>14477909.65</v>
      </c>
      <c r="FR141" s="34">
        <f t="shared" si="248"/>
        <v>3552619.38</v>
      </c>
      <c r="FS141" s="34">
        <f t="shared" si="248"/>
        <v>3440030.85</v>
      </c>
      <c r="FT141" s="34">
        <f t="shared" si="248"/>
        <v>1626711.85</v>
      </c>
      <c r="FU141" s="34">
        <f t="shared" si="248"/>
        <v>11195343.76</v>
      </c>
      <c r="FV141" s="34">
        <f t="shared" si="248"/>
        <v>11794175.029999999</v>
      </c>
      <c r="FW141" s="34">
        <f t="shared" si="248"/>
        <v>3188053.33</v>
      </c>
      <c r="FX141" s="34">
        <f t="shared" si="248"/>
        <v>1560742.76</v>
      </c>
      <c r="FY141" s="14"/>
      <c r="FZ141" s="2">
        <f>SUM(C141:FX141)</f>
        <v>10256481167.040007</v>
      </c>
      <c r="GA141" s="65"/>
      <c r="GB141" s="2">
        <f>FZ141-GA141</f>
        <v>10256481167.040007</v>
      </c>
      <c r="GC141" s="14"/>
      <c r="GD141" s="14"/>
      <c r="GE141" s="14"/>
      <c r="GF141" s="14"/>
      <c r="GG141" s="2"/>
      <c r="GH141" s="12"/>
      <c r="GI141" s="133"/>
      <c r="GJ141" s="133"/>
      <c r="GK141" s="133"/>
      <c r="GL141" s="133"/>
      <c r="GM141" s="133"/>
      <c r="GN141" s="180"/>
      <c r="GO141" s="180"/>
    </row>
    <row r="142" spans="1:197" s="112" customFormat="1" x14ac:dyDescent="0.35">
      <c r="A142" s="119" t="s">
        <v>560</v>
      </c>
      <c r="B142" s="120" t="s">
        <v>1039</v>
      </c>
      <c r="C142" s="34">
        <f>SFA1994_AMENDED!C258</f>
        <v>80989881.590000004</v>
      </c>
      <c r="D142" s="34">
        <f>SFA1994_AMENDED!D258</f>
        <v>425362432.56</v>
      </c>
      <c r="E142" s="34">
        <f>SFA1994_AMENDED!E258</f>
        <v>65861372.560000002</v>
      </c>
      <c r="F142" s="34">
        <f>SFA1994_AMENDED!F258</f>
        <v>273984356.12</v>
      </c>
      <c r="G142" s="34">
        <f>SFA1994_AMENDED!G258</f>
        <v>18547312.23</v>
      </c>
      <c r="H142" s="34">
        <f>SFA1994_AMENDED!H258</f>
        <v>13764277.210000001</v>
      </c>
      <c r="I142" s="34">
        <f>SFA1994_AMENDED!I258</f>
        <v>89586419.010000005</v>
      </c>
      <c r="J142" s="34">
        <f>SFA1994_AMENDED!J258</f>
        <v>23511572.199999999</v>
      </c>
      <c r="K142" s="34">
        <f>SFA1994_AMENDED!K258</f>
        <v>4506590.25</v>
      </c>
      <c r="L142" s="34">
        <f>SFA1994_AMENDED!L258</f>
        <v>25732987.73</v>
      </c>
      <c r="M142" s="34">
        <f>SFA1994_AMENDED!M258</f>
        <v>12609241.01</v>
      </c>
      <c r="N142" s="34">
        <f>SFA1994_AMENDED!N258</f>
        <v>570406481.38</v>
      </c>
      <c r="O142" s="34">
        <f>SFA1994_AMENDED!O258</f>
        <v>142039795.15000001</v>
      </c>
      <c r="P142" s="34">
        <f>SFA1994_AMENDED!P258</f>
        <v>5729390.6600000001</v>
      </c>
      <c r="Q142" s="34">
        <f>SFA1994_AMENDED!Q258</f>
        <v>481352278.56999999</v>
      </c>
      <c r="R142" s="34">
        <f>SFA1994_AMENDED!R258</f>
        <v>69833329.670000002</v>
      </c>
      <c r="S142" s="34">
        <f>SFA1994_AMENDED!S258</f>
        <v>18154146.98</v>
      </c>
      <c r="T142" s="34">
        <f>SFA1994_AMENDED!T258</f>
        <v>3377911.46</v>
      </c>
      <c r="U142" s="34">
        <f>SFA1994_AMENDED!U258</f>
        <v>1304213.52</v>
      </c>
      <c r="V142" s="34">
        <f>SFA1994_AMENDED!V258</f>
        <v>4264346.03</v>
      </c>
      <c r="W142" s="34">
        <f>SFA1994_AMENDED!W258</f>
        <v>3796978.65</v>
      </c>
      <c r="X142" s="34">
        <f>SFA1994_AMENDED!X258</f>
        <v>1247087.04</v>
      </c>
      <c r="Y142" s="34">
        <f>SFA1994_AMENDED!Y258</f>
        <v>11491502.76</v>
      </c>
      <c r="Z142" s="34">
        <f>SFA1994_AMENDED!Z258</f>
        <v>3814681.05</v>
      </c>
      <c r="AA142" s="34">
        <f>SFA1994_AMENDED!AA258</f>
        <v>348111622.05000001</v>
      </c>
      <c r="AB142" s="34">
        <f>SFA1994_AMENDED!AB258</f>
        <v>308478219.31999999</v>
      </c>
      <c r="AC142" s="34">
        <f>SFA1994_AMENDED!AC258</f>
        <v>11344974.07</v>
      </c>
      <c r="AD142" s="34">
        <f>SFA1994_AMENDED!AD258</f>
        <v>16331704.369999999</v>
      </c>
      <c r="AE142" s="34">
        <f>SFA1994_AMENDED!AE258</f>
        <v>2115692</v>
      </c>
      <c r="AF142" s="34">
        <f>SFA1994_AMENDED!AF258</f>
        <v>3590836.03</v>
      </c>
      <c r="AG142" s="34">
        <f>SFA1994_AMENDED!AG258</f>
        <v>7726310.1900000004</v>
      </c>
      <c r="AH142" s="34">
        <f>SFA1994_AMENDED!AH258</f>
        <v>11464464.630000001</v>
      </c>
      <c r="AI142" s="34">
        <f>SFA1994_AMENDED!AI258</f>
        <v>5740704.8399999999</v>
      </c>
      <c r="AJ142" s="34">
        <f>SFA1994_AMENDED!AJ258</f>
        <v>3559412.56</v>
      </c>
      <c r="AK142" s="34">
        <f>SFA1994_AMENDED!AK258</f>
        <v>3302723.42</v>
      </c>
      <c r="AL142" s="34">
        <f>SFA1994_AMENDED!AL258</f>
        <v>4668070.82</v>
      </c>
      <c r="AM142" s="34">
        <f>SFA1994_AMENDED!AM258</f>
        <v>5164230.9800000004</v>
      </c>
      <c r="AN142" s="34">
        <f>SFA1994_AMENDED!AN258</f>
        <v>4694833.3099999996</v>
      </c>
      <c r="AO142" s="34">
        <f>SFA1994_AMENDED!AO258</f>
        <v>47499030.799999997</v>
      </c>
      <c r="AP142" s="34">
        <f>SFA1994_AMENDED!AP258</f>
        <v>983393385.38</v>
      </c>
      <c r="AQ142" s="34">
        <f>SFA1994_AMENDED!AQ258</f>
        <v>4286525.03</v>
      </c>
      <c r="AR142" s="34">
        <f>SFA1994_AMENDED!AR258</f>
        <v>683448749.69000006</v>
      </c>
      <c r="AS142" s="34">
        <f>SFA1994_AMENDED!AS258</f>
        <v>79004095.790000007</v>
      </c>
      <c r="AT142" s="34">
        <f>SFA1994_AMENDED!AT258</f>
        <v>33895922.890000001</v>
      </c>
      <c r="AU142" s="34">
        <f>SFA1994_AMENDED!AU258</f>
        <v>5173329.62</v>
      </c>
      <c r="AV142" s="34">
        <f>SFA1994_AMENDED!AV258</f>
        <v>5041865.2699999996</v>
      </c>
      <c r="AW142" s="34">
        <f>SFA1994_AMENDED!AW258</f>
        <v>4532529.25</v>
      </c>
      <c r="AX142" s="34">
        <f>SFA1994_AMENDED!AX258</f>
        <v>1605264.61</v>
      </c>
      <c r="AY142" s="34">
        <f>SFA1994_AMENDED!AY258</f>
        <v>6257293.6600000001</v>
      </c>
      <c r="AZ142" s="34">
        <f>SFA1994_AMENDED!AZ258</f>
        <v>140053585.53999999</v>
      </c>
      <c r="BA142" s="34">
        <f>SFA1994_AMENDED!BA258</f>
        <v>99877415.689999998</v>
      </c>
      <c r="BB142" s="34">
        <f>SFA1994_AMENDED!BB258</f>
        <v>79185970.230000004</v>
      </c>
      <c r="BC142" s="34">
        <f>SFA1994_AMENDED!BC258</f>
        <v>292783934.14999998</v>
      </c>
      <c r="BD142" s="34">
        <f>SFA1994_AMENDED!BD258</f>
        <v>40478249.759999998</v>
      </c>
      <c r="BE142" s="34">
        <f>SFA1994_AMENDED!BE258</f>
        <v>14198691.369999999</v>
      </c>
      <c r="BF142" s="34">
        <f>SFA1994_AMENDED!BF258</f>
        <v>284615074.04000002</v>
      </c>
      <c r="BG142" s="34">
        <f>SFA1994_AMENDED!BG258</f>
        <v>11687793.220000001</v>
      </c>
      <c r="BH142" s="34">
        <f>SFA1994_AMENDED!BH258</f>
        <v>7777692.5800000001</v>
      </c>
      <c r="BI142" s="34">
        <f>SFA1994_AMENDED!BI258</f>
        <v>4577472.74</v>
      </c>
      <c r="BJ142" s="34">
        <f>SFA1994_AMENDED!BJ258</f>
        <v>69824601.590000004</v>
      </c>
      <c r="BK142" s="34">
        <f>SFA1994_AMENDED!BK258</f>
        <v>351825343.67000002</v>
      </c>
      <c r="BL142" s="34">
        <f>SFA1994_AMENDED!BL258</f>
        <v>1662810.99</v>
      </c>
      <c r="BM142" s="34">
        <f>SFA1994_AMENDED!BM258</f>
        <v>6108373.7999999998</v>
      </c>
      <c r="BN142" s="34">
        <f>SFA1994_AMENDED!BN258</f>
        <v>34586481.539999999</v>
      </c>
      <c r="BO142" s="34">
        <f>SFA1994_AMENDED!BO258</f>
        <v>14474184.91</v>
      </c>
      <c r="BP142" s="34">
        <f>SFA1994_AMENDED!BP258</f>
        <v>3244001.17</v>
      </c>
      <c r="BQ142" s="34">
        <f>SFA1994_AMENDED!BQ258</f>
        <v>74296559.950000003</v>
      </c>
      <c r="BR142" s="34">
        <f>SFA1994_AMENDED!BR258</f>
        <v>51074971</v>
      </c>
      <c r="BS142" s="34">
        <f>SFA1994_AMENDED!BS258</f>
        <v>14313702.32</v>
      </c>
      <c r="BT142" s="34">
        <f>SFA1994_AMENDED!BT258</f>
        <v>5766595.5</v>
      </c>
      <c r="BU142" s="34">
        <f>SFA1994_AMENDED!BU258</f>
        <v>6253136.8099999996</v>
      </c>
      <c r="BV142" s="34">
        <f>SFA1994_AMENDED!BV258</f>
        <v>14662304.77</v>
      </c>
      <c r="BW142" s="34">
        <f>SFA1994_AMENDED!BW258</f>
        <v>23356711.32</v>
      </c>
      <c r="BX142" s="34">
        <f>SFA1994_AMENDED!BX258</f>
        <v>1833353.12</v>
      </c>
      <c r="BY142" s="34">
        <f>SFA1994_AMENDED!BY258</f>
        <v>6315372</v>
      </c>
      <c r="BZ142" s="34">
        <f>SFA1994_AMENDED!BZ258</f>
        <v>3704832.97</v>
      </c>
      <c r="CA142" s="34">
        <f>SFA1994_AMENDED!CA258</f>
        <v>3067750.53</v>
      </c>
      <c r="CB142" s="34">
        <f>SFA1994_AMENDED!CB258</f>
        <v>804352897.51999998</v>
      </c>
      <c r="CC142" s="34">
        <f>SFA1994_AMENDED!CC258</f>
        <v>3616711.24</v>
      </c>
      <c r="CD142" s="34">
        <f>SFA1994_AMENDED!CD258</f>
        <v>3476377.76</v>
      </c>
      <c r="CE142" s="34">
        <f>SFA1994_AMENDED!CE258</f>
        <v>3055070.33</v>
      </c>
      <c r="CF142" s="34">
        <f>SFA1994_AMENDED!CF258</f>
        <v>2333649.35</v>
      </c>
      <c r="CG142" s="34">
        <f>SFA1994_AMENDED!CG258</f>
        <v>3669922.67</v>
      </c>
      <c r="CH142" s="34">
        <f>SFA1994_AMENDED!CH258</f>
        <v>2285220.84</v>
      </c>
      <c r="CI142" s="34">
        <f>SFA1994_AMENDED!CI258</f>
        <v>8815729.0800000001</v>
      </c>
      <c r="CJ142" s="34">
        <f>SFA1994_AMENDED!CJ258</f>
        <v>10904034.550000001</v>
      </c>
      <c r="CK142" s="34">
        <f>SFA1994_AMENDED!CK258</f>
        <v>64753201.700000003</v>
      </c>
      <c r="CL142" s="34">
        <f>SFA1994_AMENDED!CL258</f>
        <v>15060148.449999999</v>
      </c>
      <c r="CM142" s="34">
        <f>SFA1994_AMENDED!CM258</f>
        <v>10085475.779999999</v>
      </c>
      <c r="CN142" s="34">
        <f>SFA1994_AMENDED!CN258</f>
        <v>358726526.08999997</v>
      </c>
      <c r="CO142" s="34">
        <f>SFA1994_AMENDED!CO258</f>
        <v>156335561.63</v>
      </c>
      <c r="CP142" s="34">
        <f>SFA1994_AMENDED!CP258</f>
        <v>12072408.35</v>
      </c>
      <c r="CQ142" s="34">
        <f>SFA1994_AMENDED!CQ258</f>
        <v>10136985.949999999</v>
      </c>
      <c r="CR142" s="34">
        <f>SFA1994_AMENDED!CR258</f>
        <v>4140827.29</v>
      </c>
      <c r="CS142" s="34">
        <f>SFA1994_AMENDED!CS258</f>
        <v>4386715.43</v>
      </c>
      <c r="CT142" s="34">
        <f>SFA1994_AMENDED!CT258</f>
        <v>2439401.11</v>
      </c>
      <c r="CU142" s="34">
        <f>SFA1994_AMENDED!CU258</f>
        <v>4800891.41</v>
      </c>
      <c r="CV142" s="34">
        <f>SFA1994_AMENDED!CV258</f>
        <v>1175242.08</v>
      </c>
      <c r="CW142" s="34">
        <f>SFA1994_AMENDED!CW258</f>
        <v>3900865.56</v>
      </c>
      <c r="CX142" s="34">
        <f>SFA1994_AMENDED!CX258</f>
        <v>6144848.0999999996</v>
      </c>
      <c r="CY142" s="34">
        <f>SFA1994_AMENDED!CY258</f>
        <v>1271388.0900000001</v>
      </c>
      <c r="CZ142" s="34">
        <f>SFA1994_AMENDED!CZ258</f>
        <v>20339484.91</v>
      </c>
      <c r="DA142" s="34">
        <f>SFA1994_AMENDED!DA258</f>
        <v>3621596.64</v>
      </c>
      <c r="DB142" s="34">
        <f>SFA1994_AMENDED!DB258</f>
        <v>4916736.16</v>
      </c>
      <c r="DC142" s="34">
        <f>SFA1994_AMENDED!DC258</f>
        <v>3606217.19</v>
      </c>
      <c r="DD142" s="34">
        <f>SFA1994_AMENDED!DD258</f>
        <v>3394158.19</v>
      </c>
      <c r="DE142" s="34">
        <f>SFA1994_AMENDED!DE258</f>
        <v>4875034.3499999996</v>
      </c>
      <c r="DF142" s="34">
        <f>SFA1994_AMENDED!DF258</f>
        <v>214753907.21000001</v>
      </c>
      <c r="DG142" s="34">
        <f>SFA1994_AMENDED!DG258</f>
        <v>2666180.0699999998</v>
      </c>
      <c r="DH142" s="34">
        <f>SFA1994_AMENDED!DH258</f>
        <v>20416308.09</v>
      </c>
      <c r="DI142" s="34">
        <f>SFA1994_AMENDED!DI258</f>
        <v>27461367.289999999</v>
      </c>
      <c r="DJ142" s="34">
        <f>SFA1994_AMENDED!DJ258</f>
        <v>8465891.0600000005</v>
      </c>
      <c r="DK142" s="34">
        <f>SFA1994_AMENDED!DK258</f>
        <v>6879924.3700000001</v>
      </c>
      <c r="DL142" s="34">
        <f>SFA1994_AMENDED!DL258</f>
        <v>67638768.159999996</v>
      </c>
      <c r="DM142" s="34">
        <f>SFA1994_AMENDED!DM258</f>
        <v>4361058.08</v>
      </c>
      <c r="DN142" s="34">
        <f>SFA1994_AMENDED!DN258</f>
        <v>16924809.969999999</v>
      </c>
      <c r="DO142" s="34">
        <f>SFA1994_AMENDED!DO258</f>
        <v>38908167.390000001</v>
      </c>
      <c r="DP142" s="34">
        <f>SFA1994_AMENDED!DP258</f>
        <v>3838845.83</v>
      </c>
      <c r="DQ142" s="34">
        <f>SFA1994_AMENDED!DQ258</f>
        <v>10753796.43</v>
      </c>
      <c r="DR142" s="34">
        <f>SFA1994_AMENDED!DR258</f>
        <v>16127313.390000001</v>
      </c>
      <c r="DS142" s="34">
        <f>SFA1994_AMENDED!DS258</f>
        <v>7993419.5099999998</v>
      </c>
      <c r="DT142" s="34">
        <f>SFA1994_AMENDED!DT258</f>
        <v>3648951.72</v>
      </c>
      <c r="DU142" s="34">
        <f>SFA1994_AMENDED!DU258</f>
        <v>5373544.5599999996</v>
      </c>
      <c r="DV142" s="34">
        <f>SFA1994_AMENDED!DV258</f>
        <v>3996070.69</v>
      </c>
      <c r="DW142" s="34">
        <f>SFA1994_AMENDED!DW258</f>
        <v>4751476.57</v>
      </c>
      <c r="DX142" s="34">
        <f>SFA1994_AMENDED!DX258</f>
        <v>3493341.15</v>
      </c>
      <c r="DY142" s="34">
        <f>SFA1994_AMENDED!DY258</f>
        <v>5008447.8499999996</v>
      </c>
      <c r="DZ142" s="34">
        <f>SFA1994_AMENDED!DZ258</f>
        <v>9342393.6199999992</v>
      </c>
      <c r="EA142" s="34">
        <f>SFA1994_AMENDED!EA258</f>
        <v>7142985.9000000004</v>
      </c>
      <c r="EB142" s="34">
        <f>SFA1994_AMENDED!EB258</f>
        <v>6870415.1500000004</v>
      </c>
      <c r="EC142" s="34">
        <f>SFA1994_AMENDED!EC258</f>
        <v>4219440.91</v>
      </c>
      <c r="ED142" s="34">
        <f>SFA1994_AMENDED!ED258</f>
        <v>23037735.48</v>
      </c>
      <c r="EE142" s="34">
        <f>SFA1994_AMENDED!EE258</f>
        <v>3613188.79</v>
      </c>
      <c r="EF142" s="34">
        <f>SFA1994_AMENDED!EF258</f>
        <v>16358723.460000001</v>
      </c>
      <c r="EG142" s="34">
        <f>SFA1994_AMENDED!EG258</f>
        <v>4067328.66</v>
      </c>
      <c r="EH142" s="34">
        <f>SFA1994_AMENDED!EH258</f>
        <v>4078082.33</v>
      </c>
      <c r="EI142" s="34">
        <f>SFA1994_AMENDED!EI258</f>
        <v>160363420.66</v>
      </c>
      <c r="EJ142" s="34">
        <f>SFA1994_AMENDED!EJ258</f>
        <v>113012668.93000001</v>
      </c>
      <c r="EK142" s="34">
        <f>SFA1994_AMENDED!EK258</f>
        <v>8448387.2599999998</v>
      </c>
      <c r="EL142" s="34">
        <f>SFA1994_AMENDED!EL258</f>
        <v>6241512.3300000001</v>
      </c>
      <c r="EM142" s="34">
        <f>SFA1994_AMENDED!EM258</f>
        <v>5470634.5599999996</v>
      </c>
      <c r="EN142" s="34">
        <f>SFA1994_AMENDED!EN258</f>
        <v>11795936.449999999</v>
      </c>
      <c r="EO142" s="34">
        <f>SFA1994_AMENDED!EO258</f>
        <v>4524879.04</v>
      </c>
      <c r="EP142" s="34">
        <f>SFA1994_AMENDED!EP258</f>
        <v>6155992.8799999999</v>
      </c>
      <c r="EQ142" s="34">
        <f>SFA1994_AMENDED!EQ258</f>
        <v>30176015.449999999</v>
      </c>
      <c r="ER142" s="34">
        <f>SFA1994_AMENDED!ER258</f>
        <v>5265106.4400000004</v>
      </c>
      <c r="ES142" s="34">
        <f>SFA1994_AMENDED!ES258</f>
        <v>3618786.68</v>
      </c>
      <c r="ET142" s="34">
        <f>SFA1994_AMENDED!ET258</f>
        <v>4096092.55</v>
      </c>
      <c r="EU142" s="34">
        <f>SFA1994_AMENDED!EU258</f>
        <v>7727995</v>
      </c>
      <c r="EV142" s="34">
        <f>SFA1994_AMENDED!EV258</f>
        <v>1972488.78</v>
      </c>
      <c r="EW142" s="34">
        <f>SFA1994_AMENDED!EW258</f>
        <v>11836180.34</v>
      </c>
      <c r="EX142" s="34">
        <f>SFA1994_AMENDED!EX258</f>
        <v>3695212.17</v>
      </c>
      <c r="EY142" s="34">
        <f>SFA1994_AMENDED!EY258</f>
        <v>9094925.3499999996</v>
      </c>
      <c r="EZ142" s="34">
        <f>SFA1994_AMENDED!EZ258</f>
        <v>2662992.52</v>
      </c>
      <c r="FA142" s="34">
        <f>SFA1994_AMENDED!FA258</f>
        <v>42432284.810000002</v>
      </c>
      <c r="FB142" s="34">
        <f>SFA1994_AMENDED!FB258</f>
        <v>4794068.29</v>
      </c>
      <c r="FC142" s="34">
        <f>SFA1994_AMENDED!FC258</f>
        <v>19620678.91</v>
      </c>
      <c r="FD142" s="34">
        <f>SFA1994_AMENDED!FD258</f>
        <v>5845059.3899999997</v>
      </c>
      <c r="FE142" s="34">
        <f>SFA1994_AMENDED!FE258</f>
        <v>1947323.08</v>
      </c>
      <c r="FF142" s="34">
        <f>SFA1994_AMENDED!FF258</f>
        <v>3894441.21</v>
      </c>
      <c r="FG142" s="34">
        <f>SFA1994_AMENDED!FG258</f>
        <v>2800526.49</v>
      </c>
      <c r="FH142" s="34">
        <f>SFA1994_AMENDED!FH258</f>
        <v>1775860.55</v>
      </c>
      <c r="FI142" s="34">
        <f>SFA1994_AMENDED!FI258</f>
        <v>19703745.329999998</v>
      </c>
      <c r="FJ142" s="34">
        <f>SFA1994_AMENDED!FJ258</f>
        <v>23177056.75</v>
      </c>
      <c r="FK142" s="34">
        <f>SFA1994_AMENDED!FK258</f>
        <v>30146547.640000001</v>
      </c>
      <c r="FL142" s="34">
        <f>SFA1994_AMENDED!FL258</f>
        <v>92774704.769999996</v>
      </c>
      <c r="FM142" s="34">
        <f>SFA1994_AMENDED!FM258</f>
        <v>44410893.810000002</v>
      </c>
      <c r="FN142" s="34">
        <f>SFA1994_AMENDED!FN258</f>
        <v>261776169.25</v>
      </c>
      <c r="FO142" s="34">
        <f>SFA1994_AMENDED!FO258</f>
        <v>12998663</v>
      </c>
      <c r="FP142" s="34">
        <f>SFA1994_AMENDED!FP258</f>
        <v>26770536.969999999</v>
      </c>
      <c r="FQ142" s="34">
        <f>SFA1994_AMENDED!FQ258</f>
        <v>12337711.939999999</v>
      </c>
      <c r="FR142" s="34">
        <f>SFA1994_AMENDED!FR258</f>
        <v>3437751.62</v>
      </c>
      <c r="FS142" s="34">
        <f>SFA1994_AMENDED!FS258</f>
        <v>3248420.14</v>
      </c>
      <c r="FT142" s="34">
        <f>SFA1994_AMENDED!FT258</f>
        <v>1589247.78</v>
      </c>
      <c r="FU142" s="34">
        <f>SFA1994_AMENDED!FU258</f>
        <v>10725789.68</v>
      </c>
      <c r="FV142" s="34">
        <f>SFA1994_AMENDED!FV258</f>
        <v>10348944.91</v>
      </c>
      <c r="FW142" s="34">
        <f>SFA1994_AMENDED!FW258</f>
        <v>3086789.68</v>
      </c>
      <c r="FX142" s="34">
        <f>SFA1994_AMENDED!FX258</f>
        <v>1492429.26</v>
      </c>
      <c r="FY142" s="193"/>
      <c r="FZ142" s="2">
        <f>SUM(C142:FX142)</f>
        <v>9731487427.3900051</v>
      </c>
      <c r="GA142" s="65"/>
      <c r="GB142" s="2">
        <f t="shared" ref="GB142:GB146" si="249">FZ142-GA142</f>
        <v>9731487427.3900051</v>
      </c>
      <c r="GC142" s="193"/>
      <c r="GD142" s="193"/>
      <c r="GE142" s="193"/>
      <c r="GF142" s="193"/>
      <c r="GG142" s="33"/>
      <c r="GH142" s="203"/>
      <c r="GI142" s="183"/>
      <c r="GJ142" s="183"/>
      <c r="GK142" s="183"/>
      <c r="GL142" s="183"/>
      <c r="GM142" s="183"/>
      <c r="GN142" s="184"/>
      <c r="GO142" s="184"/>
    </row>
    <row r="143" spans="1:197" s="112" customFormat="1" x14ac:dyDescent="0.35">
      <c r="A143" s="119" t="s">
        <v>561</v>
      </c>
      <c r="B143" s="120" t="s">
        <v>1009</v>
      </c>
      <c r="C143" s="34">
        <f>IF(C141-C142&lt;0,0,C141-C142)</f>
        <v>8915953.3799999952</v>
      </c>
      <c r="D143" s="34">
        <f t="shared" ref="D143:BO143" si="250">IF(D141-D142&lt;0,0,D141-D142)</f>
        <v>28464479.730000019</v>
      </c>
      <c r="E143" s="34">
        <f t="shared" si="250"/>
        <v>9541871.0900000036</v>
      </c>
      <c r="F143" s="34">
        <f t="shared" si="250"/>
        <v>16232233.379999995</v>
      </c>
      <c r="G143" s="34">
        <f t="shared" si="250"/>
        <v>3355600.7899999991</v>
      </c>
      <c r="H143" s="34">
        <f t="shared" si="250"/>
        <v>2549193.3099999987</v>
      </c>
      <c r="I143" s="34">
        <f t="shared" si="250"/>
        <v>6885757.9200000018</v>
      </c>
      <c r="J143" s="34">
        <f t="shared" si="250"/>
        <v>2970669.0199999996</v>
      </c>
      <c r="K143" s="34">
        <f t="shared" si="250"/>
        <v>480250.16000000015</v>
      </c>
      <c r="L143" s="34">
        <f t="shared" si="250"/>
        <v>2010469.0899999999</v>
      </c>
      <c r="M143" s="34">
        <f t="shared" si="250"/>
        <v>976822.97000000067</v>
      </c>
      <c r="N143" s="34">
        <f t="shared" si="250"/>
        <v>17622366.330000043</v>
      </c>
      <c r="O143" s="34">
        <f t="shared" si="250"/>
        <v>5186199.0699999928</v>
      </c>
      <c r="P143" s="34">
        <f t="shared" si="250"/>
        <v>677802.45000000019</v>
      </c>
      <c r="Q143" s="34">
        <f t="shared" si="250"/>
        <v>28691021.74000001</v>
      </c>
      <c r="R143" s="34">
        <f t="shared" si="250"/>
        <v>3375326.8799999952</v>
      </c>
      <c r="S143" s="34">
        <f t="shared" si="250"/>
        <v>2509778.629999999</v>
      </c>
      <c r="T143" s="34">
        <f t="shared" si="250"/>
        <v>337473.04000000004</v>
      </c>
      <c r="U143" s="34">
        <f t="shared" si="250"/>
        <v>286679.08000000007</v>
      </c>
      <c r="V143" s="34">
        <f t="shared" si="250"/>
        <v>550312.37000000011</v>
      </c>
      <c r="W143" s="34">
        <f t="shared" si="250"/>
        <v>303531</v>
      </c>
      <c r="X143" s="34">
        <f t="shared" si="250"/>
        <v>271461.6399999999</v>
      </c>
      <c r="Y143" s="34">
        <f t="shared" si="250"/>
        <v>708673.73000000045</v>
      </c>
      <c r="Z143" s="34">
        <f t="shared" si="250"/>
        <v>484317.60000000056</v>
      </c>
      <c r="AA143" s="34">
        <f t="shared" si="250"/>
        <v>7995729.3000000119</v>
      </c>
      <c r="AB143" s="34">
        <f t="shared" si="250"/>
        <v>5059271.8199999928</v>
      </c>
      <c r="AC143" s="34">
        <f t="shared" si="250"/>
        <v>1339105.5600000005</v>
      </c>
      <c r="AD143" s="34">
        <f t="shared" si="250"/>
        <v>2516619.4700000007</v>
      </c>
      <c r="AE143" s="34">
        <f t="shared" si="250"/>
        <v>151774.29999999981</v>
      </c>
      <c r="AF143" s="34">
        <f t="shared" si="250"/>
        <v>208295.68000000017</v>
      </c>
      <c r="AG143" s="34">
        <f t="shared" si="250"/>
        <v>1064431.2299999995</v>
      </c>
      <c r="AH143" s="34">
        <f t="shared" si="250"/>
        <v>1759790.7599999998</v>
      </c>
      <c r="AI143" s="34">
        <f t="shared" si="250"/>
        <v>792913.77000000048</v>
      </c>
      <c r="AJ143" s="34">
        <f t="shared" si="250"/>
        <v>299353.45999999996</v>
      </c>
      <c r="AK143" s="34">
        <f t="shared" si="250"/>
        <v>329911.89999999991</v>
      </c>
      <c r="AL143" s="34">
        <f t="shared" si="250"/>
        <v>715040</v>
      </c>
      <c r="AM143" s="34">
        <f t="shared" si="250"/>
        <v>887377.87999999989</v>
      </c>
      <c r="AN143" s="34">
        <f t="shared" si="250"/>
        <v>696326.17000000086</v>
      </c>
      <c r="AO143" s="34">
        <f t="shared" si="250"/>
        <v>2793892.7300000042</v>
      </c>
      <c r="AP143" s="34">
        <f t="shared" si="250"/>
        <v>57853287.200000048</v>
      </c>
      <c r="AQ143" s="34">
        <f t="shared" si="250"/>
        <v>374962.20000000019</v>
      </c>
      <c r="AR143" s="34">
        <f t="shared" si="250"/>
        <v>10199191.319999933</v>
      </c>
      <c r="AS143" s="34">
        <f t="shared" si="250"/>
        <v>6651110.5099999905</v>
      </c>
      <c r="AT143" s="34">
        <f t="shared" si="250"/>
        <v>4748652.32</v>
      </c>
      <c r="AU143" s="34">
        <f t="shared" si="250"/>
        <v>320507.79000000004</v>
      </c>
      <c r="AV143" s="34">
        <f t="shared" si="250"/>
        <v>486810.36000000034</v>
      </c>
      <c r="AW143" s="34">
        <f t="shared" si="250"/>
        <v>221993.09999999963</v>
      </c>
      <c r="AX143" s="34">
        <f t="shared" si="250"/>
        <v>72219.479999999981</v>
      </c>
      <c r="AY143" s="34">
        <f t="shared" si="250"/>
        <v>653655.58999999985</v>
      </c>
      <c r="AZ143" s="34">
        <f t="shared" si="250"/>
        <v>7805433.8000000119</v>
      </c>
      <c r="BA143" s="34">
        <f t="shared" si="250"/>
        <v>7959753.0799999982</v>
      </c>
      <c r="BB143" s="34">
        <f t="shared" si="250"/>
        <v>6787006.9399999976</v>
      </c>
      <c r="BC143" s="34">
        <f t="shared" si="250"/>
        <v>14359322.780000031</v>
      </c>
      <c r="BD143" s="34">
        <f t="shared" si="250"/>
        <v>1509536.9400000051</v>
      </c>
      <c r="BE143" s="34">
        <f t="shared" si="250"/>
        <v>691052.16999999993</v>
      </c>
      <c r="BF143" s="34">
        <f t="shared" si="250"/>
        <v>2935154.2599999905</v>
      </c>
      <c r="BG143" s="34">
        <f t="shared" si="250"/>
        <v>1728817.1199999992</v>
      </c>
      <c r="BH143" s="34">
        <f t="shared" si="250"/>
        <v>925103.8200000003</v>
      </c>
      <c r="BI143" s="34">
        <f t="shared" si="250"/>
        <v>465722.66999999993</v>
      </c>
      <c r="BJ143" s="34">
        <f t="shared" si="250"/>
        <v>1936308.6599999964</v>
      </c>
      <c r="BK143" s="34">
        <f t="shared" si="250"/>
        <v>13684510.969999969</v>
      </c>
      <c r="BL143" s="34">
        <f t="shared" si="250"/>
        <v>79303.729999999981</v>
      </c>
      <c r="BM143" s="34">
        <f t="shared" si="250"/>
        <v>1155857.5499999998</v>
      </c>
      <c r="BN143" s="34">
        <f t="shared" si="250"/>
        <v>3542473.2700000033</v>
      </c>
      <c r="BO143" s="34">
        <f t="shared" si="250"/>
        <v>2700353.1900000013</v>
      </c>
      <c r="BP143" s="34">
        <f t="shared" ref="BP143:EA143" si="251">IF(BP141-BP142&lt;0,0,BP141-BP142)</f>
        <v>377115.89999999991</v>
      </c>
      <c r="BQ143" s="34">
        <f t="shared" si="251"/>
        <v>6919147.6799999923</v>
      </c>
      <c r="BR143" s="34">
        <f t="shared" si="251"/>
        <v>7697461.0399999991</v>
      </c>
      <c r="BS143" s="34">
        <f t="shared" si="251"/>
        <v>1312346.7699999996</v>
      </c>
      <c r="BT143" s="34">
        <f t="shared" si="251"/>
        <v>350073.48000000045</v>
      </c>
      <c r="BU143" s="34">
        <f t="shared" si="251"/>
        <v>987116.13000000082</v>
      </c>
      <c r="BV143" s="34">
        <f t="shared" si="251"/>
        <v>3888830.9400000013</v>
      </c>
      <c r="BW143" s="34">
        <f t="shared" si="251"/>
        <v>5677691.1400000006</v>
      </c>
      <c r="BX143" s="34">
        <f t="shared" si="251"/>
        <v>7601.059999999823</v>
      </c>
      <c r="BY143" s="34">
        <f t="shared" si="251"/>
        <v>605733.76999999955</v>
      </c>
      <c r="BZ143" s="34">
        <f t="shared" si="251"/>
        <v>549832.89999999991</v>
      </c>
      <c r="CA143" s="34">
        <f t="shared" si="251"/>
        <v>131872.43000000017</v>
      </c>
      <c r="CB143" s="34">
        <f t="shared" si="251"/>
        <v>30436239.450000048</v>
      </c>
      <c r="CC143" s="34">
        <f t="shared" si="251"/>
        <v>364038.79999999981</v>
      </c>
      <c r="CD143" s="34">
        <f t="shared" si="251"/>
        <v>422882.13000000035</v>
      </c>
      <c r="CE143" s="34">
        <f t="shared" si="251"/>
        <v>355172.10000000009</v>
      </c>
      <c r="CF143" s="34">
        <f t="shared" si="251"/>
        <v>272764.79999999981</v>
      </c>
      <c r="CG143" s="34">
        <f t="shared" si="251"/>
        <v>472738.58000000007</v>
      </c>
      <c r="CH143" s="34">
        <f t="shared" si="251"/>
        <v>82070.820000000298</v>
      </c>
      <c r="CI143" s="34">
        <f t="shared" si="251"/>
        <v>1050747.8200000003</v>
      </c>
      <c r="CJ143" s="34">
        <f t="shared" si="251"/>
        <v>1636569.7699999996</v>
      </c>
      <c r="CK143" s="34">
        <f t="shared" si="251"/>
        <v>3790053.8299999982</v>
      </c>
      <c r="CL143" s="34">
        <f t="shared" si="251"/>
        <v>1336680.8500000015</v>
      </c>
      <c r="CM143" s="34">
        <f t="shared" si="251"/>
        <v>1015926.0600000005</v>
      </c>
      <c r="CN143" s="34">
        <f t="shared" si="251"/>
        <v>6929568.4399999976</v>
      </c>
      <c r="CO143" s="34">
        <f t="shared" si="251"/>
        <v>7378472.4900000095</v>
      </c>
      <c r="CP143" s="34">
        <f t="shared" si="251"/>
        <v>816593.61000000127</v>
      </c>
      <c r="CQ143" s="34">
        <f t="shared" si="251"/>
        <v>469567.03000000119</v>
      </c>
      <c r="CR143" s="34">
        <f t="shared" si="251"/>
        <v>433461.62000000011</v>
      </c>
      <c r="CS143" s="34">
        <f t="shared" si="251"/>
        <v>195612.99000000022</v>
      </c>
      <c r="CT143" s="34">
        <f t="shared" si="251"/>
        <v>265669.68999999994</v>
      </c>
      <c r="CU143" s="34">
        <f t="shared" si="251"/>
        <v>352847.54999999981</v>
      </c>
      <c r="CV143" s="34">
        <f t="shared" si="251"/>
        <v>338516.76</v>
      </c>
      <c r="CW143" s="34">
        <f t="shared" si="251"/>
        <v>409825.69999999972</v>
      </c>
      <c r="CX143" s="34">
        <f t="shared" si="251"/>
        <v>1133620.6900000004</v>
      </c>
      <c r="CY143" s="34">
        <f t="shared" si="251"/>
        <v>305422.3899999999</v>
      </c>
      <c r="CZ143" s="34">
        <f t="shared" si="251"/>
        <v>1649309.8000000007</v>
      </c>
      <c r="DA143" s="34">
        <f t="shared" si="251"/>
        <v>301809.31000000006</v>
      </c>
      <c r="DB143" s="34">
        <f t="shared" si="251"/>
        <v>276904.03000000026</v>
      </c>
      <c r="DC143" s="34">
        <f t="shared" si="251"/>
        <v>257108.75</v>
      </c>
      <c r="DD143" s="34">
        <f t="shared" si="251"/>
        <v>215099.24000000022</v>
      </c>
      <c r="DE143" s="34">
        <f t="shared" si="251"/>
        <v>370417.05000000075</v>
      </c>
      <c r="DF143" s="34">
        <f t="shared" si="251"/>
        <v>2968692.400000006</v>
      </c>
      <c r="DG143" s="34">
        <f t="shared" si="251"/>
        <v>76732.170000000391</v>
      </c>
      <c r="DH143" s="34">
        <f t="shared" si="251"/>
        <v>3572589.129999999</v>
      </c>
      <c r="DI143" s="34">
        <f t="shared" si="251"/>
        <v>3738747.2300000004</v>
      </c>
      <c r="DJ143" s="34">
        <f t="shared" si="251"/>
        <v>1154812.6999999993</v>
      </c>
      <c r="DK143" s="34">
        <f t="shared" si="251"/>
        <v>1329918.5999999996</v>
      </c>
      <c r="DL143" s="34">
        <f t="shared" si="251"/>
        <v>6889030.4900000095</v>
      </c>
      <c r="DM143" s="34">
        <f t="shared" si="251"/>
        <v>265373.83999999985</v>
      </c>
      <c r="DN143" s="34">
        <f t="shared" si="251"/>
        <v>1717154.5600000024</v>
      </c>
      <c r="DO143" s="34">
        <f t="shared" si="251"/>
        <v>4580336.6199999973</v>
      </c>
      <c r="DP143" s="34">
        <f t="shared" si="251"/>
        <v>128690.7799999998</v>
      </c>
      <c r="DQ143" s="34">
        <f t="shared" si="251"/>
        <v>2185938.4399999995</v>
      </c>
      <c r="DR143" s="34">
        <f t="shared" si="251"/>
        <v>1374751.0300000012</v>
      </c>
      <c r="DS143" s="34">
        <f t="shared" si="251"/>
        <v>505191.25999999978</v>
      </c>
      <c r="DT143" s="34">
        <f t="shared" si="251"/>
        <v>85810.259999999776</v>
      </c>
      <c r="DU143" s="34">
        <f t="shared" si="251"/>
        <v>753652.24000000022</v>
      </c>
      <c r="DV143" s="34">
        <f t="shared" si="251"/>
        <v>53232.75</v>
      </c>
      <c r="DW143" s="34">
        <f t="shared" si="251"/>
        <v>19705.889999999665</v>
      </c>
      <c r="DX143" s="34">
        <f t="shared" si="251"/>
        <v>0</v>
      </c>
      <c r="DY143" s="34">
        <f t="shared" si="251"/>
        <v>390763.78000000026</v>
      </c>
      <c r="DZ143" s="34">
        <f t="shared" si="251"/>
        <v>1214201.8100000005</v>
      </c>
      <c r="EA143" s="34">
        <f t="shared" si="251"/>
        <v>1357378.4399999995</v>
      </c>
      <c r="EB143" s="34">
        <f t="shared" ref="EB143:FX143" si="252">IF(EB141-EB142&lt;0,0,EB141-EB142)</f>
        <v>1135143.3999999994</v>
      </c>
      <c r="EC143" s="34">
        <f t="shared" si="252"/>
        <v>631330.37000000011</v>
      </c>
      <c r="ED143" s="34">
        <f t="shared" si="252"/>
        <v>0</v>
      </c>
      <c r="EE143" s="34">
        <f t="shared" si="252"/>
        <v>402171.71999999974</v>
      </c>
      <c r="EF143" s="34">
        <f t="shared" si="252"/>
        <v>1648952.0299999975</v>
      </c>
      <c r="EG143" s="34">
        <f t="shared" si="252"/>
        <v>595997.8599999994</v>
      </c>
      <c r="EH143" s="34">
        <f t="shared" si="252"/>
        <v>260806.04999999981</v>
      </c>
      <c r="EI143" s="34">
        <f t="shared" si="252"/>
        <v>6713713.8100000024</v>
      </c>
      <c r="EJ143" s="34">
        <f t="shared" si="252"/>
        <v>8223203.75</v>
      </c>
      <c r="EK143" s="34">
        <f t="shared" si="252"/>
        <v>1524464.9000000004</v>
      </c>
      <c r="EL143" s="34">
        <f t="shared" si="252"/>
        <v>1127522.2199999997</v>
      </c>
      <c r="EM143" s="34">
        <f t="shared" si="252"/>
        <v>737691.54</v>
      </c>
      <c r="EN143" s="34">
        <f t="shared" si="252"/>
        <v>1199034.0200000014</v>
      </c>
      <c r="EO143" s="34">
        <f t="shared" si="252"/>
        <v>288231.44000000041</v>
      </c>
      <c r="EP143" s="34">
        <f t="shared" si="252"/>
        <v>858394.48000000045</v>
      </c>
      <c r="EQ143" s="34">
        <f t="shared" si="252"/>
        <v>2973916.620000001</v>
      </c>
      <c r="ER143" s="34">
        <f t="shared" si="252"/>
        <v>571061.75999999978</v>
      </c>
      <c r="ES143" s="34">
        <f t="shared" si="252"/>
        <v>387966.06000000006</v>
      </c>
      <c r="ET143" s="34">
        <f t="shared" si="252"/>
        <v>49655.970000000205</v>
      </c>
      <c r="EU143" s="34">
        <f t="shared" si="252"/>
        <v>1633033.8000000007</v>
      </c>
      <c r="EV143" s="34">
        <f t="shared" si="252"/>
        <v>81707.020000000019</v>
      </c>
      <c r="EW143" s="34">
        <f t="shared" si="252"/>
        <v>0</v>
      </c>
      <c r="EX143" s="34">
        <f t="shared" si="252"/>
        <v>73487.540000000037</v>
      </c>
      <c r="EY143" s="34">
        <f t="shared" si="252"/>
        <v>916162.26999999955</v>
      </c>
      <c r="EZ143" s="34">
        <f t="shared" si="252"/>
        <v>139751.7200000002</v>
      </c>
      <c r="FA143" s="34">
        <f t="shared" si="252"/>
        <v>4959734.5799999982</v>
      </c>
      <c r="FB143" s="34">
        <f t="shared" si="252"/>
        <v>729279.71999999974</v>
      </c>
      <c r="FC143" s="34">
        <f t="shared" si="252"/>
        <v>1562715.7800000012</v>
      </c>
      <c r="FD143" s="34">
        <f t="shared" si="252"/>
        <v>853537.48000000045</v>
      </c>
      <c r="FE143" s="34">
        <f t="shared" si="252"/>
        <v>89328.929999999935</v>
      </c>
      <c r="FF143" s="34">
        <f t="shared" si="252"/>
        <v>300935.21999999974</v>
      </c>
      <c r="FG143" s="34">
        <f t="shared" si="252"/>
        <v>83382.799999999814</v>
      </c>
      <c r="FH143" s="34">
        <f t="shared" si="252"/>
        <v>110888.80000000005</v>
      </c>
      <c r="FI143" s="34">
        <f t="shared" si="252"/>
        <v>4399248.7900000028</v>
      </c>
      <c r="FJ143" s="34">
        <f t="shared" si="252"/>
        <v>1522479.0300000012</v>
      </c>
      <c r="FK143" s="34">
        <f t="shared" si="252"/>
        <v>6652998.3800000027</v>
      </c>
      <c r="FL143" s="34">
        <f t="shared" si="252"/>
        <v>103504.23000000417</v>
      </c>
      <c r="FM143" s="34">
        <f t="shared" si="252"/>
        <v>2619898.8799999952</v>
      </c>
      <c r="FN143" s="34">
        <f t="shared" si="252"/>
        <v>17717734.120000005</v>
      </c>
      <c r="FO143" s="34">
        <f t="shared" si="252"/>
        <v>2086977.1799999997</v>
      </c>
      <c r="FP143" s="34">
        <f t="shared" si="252"/>
        <v>2419677.6700000018</v>
      </c>
      <c r="FQ143" s="34">
        <f t="shared" si="252"/>
        <v>2140197.7100000009</v>
      </c>
      <c r="FR143" s="34">
        <f t="shared" si="252"/>
        <v>114867.75999999978</v>
      </c>
      <c r="FS143" s="34">
        <f t="shared" si="252"/>
        <v>191610.70999999996</v>
      </c>
      <c r="FT143" s="34">
        <f t="shared" si="252"/>
        <v>37464.070000000065</v>
      </c>
      <c r="FU143" s="34">
        <f t="shared" si="252"/>
        <v>469554.08000000007</v>
      </c>
      <c r="FV143" s="34">
        <f t="shared" si="252"/>
        <v>1445230.1199999992</v>
      </c>
      <c r="FW143" s="34">
        <f t="shared" si="252"/>
        <v>101263.64999999991</v>
      </c>
      <c r="FX143" s="34">
        <f t="shared" si="252"/>
        <v>68313.5</v>
      </c>
      <c r="FY143" s="193"/>
      <c r="FZ143" s="2">
        <f>SUM(C143:FX143)</f>
        <v>529003642.60000014</v>
      </c>
      <c r="GA143" s="65"/>
      <c r="GB143" s="2">
        <f t="shared" si="249"/>
        <v>529003642.60000014</v>
      </c>
      <c r="GC143" s="193"/>
      <c r="GD143" s="193"/>
      <c r="GE143" s="193"/>
      <c r="GF143" s="193"/>
      <c r="GG143" s="33"/>
      <c r="GH143" s="203"/>
      <c r="GI143" s="183"/>
      <c r="GJ143" s="183"/>
      <c r="GK143" s="183"/>
      <c r="GL143" s="183"/>
      <c r="GM143" s="183"/>
      <c r="GN143" s="184"/>
      <c r="GO143" s="184"/>
    </row>
    <row r="144" spans="1:197" s="112" customFormat="1" x14ac:dyDescent="0.35">
      <c r="A144" s="119" t="s">
        <v>1010</v>
      </c>
      <c r="B144" s="120" t="s">
        <v>1065</v>
      </c>
      <c r="C144" s="194">
        <f t="shared" ref="C144:AH144" si="253">IF(C142&gt;C141,C142,C142+(C143*$B$6))</f>
        <v>81881476.928000003</v>
      </c>
      <c r="D144" s="194">
        <f t="shared" si="253"/>
        <v>428208880.53299999</v>
      </c>
      <c r="E144" s="194">
        <f t="shared" si="253"/>
        <v>66815559.669</v>
      </c>
      <c r="F144" s="194">
        <f t="shared" si="253"/>
        <v>275607579.458</v>
      </c>
      <c r="G144" s="194">
        <f t="shared" si="253"/>
        <v>18882872.309</v>
      </c>
      <c r="H144" s="194">
        <f t="shared" si="253"/>
        <v>14019196.541000001</v>
      </c>
      <c r="I144" s="194">
        <f t="shared" si="253"/>
        <v>90274994.802000001</v>
      </c>
      <c r="J144" s="194">
        <f t="shared" si="253"/>
        <v>23808639.101999998</v>
      </c>
      <c r="K144" s="194">
        <f t="shared" si="253"/>
        <v>4554615.2659999998</v>
      </c>
      <c r="L144" s="194">
        <f t="shared" si="253"/>
        <v>25934034.638999999</v>
      </c>
      <c r="M144" s="194">
        <f t="shared" si="253"/>
        <v>12706923.307</v>
      </c>
      <c r="N144" s="194">
        <f t="shared" si="253"/>
        <v>572168718.01300001</v>
      </c>
      <c r="O144" s="194">
        <f t="shared" si="253"/>
        <v>142558415.05700001</v>
      </c>
      <c r="P144" s="194">
        <f t="shared" si="253"/>
        <v>5797170.9050000003</v>
      </c>
      <c r="Q144" s="194">
        <f t="shared" si="253"/>
        <v>484221380.74400002</v>
      </c>
      <c r="R144" s="194">
        <f t="shared" si="253"/>
        <v>70170862.357999995</v>
      </c>
      <c r="S144" s="194">
        <f t="shared" si="253"/>
        <v>18405124.843000002</v>
      </c>
      <c r="T144" s="194">
        <f t="shared" si="253"/>
        <v>3411658.764</v>
      </c>
      <c r="U144" s="194">
        <f t="shared" si="253"/>
        <v>1332881.4280000001</v>
      </c>
      <c r="V144" s="194">
        <f t="shared" si="253"/>
        <v>4319377.267</v>
      </c>
      <c r="W144" s="194">
        <f t="shared" si="253"/>
        <v>3827331.75</v>
      </c>
      <c r="X144" s="194">
        <f t="shared" si="253"/>
        <v>1274233.2039999999</v>
      </c>
      <c r="Y144" s="194">
        <f t="shared" si="253"/>
        <v>11562370.132999999</v>
      </c>
      <c r="Z144" s="194">
        <f t="shared" si="253"/>
        <v>3863112.81</v>
      </c>
      <c r="AA144" s="194">
        <f t="shared" si="253"/>
        <v>348911194.98000002</v>
      </c>
      <c r="AB144" s="194">
        <f t="shared" si="253"/>
        <v>308984146.50199997</v>
      </c>
      <c r="AC144" s="194">
        <f t="shared" si="253"/>
        <v>11478884.626</v>
      </c>
      <c r="AD144" s="194">
        <f t="shared" si="253"/>
        <v>16583366.317</v>
      </c>
      <c r="AE144" s="194">
        <f t="shared" si="253"/>
        <v>2130869.4300000002</v>
      </c>
      <c r="AF144" s="194">
        <f t="shared" si="253"/>
        <v>3611665.5979999998</v>
      </c>
      <c r="AG144" s="194">
        <f t="shared" si="253"/>
        <v>7832753.3130000001</v>
      </c>
      <c r="AH144" s="194">
        <f t="shared" si="253"/>
        <v>11640443.706</v>
      </c>
      <c r="AI144" s="194">
        <f t="shared" ref="AI144:BN144" si="254">IF(AI142&gt;AI141,AI142,AI142+(AI143*$B$6))</f>
        <v>5819996.2170000002</v>
      </c>
      <c r="AJ144" s="194">
        <f t="shared" si="254"/>
        <v>3589347.906</v>
      </c>
      <c r="AK144" s="194">
        <f t="shared" si="254"/>
        <v>3335714.61</v>
      </c>
      <c r="AL144" s="194">
        <f t="shared" si="254"/>
        <v>4739574.82</v>
      </c>
      <c r="AM144" s="194">
        <f t="shared" si="254"/>
        <v>5252968.7680000002</v>
      </c>
      <c r="AN144" s="194">
        <f t="shared" si="254"/>
        <v>4764465.9269999992</v>
      </c>
      <c r="AO144" s="194">
        <f t="shared" si="254"/>
        <v>47778420.072999999</v>
      </c>
      <c r="AP144" s="194">
        <f t="shared" si="254"/>
        <v>989178714.10000002</v>
      </c>
      <c r="AQ144" s="194">
        <f t="shared" si="254"/>
        <v>4324021.25</v>
      </c>
      <c r="AR144" s="194">
        <f t="shared" si="254"/>
        <v>684468668.82200003</v>
      </c>
      <c r="AS144" s="194">
        <f t="shared" si="254"/>
        <v>79669206.841000006</v>
      </c>
      <c r="AT144" s="194">
        <f t="shared" si="254"/>
        <v>34370788.122000001</v>
      </c>
      <c r="AU144" s="194">
        <f t="shared" si="254"/>
        <v>5205380.3990000002</v>
      </c>
      <c r="AV144" s="194">
        <f t="shared" si="254"/>
        <v>5090546.3059999999</v>
      </c>
      <c r="AW144" s="194">
        <f t="shared" si="254"/>
        <v>4554728.5599999996</v>
      </c>
      <c r="AX144" s="194">
        <f t="shared" si="254"/>
        <v>1612486.5580000002</v>
      </c>
      <c r="AY144" s="194">
        <f t="shared" si="254"/>
        <v>6322659.2190000005</v>
      </c>
      <c r="AZ144" s="194">
        <f t="shared" si="254"/>
        <v>140834128.91999999</v>
      </c>
      <c r="BA144" s="194">
        <f t="shared" si="254"/>
        <v>100673390.998</v>
      </c>
      <c r="BB144" s="194">
        <f t="shared" si="254"/>
        <v>79864670.92400001</v>
      </c>
      <c r="BC144" s="194">
        <f t="shared" si="254"/>
        <v>294219866.42799997</v>
      </c>
      <c r="BD144" s="194">
        <f t="shared" si="254"/>
        <v>40629203.453999996</v>
      </c>
      <c r="BE144" s="194">
        <f t="shared" si="254"/>
        <v>14267796.586999999</v>
      </c>
      <c r="BF144" s="194">
        <f t="shared" si="254"/>
        <v>284908589.46600002</v>
      </c>
      <c r="BG144" s="194">
        <f t="shared" si="254"/>
        <v>11860674.932</v>
      </c>
      <c r="BH144" s="194">
        <f t="shared" si="254"/>
        <v>7870202.9620000003</v>
      </c>
      <c r="BI144" s="194">
        <f t="shared" si="254"/>
        <v>4624045.0070000002</v>
      </c>
      <c r="BJ144" s="194">
        <f t="shared" si="254"/>
        <v>70018232.456</v>
      </c>
      <c r="BK144" s="194">
        <f t="shared" si="254"/>
        <v>353193794.76700002</v>
      </c>
      <c r="BL144" s="194">
        <f t="shared" si="254"/>
        <v>1670741.3629999999</v>
      </c>
      <c r="BM144" s="194">
        <f t="shared" si="254"/>
        <v>6223959.5549999997</v>
      </c>
      <c r="BN144" s="194">
        <f t="shared" si="254"/>
        <v>34940728.866999999</v>
      </c>
      <c r="BO144" s="194">
        <f t="shared" ref="BO144:CT144" si="255">IF(BO142&gt;BO141,BO142,BO142+(BO143*$B$6))</f>
        <v>14744220.229</v>
      </c>
      <c r="BP144" s="194">
        <f t="shared" si="255"/>
        <v>3281712.76</v>
      </c>
      <c r="BQ144" s="194">
        <f t="shared" si="255"/>
        <v>74988474.717999995</v>
      </c>
      <c r="BR144" s="194">
        <f t="shared" si="255"/>
        <v>51844717.104000002</v>
      </c>
      <c r="BS144" s="194">
        <f t="shared" si="255"/>
        <v>14444936.997</v>
      </c>
      <c r="BT144" s="194">
        <f t="shared" si="255"/>
        <v>5801602.8480000002</v>
      </c>
      <c r="BU144" s="194">
        <f t="shared" si="255"/>
        <v>6351848.4229999995</v>
      </c>
      <c r="BV144" s="194">
        <f t="shared" si="255"/>
        <v>15051187.864</v>
      </c>
      <c r="BW144" s="194">
        <f t="shared" si="255"/>
        <v>23924480.434</v>
      </c>
      <c r="BX144" s="194">
        <f t="shared" si="255"/>
        <v>1834113.226</v>
      </c>
      <c r="BY144" s="194">
        <f t="shared" si="255"/>
        <v>6375945.3770000003</v>
      </c>
      <c r="BZ144" s="194">
        <f t="shared" si="255"/>
        <v>3759816.2600000002</v>
      </c>
      <c r="CA144" s="194">
        <f t="shared" si="255"/>
        <v>3080937.773</v>
      </c>
      <c r="CB144" s="194">
        <f t="shared" si="255"/>
        <v>807396521.46500003</v>
      </c>
      <c r="CC144" s="194">
        <f t="shared" si="255"/>
        <v>3653115.12</v>
      </c>
      <c r="CD144" s="194">
        <f t="shared" si="255"/>
        <v>3518665.9729999998</v>
      </c>
      <c r="CE144" s="194">
        <f t="shared" si="255"/>
        <v>3090587.54</v>
      </c>
      <c r="CF144" s="194">
        <f t="shared" si="255"/>
        <v>2360925.83</v>
      </c>
      <c r="CG144" s="194">
        <f t="shared" si="255"/>
        <v>3717196.5279999999</v>
      </c>
      <c r="CH144" s="194">
        <f t="shared" si="255"/>
        <v>2293427.9219999998</v>
      </c>
      <c r="CI144" s="194">
        <f t="shared" si="255"/>
        <v>8920803.8619999997</v>
      </c>
      <c r="CJ144" s="194">
        <f t="shared" si="255"/>
        <v>11067691.527000001</v>
      </c>
      <c r="CK144" s="194">
        <f t="shared" si="255"/>
        <v>65132207.083000004</v>
      </c>
      <c r="CL144" s="194">
        <f t="shared" si="255"/>
        <v>15193816.535</v>
      </c>
      <c r="CM144" s="194">
        <f t="shared" si="255"/>
        <v>10187068.386</v>
      </c>
      <c r="CN144" s="194">
        <f t="shared" si="255"/>
        <v>359419482.93399996</v>
      </c>
      <c r="CO144" s="194">
        <f t="shared" si="255"/>
        <v>157073408.87900001</v>
      </c>
      <c r="CP144" s="194">
        <f t="shared" si="255"/>
        <v>12154067.710999999</v>
      </c>
      <c r="CQ144" s="194">
        <f t="shared" si="255"/>
        <v>10183942.652999999</v>
      </c>
      <c r="CR144" s="194">
        <f t="shared" si="255"/>
        <v>4184173.452</v>
      </c>
      <c r="CS144" s="194">
        <f t="shared" si="255"/>
        <v>4406276.7289999994</v>
      </c>
      <c r="CT144" s="194">
        <f t="shared" si="255"/>
        <v>2465968.0789999999</v>
      </c>
      <c r="CU144" s="194">
        <f t="shared" ref="CU144:DZ144" si="256">IF(CU142&gt;CU141,CU142,CU142+(CU143*$B$6))</f>
        <v>4836176.165</v>
      </c>
      <c r="CV144" s="194">
        <f t="shared" si="256"/>
        <v>1209093.7560000001</v>
      </c>
      <c r="CW144" s="194">
        <f t="shared" si="256"/>
        <v>3941848.13</v>
      </c>
      <c r="CX144" s="194">
        <f t="shared" si="256"/>
        <v>6258210.1689999998</v>
      </c>
      <c r="CY144" s="194">
        <f t="shared" si="256"/>
        <v>1301930.3290000001</v>
      </c>
      <c r="CZ144" s="194">
        <f t="shared" si="256"/>
        <v>20504415.890000001</v>
      </c>
      <c r="DA144" s="194">
        <f t="shared" si="256"/>
        <v>3651777.571</v>
      </c>
      <c r="DB144" s="194">
        <f t="shared" si="256"/>
        <v>4944426.5630000001</v>
      </c>
      <c r="DC144" s="194">
        <f t="shared" si="256"/>
        <v>3631928.0649999999</v>
      </c>
      <c r="DD144" s="194">
        <f t="shared" si="256"/>
        <v>3415668.1140000001</v>
      </c>
      <c r="DE144" s="194">
        <f t="shared" si="256"/>
        <v>4912076.0549999997</v>
      </c>
      <c r="DF144" s="194">
        <f t="shared" si="256"/>
        <v>215050776.45000002</v>
      </c>
      <c r="DG144" s="194">
        <f t="shared" si="256"/>
        <v>2673853.287</v>
      </c>
      <c r="DH144" s="194">
        <f t="shared" si="256"/>
        <v>20773567.002999999</v>
      </c>
      <c r="DI144" s="194">
        <f t="shared" si="256"/>
        <v>27835242.013</v>
      </c>
      <c r="DJ144" s="194">
        <f t="shared" si="256"/>
        <v>8581372.3300000001</v>
      </c>
      <c r="DK144" s="194">
        <f t="shared" si="256"/>
        <v>7012916.2300000004</v>
      </c>
      <c r="DL144" s="194">
        <f t="shared" si="256"/>
        <v>68327671.208999991</v>
      </c>
      <c r="DM144" s="194">
        <f t="shared" si="256"/>
        <v>4387595.4639999997</v>
      </c>
      <c r="DN144" s="194">
        <f t="shared" si="256"/>
        <v>17096525.425999999</v>
      </c>
      <c r="DO144" s="194">
        <f t="shared" si="256"/>
        <v>39366201.052000001</v>
      </c>
      <c r="DP144" s="194">
        <f t="shared" si="256"/>
        <v>3851714.9079999998</v>
      </c>
      <c r="DQ144" s="194">
        <f t="shared" si="256"/>
        <v>10972390.274</v>
      </c>
      <c r="DR144" s="194">
        <f t="shared" si="256"/>
        <v>16264788.493000001</v>
      </c>
      <c r="DS144" s="194">
        <f t="shared" si="256"/>
        <v>8043938.6359999999</v>
      </c>
      <c r="DT144" s="194">
        <f t="shared" si="256"/>
        <v>3657532.7460000003</v>
      </c>
      <c r="DU144" s="194">
        <f t="shared" si="256"/>
        <v>5448909.784</v>
      </c>
      <c r="DV144" s="194">
        <f t="shared" si="256"/>
        <v>4001393.9649999999</v>
      </c>
      <c r="DW144" s="194">
        <f t="shared" si="256"/>
        <v>4753447.159</v>
      </c>
      <c r="DX144" s="194">
        <f t="shared" si="256"/>
        <v>3493341.15</v>
      </c>
      <c r="DY144" s="194">
        <f t="shared" si="256"/>
        <v>5047524.2280000001</v>
      </c>
      <c r="DZ144" s="194">
        <f t="shared" si="256"/>
        <v>9463813.800999999</v>
      </c>
      <c r="EA144" s="194">
        <f t="shared" ref="EA144:FF144" si="257">IF(EA142&gt;EA141,EA142,EA142+(EA143*$B$6))</f>
        <v>7278723.7439999999</v>
      </c>
      <c r="EB144" s="194">
        <f t="shared" si="257"/>
        <v>6983929.4900000002</v>
      </c>
      <c r="EC144" s="194">
        <f t="shared" si="257"/>
        <v>4282573.9470000006</v>
      </c>
      <c r="ED144" s="194">
        <f t="shared" si="257"/>
        <v>23037735.48</v>
      </c>
      <c r="EE144" s="194">
        <f t="shared" si="257"/>
        <v>3653405.9619999998</v>
      </c>
      <c r="EF144" s="194">
        <f t="shared" si="257"/>
        <v>16523618.663000001</v>
      </c>
      <c r="EG144" s="194">
        <f t="shared" si="257"/>
        <v>4126928.446</v>
      </c>
      <c r="EH144" s="194">
        <f t="shared" si="257"/>
        <v>4104162.9350000001</v>
      </c>
      <c r="EI144" s="194">
        <f t="shared" si="257"/>
        <v>161034792.04100001</v>
      </c>
      <c r="EJ144" s="194">
        <f t="shared" si="257"/>
        <v>113834989.30500001</v>
      </c>
      <c r="EK144" s="194">
        <f t="shared" si="257"/>
        <v>8600833.75</v>
      </c>
      <c r="EL144" s="194">
        <f t="shared" si="257"/>
        <v>6354264.5520000001</v>
      </c>
      <c r="EM144" s="194">
        <f t="shared" si="257"/>
        <v>5544403.7139999997</v>
      </c>
      <c r="EN144" s="194">
        <f t="shared" si="257"/>
        <v>11915839.852</v>
      </c>
      <c r="EO144" s="194">
        <f t="shared" si="257"/>
        <v>4553702.1840000004</v>
      </c>
      <c r="EP144" s="194">
        <f t="shared" si="257"/>
        <v>6241832.3279999997</v>
      </c>
      <c r="EQ144" s="194">
        <f t="shared" si="257"/>
        <v>30473407.112</v>
      </c>
      <c r="ER144" s="194">
        <f t="shared" si="257"/>
        <v>5322212.6160000004</v>
      </c>
      <c r="ES144" s="194">
        <f t="shared" si="257"/>
        <v>3657583.2860000003</v>
      </c>
      <c r="ET144" s="194">
        <f t="shared" si="257"/>
        <v>4101058.1469999999</v>
      </c>
      <c r="EU144" s="194">
        <f t="shared" si="257"/>
        <v>7891298.3799999999</v>
      </c>
      <c r="EV144" s="194">
        <f t="shared" si="257"/>
        <v>1980659.4820000001</v>
      </c>
      <c r="EW144" s="194">
        <f t="shared" si="257"/>
        <v>11836180.34</v>
      </c>
      <c r="EX144" s="194">
        <f t="shared" si="257"/>
        <v>3702560.9240000001</v>
      </c>
      <c r="EY144" s="194">
        <f t="shared" si="257"/>
        <v>9186541.5769999996</v>
      </c>
      <c r="EZ144" s="194">
        <f t="shared" si="257"/>
        <v>2676967.6919999998</v>
      </c>
      <c r="FA144" s="194">
        <f t="shared" si="257"/>
        <v>42928258.267999999</v>
      </c>
      <c r="FB144" s="194">
        <f t="shared" si="257"/>
        <v>4866996.2620000001</v>
      </c>
      <c r="FC144" s="194">
        <f t="shared" si="257"/>
        <v>19776950.488000002</v>
      </c>
      <c r="FD144" s="194">
        <f t="shared" si="257"/>
        <v>5930413.1379999993</v>
      </c>
      <c r="FE144" s="194">
        <f t="shared" si="257"/>
        <v>1956255.973</v>
      </c>
      <c r="FF144" s="194">
        <f t="shared" si="257"/>
        <v>3924534.7319999998</v>
      </c>
      <c r="FG144" s="194">
        <f t="shared" ref="FG144:FX144" si="258">IF(FG142&gt;FG141,FG142,FG142+(FG143*$B$6))</f>
        <v>2808864.77</v>
      </c>
      <c r="FH144" s="194">
        <f t="shared" si="258"/>
        <v>1786949.4300000002</v>
      </c>
      <c r="FI144" s="194">
        <f t="shared" si="258"/>
        <v>20143670.208999999</v>
      </c>
      <c r="FJ144" s="194">
        <f t="shared" si="258"/>
        <v>23329304.653000001</v>
      </c>
      <c r="FK144" s="194">
        <f t="shared" si="258"/>
        <v>30811847.478</v>
      </c>
      <c r="FL144" s="194">
        <f t="shared" si="258"/>
        <v>92785055.192999989</v>
      </c>
      <c r="FM144" s="194">
        <f t="shared" si="258"/>
        <v>44672883.697999999</v>
      </c>
      <c r="FN144" s="194">
        <f t="shared" si="258"/>
        <v>263547942.662</v>
      </c>
      <c r="FO144" s="194">
        <f t="shared" si="258"/>
        <v>13207360.718</v>
      </c>
      <c r="FP144" s="194">
        <f t="shared" si="258"/>
        <v>27012504.737</v>
      </c>
      <c r="FQ144" s="194">
        <f t="shared" si="258"/>
        <v>12551731.710999999</v>
      </c>
      <c r="FR144" s="194">
        <f t="shared" si="258"/>
        <v>3449238.3960000002</v>
      </c>
      <c r="FS144" s="194">
        <f t="shared" si="258"/>
        <v>3267581.2110000001</v>
      </c>
      <c r="FT144" s="194">
        <f t="shared" si="258"/>
        <v>1592994.1869999999</v>
      </c>
      <c r="FU144" s="194">
        <f t="shared" si="258"/>
        <v>10772745.088</v>
      </c>
      <c r="FV144" s="194">
        <f t="shared" si="258"/>
        <v>10493467.922</v>
      </c>
      <c r="FW144" s="194">
        <f t="shared" si="258"/>
        <v>3096916.0449999999</v>
      </c>
      <c r="FX144" s="194">
        <f t="shared" si="258"/>
        <v>1499260.61</v>
      </c>
      <c r="FY144" s="193"/>
      <c r="FZ144" s="195">
        <f>SUM(C144:FX144)</f>
        <v>9784387791.6499996</v>
      </c>
      <c r="GA144" s="65"/>
      <c r="GB144" s="2">
        <f t="shared" si="249"/>
        <v>9784387791.6499996</v>
      </c>
      <c r="GC144" s="193"/>
      <c r="GD144" s="193"/>
      <c r="GE144" s="193"/>
      <c r="GF144" s="193"/>
      <c r="GG144" s="33"/>
      <c r="GH144" s="203"/>
      <c r="GI144" s="183"/>
      <c r="GJ144" s="183"/>
      <c r="GK144" s="183"/>
      <c r="GL144" s="183"/>
      <c r="GM144" s="183"/>
      <c r="GN144" s="184"/>
      <c r="GO144" s="184"/>
    </row>
    <row r="145" spans="1:197" s="112" customFormat="1" x14ac:dyDescent="0.35">
      <c r="A145" s="177" t="s">
        <v>1067</v>
      </c>
      <c r="B145" s="154" t="s">
        <v>1066</v>
      </c>
      <c r="C145" s="194">
        <f>IF(C142*1.005&gt;C144,C142*1.005,C144)</f>
        <v>81881476.928000003</v>
      </c>
      <c r="D145" s="194">
        <f t="shared" ref="D145:BO145" si="259">IF(D142*1.005&gt;D144,D142*1.005,D144)</f>
        <v>428208880.53299999</v>
      </c>
      <c r="E145" s="194">
        <f t="shared" si="259"/>
        <v>66815559.669</v>
      </c>
      <c r="F145" s="194">
        <f t="shared" si="259"/>
        <v>275607579.458</v>
      </c>
      <c r="G145" s="194">
        <f t="shared" si="259"/>
        <v>18882872.309</v>
      </c>
      <c r="H145" s="194">
        <f t="shared" si="259"/>
        <v>14019196.541000001</v>
      </c>
      <c r="I145" s="194">
        <f t="shared" si="259"/>
        <v>90274994.802000001</v>
      </c>
      <c r="J145" s="194">
        <f t="shared" si="259"/>
        <v>23808639.101999998</v>
      </c>
      <c r="K145" s="194">
        <f t="shared" si="259"/>
        <v>4554615.2659999998</v>
      </c>
      <c r="L145" s="194">
        <f t="shared" si="259"/>
        <v>25934034.638999999</v>
      </c>
      <c r="M145" s="194">
        <f t="shared" si="259"/>
        <v>12706923.307</v>
      </c>
      <c r="N145" s="194">
        <f t="shared" si="259"/>
        <v>573258513.78689992</v>
      </c>
      <c r="O145" s="194">
        <f t="shared" si="259"/>
        <v>142749994.12575001</v>
      </c>
      <c r="P145" s="194">
        <f t="shared" si="259"/>
        <v>5797170.9050000003</v>
      </c>
      <c r="Q145" s="194">
        <f t="shared" si="259"/>
        <v>484221380.74400002</v>
      </c>
      <c r="R145" s="194">
        <f t="shared" si="259"/>
        <v>70182496.318349987</v>
      </c>
      <c r="S145" s="194">
        <f t="shared" si="259"/>
        <v>18405124.843000002</v>
      </c>
      <c r="T145" s="194">
        <f t="shared" si="259"/>
        <v>3411658.764</v>
      </c>
      <c r="U145" s="194">
        <f t="shared" si="259"/>
        <v>1332881.4280000001</v>
      </c>
      <c r="V145" s="194">
        <f t="shared" si="259"/>
        <v>4319377.267</v>
      </c>
      <c r="W145" s="194">
        <f t="shared" si="259"/>
        <v>3827331.75</v>
      </c>
      <c r="X145" s="194">
        <f t="shared" si="259"/>
        <v>1274233.2039999999</v>
      </c>
      <c r="Y145" s="194">
        <f t="shared" si="259"/>
        <v>11562370.132999999</v>
      </c>
      <c r="Z145" s="194">
        <f t="shared" si="259"/>
        <v>3863112.81</v>
      </c>
      <c r="AA145" s="194">
        <f t="shared" si="259"/>
        <v>349852180.16024995</v>
      </c>
      <c r="AB145" s="194">
        <f t="shared" si="259"/>
        <v>310020610.41659999</v>
      </c>
      <c r="AC145" s="194">
        <f t="shared" si="259"/>
        <v>11478884.626</v>
      </c>
      <c r="AD145" s="194">
        <f t="shared" si="259"/>
        <v>16583366.317</v>
      </c>
      <c r="AE145" s="194">
        <f t="shared" si="259"/>
        <v>2130869.4300000002</v>
      </c>
      <c r="AF145" s="194">
        <f t="shared" si="259"/>
        <v>3611665.5979999998</v>
      </c>
      <c r="AG145" s="194">
        <f t="shared" si="259"/>
        <v>7832753.3130000001</v>
      </c>
      <c r="AH145" s="194">
        <f t="shared" si="259"/>
        <v>11640443.706</v>
      </c>
      <c r="AI145" s="194">
        <f t="shared" si="259"/>
        <v>5819996.2170000002</v>
      </c>
      <c r="AJ145" s="194">
        <f t="shared" si="259"/>
        <v>3589347.906</v>
      </c>
      <c r="AK145" s="194">
        <f t="shared" si="259"/>
        <v>3335714.61</v>
      </c>
      <c r="AL145" s="194">
        <f t="shared" si="259"/>
        <v>4739574.82</v>
      </c>
      <c r="AM145" s="194">
        <f t="shared" si="259"/>
        <v>5252968.7680000002</v>
      </c>
      <c r="AN145" s="194">
        <f t="shared" si="259"/>
        <v>4764465.9269999992</v>
      </c>
      <c r="AO145" s="194">
        <f t="shared" si="259"/>
        <v>47778420.072999999</v>
      </c>
      <c r="AP145" s="194">
        <f t="shared" si="259"/>
        <v>989178714.10000002</v>
      </c>
      <c r="AQ145" s="194">
        <f t="shared" si="259"/>
        <v>4324021.25</v>
      </c>
      <c r="AR145" s="194">
        <f t="shared" si="259"/>
        <v>686865993.43844998</v>
      </c>
      <c r="AS145" s="194">
        <f t="shared" si="259"/>
        <v>79669206.841000006</v>
      </c>
      <c r="AT145" s="194">
        <f t="shared" si="259"/>
        <v>34370788.122000001</v>
      </c>
      <c r="AU145" s="194">
        <f t="shared" si="259"/>
        <v>5205380.3990000002</v>
      </c>
      <c r="AV145" s="194">
        <f t="shared" si="259"/>
        <v>5090546.3059999999</v>
      </c>
      <c r="AW145" s="194">
        <f t="shared" si="259"/>
        <v>4555191.8962499993</v>
      </c>
      <c r="AX145" s="194">
        <f t="shared" si="259"/>
        <v>1613290.9330499999</v>
      </c>
      <c r="AY145" s="194">
        <f t="shared" si="259"/>
        <v>6322659.2190000005</v>
      </c>
      <c r="AZ145" s="194">
        <f t="shared" si="259"/>
        <v>140834128.91999999</v>
      </c>
      <c r="BA145" s="194">
        <f t="shared" si="259"/>
        <v>100673390.998</v>
      </c>
      <c r="BB145" s="194">
        <f t="shared" si="259"/>
        <v>79864670.92400001</v>
      </c>
      <c r="BC145" s="194">
        <f t="shared" si="259"/>
        <v>294247853.82074994</v>
      </c>
      <c r="BD145" s="194">
        <f t="shared" si="259"/>
        <v>40680641.008799993</v>
      </c>
      <c r="BE145" s="194">
        <f t="shared" si="259"/>
        <v>14269684.826849997</v>
      </c>
      <c r="BF145" s="194">
        <f t="shared" si="259"/>
        <v>286038149.4102</v>
      </c>
      <c r="BG145" s="194">
        <f t="shared" si="259"/>
        <v>11860674.932</v>
      </c>
      <c r="BH145" s="194">
        <f t="shared" si="259"/>
        <v>7870202.9620000003</v>
      </c>
      <c r="BI145" s="194">
        <f t="shared" si="259"/>
        <v>4624045.0070000002</v>
      </c>
      <c r="BJ145" s="194">
        <f t="shared" si="259"/>
        <v>70173724.597949997</v>
      </c>
      <c r="BK145" s="194">
        <f t="shared" si="259"/>
        <v>353584470.38834995</v>
      </c>
      <c r="BL145" s="194">
        <f t="shared" si="259"/>
        <v>1671125.0449499998</v>
      </c>
      <c r="BM145" s="194">
        <f t="shared" si="259"/>
        <v>6223959.5549999997</v>
      </c>
      <c r="BN145" s="194">
        <f t="shared" si="259"/>
        <v>34940728.866999999</v>
      </c>
      <c r="BO145" s="194">
        <f t="shared" si="259"/>
        <v>14744220.229</v>
      </c>
      <c r="BP145" s="194">
        <f t="shared" ref="BP145:EA145" si="260">IF(BP142*1.005&gt;BP144,BP142*1.005,BP144)</f>
        <v>3281712.76</v>
      </c>
      <c r="BQ145" s="194">
        <f t="shared" si="260"/>
        <v>74988474.717999995</v>
      </c>
      <c r="BR145" s="194">
        <f t="shared" si="260"/>
        <v>51844717.104000002</v>
      </c>
      <c r="BS145" s="194">
        <f t="shared" si="260"/>
        <v>14444936.997</v>
      </c>
      <c r="BT145" s="194">
        <f t="shared" si="260"/>
        <v>5801602.8480000002</v>
      </c>
      <c r="BU145" s="194">
        <f t="shared" si="260"/>
        <v>6351848.4229999995</v>
      </c>
      <c r="BV145" s="194">
        <f t="shared" si="260"/>
        <v>15051187.864</v>
      </c>
      <c r="BW145" s="194">
        <f t="shared" si="260"/>
        <v>23924480.434</v>
      </c>
      <c r="BX145" s="194">
        <f t="shared" si="260"/>
        <v>1842519.8855999999</v>
      </c>
      <c r="BY145" s="194">
        <f t="shared" si="260"/>
        <v>6375945.3770000003</v>
      </c>
      <c r="BZ145" s="194">
        <f t="shared" si="260"/>
        <v>3759816.2600000002</v>
      </c>
      <c r="CA145" s="194">
        <f t="shared" si="260"/>
        <v>3083089.2826499995</v>
      </c>
      <c r="CB145" s="194">
        <f t="shared" si="260"/>
        <v>808374662.00759995</v>
      </c>
      <c r="CC145" s="194">
        <f t="shared" si="260"/>
        <v>3653115.12</v>
      </c>
      <c r="CD145" s="194">
        <f t="shared" si="260"/>
        <v>3518665.9729999998</v>
      </c>
      <c r="CE145" s="194">
        <f t="shared" si="260"/>
        <v>3090587.54</v>
      </c>
      <c r="CF145" s="194">
        <f t="shared" si="260"/>
        <v>2360925.83</v>
      </c>
      <c r="CG145" s="194">
        <f t="shared" si="260"/>
        <v>3717196.5279999999</v>
      </c>
      <c r="CH145" s="194">
        <f t="shared" si="260"/>
        <v>2296646.9441999998</v>
      </c>
      <c r="CI145" s="194">
        <f t="shared" si="260"/>
        <v>8920803.8619999997</v>
      </c>
      <c r="CJ145" s="194">
        <f t="shared" si="260"/>
        <v>11067691.527000001</v>
      </c>
      <c r="CK145" s="194">
        <f t="shared" si="260"/>
        <v>65132207.083000004</v>
      </c>
      <c r="CL145" s="194">
        <f t="shared" si="260"/>
        <v>15193816.535</v>
      </c>
      <c r="CM145" s="194">
        <f t="shared" si="260"/>
        <v>10187068.386</v>
      </c>
      <c r="CN145" s="194">
        <f t="shared" si="260"/>
        <v>360520158.72044992</v>
      </c>
      <c r="CO145" s="194">
        <f t="shared" si="260"/>
        <v>157117239.43814999</v>
      </c>
      <c r="CP145" s="194">
        <f t="shared" si="260"/>
        <v>12154067.710999999</v>
      </c>
      <c r="CQ145" s="194">
        <f t="shared" si="260"/>
        <v>10187670.879749998</v>
      </c>
      <c r="CR145" s="194">
        <f t="shared" si="260"/>
        <v>4184173.452</v>
      </c>
      <c r="CS145" s="194">
        <f t="shared" si="260"/>
        <v>4408649.007149999</v>
      </c>
      <c r="CT145" s="194">
        <f t="shared" si="260"/>
        <v>2465968.0789999999</v>
      </c>
      <c r="CU145" s="194">
        <f t="shared" si="260"/>
        <v>4836176.165</v>
      </c>
      <c r="CV145" s="194">
        <f t="shared" si="260"/>
        <v>1209093.7560000001</v>
      </c>
      <c r="CW145" s="194">
        <f t="shared" si="260"/>
        <v>3941848.13</v>
      </c>
      <c r="CX145" s="194">
        <f t="shared" si="260"/>
        <v>6258210.1689999998</v>
      </c>
      <c r="CY145" s="194">
        <f t="shared" si="260"/>
        <v>1301930.3290000001</v>
      </c>
      <c r="CZ145" s="194">
        <f t="shared" si="260"/>
        <v>20504415.890000001</v>
      </c>
      <c r="DA145" s="194">
        <f t="shared" si="260"/>
        <v>3651777.571</v>
      </c>
      <c r="DB145" s="194">
        <f t="shared" si="260"/>
        <v>4944426.5630000001</v>
      </c>
      <c r="DC145" s="194">
        <f t="shared" si="260"/>
        <v>3631928.0649999999</v>
      </c>
      <c r="DD145" s="194">
        <f t="shared" si="260"/>
        <v>3415668.1140000001</v>
      </c>
      <c r="DE145" s="194">
        <f t="shared" si="260"/>
        <v>4912076.0549999997</v>
      </c>
      <c r="DF145" s="194">
        <f t="shared" si="260"/>
        <v>215827676.74605</v>
      </c>
      <c r="DG145" s="194">
        <f t="shared" si="260"/>
        <v>2679510.9703499996</v>
      </c>
      <c r="DH145" s="194">
        <f t="shared" si="260"/>
        <v>20773567.002999999</v>
      </c>
      <c r="DI145" s="194">
        <f t="shared" si="260"/>
        <v>27835242.013</v>
      </c>
      <c r="DJ145" s="194">
        <f t="shared" si="260"/>
        <v>8581372.3300000001</v>
      </c>
      <c r="DK145" s="194">
        <f t="shared" si="260"/>
        <v>7012916.2300000004</v>
      </c>
      <c r="DL145" s="194">
        <f t="shared" si="260"/>
        <v>68327671.208999991</v>
      </c>
      <c r="DM145" s="194">
        <f t="shared" si="260"/>
        <v>4387595.4639999997</v>
      </c>
      <c r="DN145" s="194">
        <f t="shared" si="260"/>
        <v>17096525.425999999</v>
      </c>
      <c r="DO145" s="194">
        <f t="shared" si="260"/>
        <v>39366201.052000001</v>
      </c>
      <c r="DP145" s="194">
        <f t="shared" si="260"/>
        <v>3858040.0591499996</v>
      </c>
      <c r="DQ145" s="194">
        <f t="shared" si="260"/>
        <v>10972390.274</v>
      </c>
      <c r="DR145" s="194">
        <f t="shared" si="260"/>
        <v>16264788.493000001</v>
      </c>
      <c r="DS145" s="194">
        <f t="shared" si="260"/>
        <v>8043938.6359999999</v>
      </c>
      <c r="DT145" s="194">
        <f t="shared" si="260"/>
        <v>3667196.4786</v>
      </c>
      <c r="DU145" s="194">
        <f t="shared" si="260"/>
        <v>5448909.784</v>
      </c>
      <c r="DV145" s="194">
        <f t="shared" si="260"/>
        <v>4016051.0434499993</v>
      </c>
      <c r="DW145" s="194">
        <f t="shared" si="260"/>
        <v>4775233.95285</v>
      </c>
      <c r="DX145" s="194">
        <f t="shared" si="260"/>
        <v>3510807.8557499996</v>
      </c>
      <c r="DY145" s="194">
        <f t="shared" si="260"/>
        <v>5047524.2280000001</v>
      </c>
      <c r="DZ145" s="194">
        <f t="shared" si="260"/>
        <v>9463813.800999999</v>
      </c>
      <c r="EA145" s="194">
        <f t="shared" si="260"/>
        <v>7278723.7439999999</v>
      </c>
      <c r="EB145" s="194">
        <f t="shared" ref="EB145:FX145" si="261">IF(EB142*1.005&gt;EB144,EB142*1.005,EB144)</f>
        <v>6983929.4900000002</v>
      </c>
      <c r="EC145" s="194">
        <f t="shared" si="261"/>
        <v>4282573.9470000006</v>
      </c>
      <c r="ED145" s="194">
        <f t="shared" si="261"/>
        <v>23152924.157399997</v>
      </c>
      <c r="EE145" s="194">
        <f t="shared" si="261"/>
        <v>3653405.9619999998</v>
      </c>
      <c r="EF145" s="194">
        <f t="shared" si="261"/>
        <v>16523618.663000001</v>
      </c>
      <c r="EG145" s="194">
        <f t="shared" si="261"/>
        <v>4126928.446</v>
      </c>
      <c r="EH145" s="194">
        <f t="shared" si="261"/>
        <v>4104162.9350000001</v>
      </c>
      <c r="EI145" s="194">
        <f t="shared" si="261"/>
        <v>161165237.76329997</v>
      </c>
      <c r="EJ145" s="194">
        <f t="shared" si="261"/>
        <v>113834989.30500001</v>
      </c>
      <c r="EK145" s="194">
        <f t="shared" si="261"/>
        <v>8600833.75</v>
      </c>
      <c r="EL145" s="194">
        <f t="shared" si="261"/>
        <v>6354264.5520000001</v>
      </c>
      <c r="EM145" s="194">
        <f t="shared" si="261"/>
        <v>5544403.7139999997</v>
      </c>
      <c r="EN145" s="194">
        <f t="shared" si="261"/>
        <v>11915839.852</v>
      </c>
      <c r="EO145" s="194">
        <f t="shared" si="261"/>
        <v>4553702.1840000004</v>
      </c>
      <c r="EP145" s="194">
        <f t="shared" si="261"/>
        <v>6241832.3279999997</v>
      </c>
      <c r="EQ145" s="194">
        <f t="shared" si="261"/>
        <v>30473407.112</v>
      </c>
      <c r="ER145" s="194">
        <f t="shared" si="261"/>
        <v>5322212.6160000004</v>
      </c>
      <c r="ES145" s="194">
        <f t="shared" si="261"/>
        <v>3657583.2860000003</v>
      </c>
      <c r="ET145" s="194">
        <f t="shared" si="261"/>
        <v>4116573.0127499993</v>
      </c>
      <c r="EU145" s="194">
        <f t="shared" si="261"/>
        <v>7891298.3799999999</v>
      </c>
      <c r="EV145" s="194">
        <f t="shared" si="261"/>
        <v>1982351.2238999999</v>
      </c>
      <c r="EW145" s="194">
        <f t="shared" si="261"/>
        <v>11895361.241699999</v>
      </c>
      <c r="EX145" s="194">
        <f t="shared" si="261"/>
        <v>3713688.2308499995</v>
      </c>
      <c r="EY145" s="194">
        <f t="shared" si="261"/>
        <v>9186541.5769999996</v>
      </c>
      <c r="EZ145" s="194">
        <f t="shared" si="261"/>
        <v>2676967.6919999998</v>
      </c>
      <c r="FA145" s="194">
        <f t="shared" si="261"/>
        <v>42928258.267999999</v>
      </c>
      <c r="FB145" s="194">
        <f t="shared" si="261"/>
        <v>4866996.2620000001</v>
      </c>
      <c r="FC145" s="194">
        <f t="shared" si="261"/>
        <v>19776950.488000002</v>
      </c>
      <c r="FD145" s="194">
        <f t="shared" si="261"/>
        <v>5930413.1379999993</v>
      </c>
      <c r="FE145" s="194">
        <f t="shared" si="261"/>
        <v>1957059.6953999999</v>
      </c>
      <c r="FF145" s="194">
        <f t="shared" si="261"/>
        <v>3924534.7319999998</v>
      </c>
      <c r="FG145" s="194">
        <f t="shared" si="261"/>
        <v>2814529.1224500001</v>
      </c>
      <c r="FH145" s="194">
        <f t="shared" si="261"/>
        <v>1786949.4300000002</v>
      </c>
      <c r="FI145" s="194">
        <f t="shared" si="261"/>
        <v>20143670.208999999</v>
      </c>
      <c r="FJ145" s="194">
        <f t="shared" si="261"/>
        <v>23329304.653000001</v>
      </c>
      <c r="FK145" s="194">
        <f t="shared" si="261"/>
        <v>30811847.478</v>
      </c>
      <c r="FL145" s="194">
        <f t="shared" si="261"/>
        <v>93238578.29384999</v>
      </c>
      <c r="FM145" s="194">
        <f t="shared" si="261"/>
        <v>44672883.697999999</v>
      </c>
      <c r="FN145" s="194">
        <f t="shared" si="261"/>
        <v>263547942.662</v>
      </c>
      <c r="FO145" s="194">
        <f t="shared" si="261"/>
        <v>13207360.718</v>
      </c>
      <c r="FP145" s="194">
        <f t="shared" si="261"/>
        <v>27012504.737</v>
      </c>
      <c r="FQ145" s="194">
        <f t="shared" si="261"/>
        <v>12551731.710999999</v>
      </c>
      <c r="FR145" s="194">
        <f t="shared" si="261"/>
        <v>3454940.3780999999</v>
      </c>
      <c r="FS145" s="194">
        <f t="shared" si="261"/>
        <v>3267581.2110000001</v>
      </c>
      <c r="FT145" s="194">
        <f t="shared" si="261"/>
        <v>1597194.0188999998</v>
      </c>
      <c r="FU145" s="194">
        <f t="shared" si="261"/>
        <v>10779418.628399998</v>
      </c>
      <c r="FV145" s="194">
        <f t="shared" si="261"/>
        <v>10493467.922</v>
      </c>
      <c r="FW145" s="194">
        <f t="shared" si="261"/>
        <v>3102223.6283999998</v>
      </c>
      <c r="FX145" s="194">
        <f t="shared" si="261"/>
        <v>1499891.4062999999</v>
      </c>
      <c r="FY145" s="193"/>
      <c r="FZ145" s="195">
        <f>SUM(C145:FX145)</f>
        <v>9795624902.6038971</v>
      </c>
      <c r="GA145" s="65"/>
      <c r="GB145" s="2">
        <f t="shared" si="249"/>
        <v>9795624902.6038971</v>
      </c>
      <c r="GC145" s="193"/>
      <c r="GD145" s="193"/>
      <c r="GE145" s="193"/>
      <c r="GF145" s="193"/>
      <c r="GG145" s="33"/>
      <c r="GH145" s="203"/>
      <c r="GI145" s="183"/>
      <c r="GJ145" s="183"/>
      <c r="GK145" s="183"/>
      <c r="GL145" s="183"/>
      <c r="GM145" s="183"/>
      <c r="GN145" s="184"/>
      <c r="GO145" s="184"/>
    </row>
    <row r="146" spans="1:197" s="112" customFormat="1" x14ac:dyDescent="0.35">
      <c r="A146" s="177"/>
      <c r="B146" s="154"/>
      <c r="C146" s="194"/>
      <c r="D146" s="194"/>
      <c r="E146" s="194"/>
      <c r="F146" s="194"/>
      <c r="G146" s="194"/>
      <c r="H146" s="194"/>
      <c r="I146" s="194"/>
      <c r="J146" s="194"/>
      <c r="K146" s="194"/>
      <c r="L146" s="194"/>
      <c r="M146" s="194"/>
      <c r="N146" s="194"/>
      <c r="O146" s="194"/>
      <c r="P146" s="194"/>
      <c r="Q146" s="194"/>
      <c r="R146" s="194"/>
      <c r="S146" s="194"/>
      <c r="T146" s="194"/>
      <c r="U146" s="194"/>
      <c r="V146" s="194"/>
      <c r="W146" s="194"/>
      <c r="X146" s="194"/>
      <c r="Y146" s="194"/>
      <c r="Z146" s="194"/>
      <c r="AA146" s="194"/>
      <c r="AB146" s="194"/>
      <c r="AC146" s="194"/>
      <c r="AD146" s="194"/>
      <c r="AE146" s="194"/>
      <c r="AF146" s="194"/>
      <c r="AG146" s="194"/>
      <c r="AH146" s="194"/>
      <c r="AI146" s="194"/>
      <c r="AJ146" s="194"/>
      <c r="AK146" s="194"/>
      <c r="AL146" s="194"/>
      <c r="AM146" s="194"/>
      <c r="AN146" s="194"/>
      <c r="AO146" s="194"/>
      <c r="AP146" s="194"/>
      <c r="AQ146" s="194"/>
      <c r="AR146" s="194"/>
      <c r="AS146" s="194"/>
      <c r="AT146" s="194"/>
      <c r="AU146" s="194"/>
      <c r="AV146" s="194"/>
      <c r="AW146" s="194"/>
      <c r="AX146" s="194"/>
      <c r="AY146" s="194"/>
      <c r="AZ146" s="194"/>
      <c r="BA146" s="194"/>
      <c r="BB146" s="194"/>
      <c r="BC146" s="194"/>
      <c r="BD146" s="194"/>
      <c r="BE146" s="194"/>
      <c r="BF146" s="194"/>
      <c r="BG146" s="194"/>
      <c r="BH146" s="194"/>
      <c r="BI146" s="194"/>
      <c r="BJ146" s="194"/>
      <c r="BK146" s="194"/>
      <c r="BL146" s="194"/>
      <c r="BM146" s="194"/>
      <c r="BN146" s="194"/>
      <c r="BO146" s="194"/>
      <c r="BP146" s="194"/>
      <c r="BQ146" s="194"/>
      <c r="BR146" s="194"/>
      <c r="BS146" s="194"/>
      <c r="BT146" s="194"/>
      <c r="BU146" s="194"/>
      <c r="BV146" s="194"/>
      <c r="BW146" s="194"/>
      <c r="BX146" s="194"/>
      <c r="BY146" s="194"/>
      <c r="BZ146" s="194"/>
      <c r="CA146" s="194"/>
      <c r="CB146" s="194"/>
      <c r="CC146" s="194"/>
      <c r="CD146" s="194"/>
      <c r="CE146" s="194"/>
      <c r="CF146" s="194"/>
      <c r="CG146" s="194"/>
      <c r="CH146" s="194"/>
      <c r="CI146" s="194"/>
      <c r="CJ146" s="194"/>
      <c r="CK146" s="194"/>
      <c r="CL146" s="194"/>
      <c r="CM146" s="194"/>
      <c r="CN146" s="194"/>
      <c r="CO146" s="194"/>
      <c r="CP146" s="194"/>
      <c r="CQ146" s="194"/>
      <c r="CR146" s="194"/>
      <c r="CS146" s="194"/>
      <c r="CT146" s="194"/>
      <c r="CU146" s="194"/>
      <c r="CV146" s="194"/>
      <c r="CW146" s="194"/>
      <c r="CX146" s="194"/>
      <c r="CY146" s="194"/>
      <c r="CZ146" s="194"/>
      <c r="DA146" s="194"/>
      <c r="DB146" s="194"/>
      <c r="DC146" s="194"/>
      <c r="DD146" s="194"/>
      <c r="DE146" s="194"/>
      <c r="DF146" s="194"/>
      <c r="DG146" s="194"/>
      <c r="DH146" s="194"/>
      <c r="DI146" s="194"/>
      <c r="DJ146" s="194"/>
      <c r="DK146" s="194"/>
      <c r="DL146" s="194"/>
      <c r="DM146" s="194"/>
      <c r="DN146" s="194"/>
      <c r="DO146" s="194"/>
      <c r="DP146" s="194"/>
      <c r="DQ146" s="194"/>
      <c r="DR146" s="194"/>
      <c r="DS146" s="194"/>
      <c r="DT146" s="194"/>
      <c r="DU146" s="194"/>
      <c r="DV146" s="194"/>
      <c r="DW146" s="194"/>
      <c r="DX146" s="194"/>
      <c r="DY146" s="194"/>
      <c r="DZ146" s="194"/>
      <c r="EA146" s="194"/>
      <c r="EB146" s="194"/>
      <c r="EC146" s="194"/>
      <c r="ED146" s="194"/>
      <c r="EE146" s="194"/>
      <c r="EF146" s="194"/>
      <c r="EG146" s="194"/>
      <c r="EH146" s="194"/>
      <c r="EI146" s="194"/>
      <c r="EJ146" s="194"/>
      <c r="EK146" s="194"/>
      <c r="EL146" s="194"/>
      <c r="EM146" s="194"/>
      <c r="EN146" s="194"/>
      <c r="EO146" s="194"/>
      <c r="EP146" s="194"/>
      <c r="EQ146" s="194"/>
      <c r="ER146" s="194"/>
      <c r="ES146" s="194"/>
      <c r="ET146" s="194"/>
      <c r="EU146" s="194"/>
      <c r="EV146" s="194"/>
      <c r="EW146" s="194"/>
      <c r="EX146" s="194"/>
      <c r="EY146" s="194"/>
      <c r="EZ146" s="194"/>
      <c r="FA146" s="194"/>
      <c r="FB146" s="194"/>
      <c r="FC146" s="194"/>
      <c r="FD146" s="194"/>
      <c r="FE146" s="194"/>
      <c r="FF146" s="194"/>
      <c r="FG146" s="194"/>
      <c r="FH146" s="194"/>
      <c r="FI146" s="194"/>
      <c r="FJ146" s="194"/>
      <c r="FK146" s="194"/>
      <c r="FL146" s="194"/>
      <c r="FM146" s="194"/>
      <c r="FN146" s="194"/>
      <c r="FO146" s="194"/>
      <c r="FP146" s="194"/>
      <c r="FQ146" s="194"/>
      <c r="FR146" s="194"/>
      <c r="FS146" s="194"/>
      <c r="FT146" s="194"/>
      <c r="FU146" s="194"/>
      <c r="FV146" s="194"/>
      <c r="FW146" s="194"/>
      <c r="FX146" s="194"/>
      <c r="FY146" s="193"/>
      <c r="FZ146" s="2"/>
      <c r="GA146" s="65"/>
      <c r="GB146" s="2">
        <f t="shared" si="249"/>
        <v>0</v>
      </c>
      <c r="GC146" s="193"/>
      <c r="GD146" s="193"/>
      <c r="GE146" s="193"/>
      <c r="GF146" s="193"/>
      <c r="GG146" s="33"/>
      <c r="GH146" s="203"/>
      <c r="GI146" s="183"/>
      <c r="GJ146" s="183"/>
      <c r="GK146" s="183"/>
      <c r="GL146" s="183"/>
      <c r="GM146" s="183"/>
      <c r="GN146" s="184"/>
      <c r="GO146" s="184"/>
    </row>
    <row r="147" spans="1:197" x14ac:dyDescent="0.35">
      <c r="A147" s="119" t="s">
        <v>490</v>
      </c>
      <c r="B147" s="154" t="s">
        <v>562</v>
      </c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  <c r="GD147" s="2"/>
      <c r="GE147" s="2"/>
      <c r="GF147" s="2"/>
      <c r="GG147" s="2"/>
      <c r="GH147" s="2"/>
      <c r="GI147" s="120"/>
      <c r="GJ147" s="120"/>
      <c r="GK147" s="120"/>
      <c r="GL147" s="120"/>
      <c r="GM147" s="120"/>
    </row>
    <row r="148" spans="1:197" x14ac:dyDescent="0.35">
      <c r="A148" s="119" t="s">
        <v>563</v>
      </c>
      <c r="B148" s="120" t="s">
        <v>1041</v>
      </c>
      <c r="C148" s="37">
        <f t="shared" ref="C148:AH148" si="262">C41</f>
        <v>27</v>
      </c>
      <c r="D148" s="37">
        <f t="shared" si="262"/>
        <v>27</v>
      </c>
      <c r="E148" s="37">
        <f t="shared" si="262"/>
        <v>27</v>
      </c>
      <c r="F148" s="37">
        <f t="shared" si="262"/>
        <v>27</v>
      </c>
      <c r="G148" s="37">
        <f t="shared" si="262"/>
        <v>25.265000000000001</v>
      </c>
      <c r="H148" s="37">
        <f t="shared" si="262"/>
        <v>27</v>
      </c>
      <c r="I148" s="37">
        <f t="shared" si="262"/>
        <v>27</v>
      </c>
      <c r="J148" s="37">
        <f t="shared" si="262"/>
        <v>27</v>
      </c>
      <c r="K148" s="37">
        <f t="shared" si="262"/>
        <v>27</v>
      </c>
      <c r="L148" s="37">
        <f t="shared" si="262"/>
        <v>26.895</v>
      </c>
      <c r="M148" s="37">
        <f t="shared" si="262"/>
        <v>25.946999999999999</v>
      </c>
      <c r="N148" s="37">
        <f t="shared" si="262"/>
        <v>18.756</v>
      </c>
      <c r="O148" s="37">
        <f t="shared" si="262"/>
        <v>27</v>
      </c>
      <c r="P148" s="37">
        <f t="shared" si="262"/>
        <v>27</v>
      </c>
      <c r="Q148" s="37">
        <f t="shared" si="262"/>
        <v>27</v>
      </c>
      <c r="R148" s="37">
        <f t="shared" si="262"/>
        <v>27</v>
      </c>
      <c r="S148" s="37">
        <f t="shared" si="262"/>
        <v>26.013999999999999</v>
      </c>
      <c r="T148" s="37">
        <f t="shared" si="262"/>
        <v>24.300999999999998</v>
      </c>
      <c r="U148" s="37">
        <f t="shared" si="262"/>
        <v>23.800999999999998</v>
      </c>
      <c r="V148" s="37">
        <f t="shared" si="262"/>
        <v>27</v>
      </c>
      <c r="W148" s="37">
        <f t="shared" si="262"/>
        <v>27</v>
      </c>
      <c r="X148" s="37">
        <f t="shared" si="262"/>
        <v>15.756</v>
      </c>
      <c r="Y148" s="37">
        <f t="shared" si="262"/>
        <v>24.498000000000001</v>
      </c>
      <c r="Z148" s="37">
        <f t="shared" si="262"/>
        <v>23.59</v>
      </c>
      <c r="AA148" s="37">
        <f t="shared" si="262"/>
        <v>27</v>
      </c>
      <c r="AB148" s="37">
        <f t="shared" si="262"/>
        <v>27</v>
      </c>
      <c r="AC148" s="37">
        <f t="shared" si="262"/>
        <v>20.981999999999999</v>
      </c>
      <c r="AD148" s="37">
        <f t="shared" si="262"/>
        <v>19.693000000000001</v>
      </c>
      <c r="AE148" s="37">
        <f t="shared" si="262"/>
        <v>12.814</v>
      </c>
      <c r="AF148" s="37">
        <f t="shared" si="262"/>
        <v>11.673999999999999</v>
      </c>
      <c r="AG148" s="37">
        <f t="shared" si="262"/>
        <v>12.484999999999999</v>
      </c>
      <c r="AH148" s="37">
        <f t="shared" si="262"/>
        <v>22.123000000000001</v>
      </c>
      <c r="AI148" s="37">
        <f t="shared" ref="AI148:BN148" si="263">AI41</f>
        <v>27</v>
      </c>
      <c r="AJ148" s="37">
        <f t="shared" si="263"/>
        <v>23.788</v>
      </c>
      <c r="AK148" s="37">
        <f t="shared" si="263"/>
        <v>21.28</v>
      </c>
      <c r="AL148" s="37">
        <f t="shared" si="263"/>
        <v>27</v>
      </c>
      <c r="AM148" s="37">
        <f t="shared" si="263"/>
        <v>21.449000000000002</v>
      </c>
      <c r="AN148" s="37">
        <f t="shared" si="263"/>
        <v>27</v>
      </c>
      <c r="AO148" s="37">
        <f t="shared" si="263"/>
        <v>27</v>
      </c>
      <c r="AP148" s="37">
        <f t="shared" si="263"/>
        <v>27</v>
      </c>
      <c r="AQ148" s="37">
        <f t="shared" si="263"/>
        <v>18.684999999999999</v>
      </c>
      <c r="AR148" s="37">
        <f t="shared" si="263"/>
        <v>27</v>
      </c>
      <c r="AS148" s="37">
        <f t="shared" si="263"/>
        <v>12.138</v>
      </c>
      <c r="AT148" s="37">
        <f t="shared" si="263"/>
        <v>27</v>
      </c>
      <c r="AU148" s="37">
        <f t="shared" si="263"/>
        <v>24.187999999999999</v>
      </c>
      <c r="AV148" s="37">
        <f t="shared" si="263"/>
        <v>27</v>
      </c>
      <c r="AW148" s="37">
        <f t="shared" si="263"/>
        <v>24.431000000000001</v>
      </c>
      <c r="AX148" s="37">
        <f t="shared" si="263"/>
        <v>21.797999999999998</v>
      </c>
      <c r="AY148" s="37">
        <f t="shared" si="263"/>
        <v>27</v>
      </c>
      <c r="AZ148" s="37">
        <f t="shared" si="263"/>
        <v>15.72</v>
      </c>
      <c r="BA148" s="37">
        <f t="shared" si="263"/>
        <v>26.893999999999998</v>
      </c>
      <c r="BB148" s="37">
        <f t="shared" si="263"/>
        <v>24.684000000000001</v>
      </c>
      <c r="BC148" s="37">
        <f t="shared" si="263"/>
        <v>20.715</v>
      </c>
      <c r="BD148" s="37">
        <f t="shared" si="263"/>
        <v>27</v>
      </c>
      <c r="BE148" s="37">
        <f t="shared" si="263"/>
        <v>27</v>
      </c>
      <c r="BF148" s="37">
        <f t="shared" si="263"/>
        <v>27</v>
      </c>
      <c r="BG148" s="37">
        <f t="shared" si="263"/>
        <v>27</v>
      </c>
      <c r="BH148" s="37">
        <f t="shared" si="263"/>
        <v>26.419</v>
      </c>
      <c r="BI148" s="37">
        <f t="shared" si="263"/>
        <v>13.433</v>
      </c>
      <c r="BJ148" s="37">
        <f t="shared" si="263"/>
        <v>27</v>
      </c>
      <c r="BK148" s="37">
        <f t="shared" si="263"/>
        <v>27</v>
      </c>
      <c r="BL148" s="37">
        <f t="shared" si="263"/>
        <v>27</v>
      </c>
      <c r="BM148" s="37">
        <f t="shared" si="263"/>
        <v>25.834</v>
      </c>
      <c r="BN148" s="37">
        <f t="shared" si="263"/>
        <v>27</v>
      </c>
      <c r="BO148" s="37">
        <f t="shared" ref="BO148:CT148" si="264">BO41</f>
        <v>20.202999999999999</v>
      </c>
      <c r="BP148" s="37">
        <f t="shared" si="264"/>
        <v>26.702000000000002</v>
      </c>
      <c r="BQ148" s="37">
        <f t="shared" si="264"/>
        <v>26.759</v>
      </c>
      <c r="BR148" s="37">
        <f t="shared" si="264"/>
        <v>9.6999999999999993</v>
      </c>
      <c r="BS148" s="37">
        <f t="shared" si="264"/>
        <v>4.3949999999999996</v>
      </c>
      <c r="BT148" s="37">
        <f t="shared" si="264"/>
        <v>6.6509999999999998</v>
      </c>
      <c r="BU148" s="37">
        <f t="shared" si="264"/>
        <v>13.811</v>
      </c>
      <c r="BV148" s="37">
        <f t="shared" si="264"/>
        <v>10.33</v>
      </c>
      <c r="BW148" s="37">
        <f t="shared" si="264"/>
        <v>15.736000000000001</v>
      </c>
      <c r="BX148" s="37">
        <f t="shared" si="264"/>
        <v>19.067</v>
      </c>
      <c r="BY148" s="37">
        <f t="shared" si="264"/>
        <v>27</v>
      </c>
      <c r="BZ148" s="37">
        <f t="shared" si="264"/>
        <v>27</v>
      </c>
      <c r="CA148" s="37">
        <f t="shared" si="264"/>
        <v>23.041</v>
      </c>
      <c r="CB148" s="37">
        <f t="shared" si="264"/>
        <v>27</v>
      </c>
      <c r="CC148" s="37">
        <f t="shared" si="264"/>
        <v>27</v>
      </c>
      <c r="CD148" s="37">
        <f t="shared" si="264"/>
        <v>24.52</v>
      </c>
      <c r="CE148" s="37">
        <f t="shared" si="264"/>
        <v>27</v>
      </c>
      <c r="CF148" s="37">
        <f t="shared" si="264"/>
        <v>24.334</v>
      </c>
      <c r="CG148" s="37">
        <f t="shared" si="264"/>
        <v>27</v>
      </c>
      <c r="CH148" s="37">
        <f t="shared" si="264"/>
        <v>27</v>
      </c>
      <c r="CI148" s="37">
        <f t="shared" si="264"/>
        <v>27</v>
      </c>
      <c r="CJ148" s="37">
        <f t="shared" si="264"/>
        <v>26.513999999999999</v>
      </c>
      <c r="CK148" s="37">
        <f t="shared" si="264"/>
        <v>11.601000000000001</v>
      </c>
      <c r="CL148" s="37">
        <f t="shared" si="264"/>
        <v>13.228999999999999</v>
      </c>
      <c r="CM148" s="37">
        <f t="shared" si="264"/>
        <v>7.274</v>
      </c>
      <c r="CN148" s="37">
        <f t="shared" si="264"/>
        <v>27</v>
      </c>
      <c r="CO148" s="37">
        <f t="shared" si="264"/>
        <v>27</v>
      </c>
      <c r="CP148" s="37">
        <f t="shared" si="264"/>
        <v>18.135999999999999</v>
      </c>
      <c r="CQ148" s="37">
        <f t="shared" si="264"/>
        <v>17.427</v>
      </c>
      <c r="CR148" s="37">
        <f t="shared" si="264"/>
        <v>4.1689999999999996</v>
      </c>
      <c r="CS148" s="37">
        <f t="shared" si="264"/>
        <v>27</v>
      </c>
      <c r="CT148" s="37">
        <f t="shared" si="264"/>
        <v>13.52</v>
      </c>
      <c r="CU148" s="37">
        <f t="shared" ref="CU148:DZ148" si="265">CU41</f>
        <v>24.616</v>
      </c>
      <c r="CV148" s="37">
        <f t="shared" si="265"/>
        <v>15.978999999999999</v>
      </c>
      <c r="CW148" s="37">
        <f t="shared" si="265"/>
        <v>17.379000000000001</v>
      </c>
      <c r="CX148" s="37">
        <f t="shared" si="265"/>
        <v>26.824000000000002</v>
      </c>
      <c r="CY148" s="37">
        <f t="shared" si="265"/>
        <v>27</v>
      </c>
      <c r="CZ148" s="37">
        <f t="shared" si="265"/>
        <v>27</v>
      </c>
      <c r="DA148" s="37">
        <f t="shared" si="265"/>
        <v>27</v>
      </c>
      <c r="DB148" s="37">
        <f t="shared" si="265"/>
        <v>27</v>
      </c>
      <c r="DC148" s="37">
        <f t="shared" si="265"/>
        <v>22.417999999999999</v>
      </c>
      <c r="DD148" s="37">
        <f t="shared" si="265"/>
        <v>3.43</v>
      </c>
      <c r="DE148" s="37">
        <f t="shared" si="265"/>
        <v>11.895</v>
      </c>
      <c r="DF148" s="37">
        <f t="shared" si="265"/>
        <v>27</v>
      </c>
      <c r="DG148" s="37">
        <f t="shared" si="265"/>
        <v>25.452999999999999</v>
      </c>
      <c r="DH148" s="37">
        <f t="shared" si="265"/>
        <v>25.515999999999998</v>
      </c>
      <c r="DI148" s="37">
        <f t="shared" si="265"/>
        <v>23.844999999999999</v>
      </c>
      <c r="DJ148" s="37">
        <f t="shared" si="265"/>
        <v>25.882999999999999</v>
      </c>
      <c r="DK148" s="37">
        <f t="shared" si="265"/>
        <v>20.658000000000001</v>
      </c>
      <c r="DL148" s="37">
        <f t="shared" si="265"/>
        <v>26.966999999999999</v>
      </c>
      <c r="DM148" s="37">
        <f t="shared" si="265"/>
        <v>24.899000000000001</v>
      </c>
      <c r="DN148" s="37">
        <f t="shared" si="265"/>
        <v>27</v>
      </c>
      <c r="DO148" s="37">
        <f t="shared" si="265"/>
        <v>27</v>
      </c>
      <c r="DP148" s="37">
        <f t="shared" si="265"/>
        <v>27</v>
      </c>
      <c r="DQ148" s="37">
        <f t="shared" si="265"/>
        <v>22.202000000000002</v>
      </c>
      <c r="DR148" s="37">
        <f t="shared" si="265"/>
        <v>27</v>
      </c>
      <c r="DS148" s="37">
        <f t="shared" si="265"/>
        <v>27</v>
      </c>
      <c r="DT148" s="37">
        <f t="shared" si="265"/>
        <v>26.728999999999999</v>
      </c>
      <c r="DU148" s="37">
        <f t="shared" si="265"/>
        <v>27</v>
      </c>
      <c r="DV148" s="37">
        <f t="shared" si="265"/>
        <v>27</v>
      </c>
      <c r="DW148" s="37">
        <f t="shared" si="265"/>
        <v>26.997</v>
      </c>
      <c r="DX148" s="37">
        <f t="shared" si="265"/>
        <v>23.931000000000001</v>
      </c>
      <c r="DY148" s="37">
        <f t="shared" si="265"/>
        <v>17.928000000000001</v>
      </c>
      <c r="DZ148" s="37">
        <f t="shared" si="265"/>
        <v>22.661999999999999</v>
      </c>
      <c r="EA148" s="37">
        <f t="shared" ref="EA148:FF148" si="266">EA41</f>
        <v>11.192</v>
      </c>
      <c r="EB148" s="37">
        <f t="shared" si="266"/>
        <v>27</v>
      </c>
      <c r="EC148" s="37">
        <f t="shared" si="266"/>
        <v>27</v>
      </c>
      <c r="ED148" s="37">
        <f t="shared" si="266"/>
        <v>4.0839999999999996</v>
      </c>
      <c r="EE148" s="37">
        <f t="shared" si="266"/>
        <v>27</v>
      </c>
      <c r="EF148" s="37">
        <f t="shared" si="266"/>
        <v>24.594999999999999</v>
      </c>
      <c r="EG148" s="37">
        <f t="shared" si="266"/>
        <v>27</v>
      </c>
      <c r="EH148" s="37">
        <f t="shared" si="266"/>
        <v>27</v>
      </c>
      <c r="EI148" s="37">
        <f t="shared" si="266"/>
        <v>27</v>
      </c>
      <c r="EJ148" s="37">
        <f t="shared" si="266"/>
        <v>27</v>
      </c>
      <c r="EK148" s="37">
        <f t="shared" si="266"/>
        <v>5.7670000000000003</v>
      </c>
      <c r="EL148" s="37">
        <f t="shared" si="266"/>
        <v>6.1429999999999998</v>
      </c>
      <c r="EM148" s="37">
        <f t="shared" si="266"/>
        <v>21.308</v>
      </c>
      <c r="EN148" s="37">
        <f t="shared" si="266"/>
        <v>27</v>
      </c>
      <c r="EO148" s="37">
        <f t="shared" si="266"/>
        <v>27</v>
      </c>
      <c r="EP148" s="37">
        <f t="shared" si="266"/>
        <v>25.585999999999999</v>
      </c>
      <c r="EQ148" s="37">
        <v>5.4459999999999997</v>
      </c>
      <c r="ER148" s="37">
        <f t="shared" si="266"/>
        <v>21.283000000000001</v>
      </c>
      <c r="ES148" s="37">
        <f t="shared" si="266"/>
        <v>27</v>
      </c>
      <c r="ET148" s="37">
        <f t="shared" si="266"/>
        <v>27</v>
      </c>
      <c r="EU148" s="37">
        <f t="shared" si="266"/>
        <v>27</v>
      </c>
      <c r="EV148" s="37">
        <f t="shared" si="266"/>
        <v>15.009</v>
      </c>
      <c r="EW148" s="37">
        <f t="shared" si="266"/>
        <v>7.2809999999999997</v>
      </c>
      <c r="EX148" s="37">
        <f t="shared" si="266"/>
        <v>8.91</v>
      </c>
      <c r="EY148" s="37">
        <f t="shared" si="266"/>
        <v>27</v>
      </c>
      <c r="EZ148" s="37">
        <f t="shared" si="266"/>
        <v>27</v>
      </c>
      <c r="FA148" s="37">
        <f t="shared" si="266"/>
        <v>10.666</v>
      </c>
      <c r="FB148" s="37">
        <f t="shared" si="266"/>
        <v>9.6240000000000006</v>
      </c>
      <c r="FC148" s="37">
        <f t="shared" si="266"/>
        <v>27</v>
      </c>
      <c r="FD148" s="37">
        <f t="shared" si="266"/>
        <v>27</v>
      </c>
      <c r="FE148" s="37">
        <f t="shared" si="266"/>
        <v>19.181000000000001</v>
      </c>
      <c r="FF148" s="37">
        <f t="shared" si="266"/>
        <v>27</v>
      </c>
      <c r="FG148" s="37">
        <f t="shared" ref="FG148:FX148" si="267">FG41</f>
        <v>27</v>
      </c>
      <c r="FH148" s="37">
        <f t="shared" si="267"/>
        <v>24.771999999999998</v>
      </c>
      <c r="FI148" s="37">
        <f t="shared" si="267"/>
        <v>9.6389999999999993</v>
      </c>
      <c r="FJ148" s="37">
        <f t="shared" si="267"/>
        <v>22.207999999999998</v>
      </c>
      <c r="FK148" s="37">
        <f t="shared" si="267"/>
        <v>10.845000000000001</v>
      </c>
      <c r="FL148" s="37">
        <f t="shared" si="267"/>
        <v>27</v>
      </c>
      <c r="FM148" s="37">
        <f t="shared" si="267"/>
        <v>23.414000000000001</v>
      </c>
      <c r="FN148" s="37">
        <f t="shared" si="267"/>
        <v>27</v>
      </c>
      <c r="FO148" s="37">
        <f t="shared" si="267"/>
        <v>4.2009999999999996</v>
      </c>
      <c r="FP148" s="37">
        <f t="shared" si="267"/>
        <v>12.143000000000001</v>
      </c>
      <c r="FQ148" s="37">
        <f t="shared" si="267"/>
        <v>21.88</v>
      </c>
      <c r="FR148" s="37">
        <f t="shared" si="267"/>
        <v>5.9359999999999999</v>
      </c>
      <c r="FS148" s="37">
        <f t="shared" si="267"/>
        <v>5.0679999999999996</v>
      </c>
      <c r="FT148" s="37">
        <f t="shared" si="267"/>
        <v>3.3940000000000001</v>
      </c>
      <c r="FU148" s="37">
        <f t="shared" si="267"/>
        <v>23.344999999999999</v>
      </c>
      <c r="FV148" s="37">
        <f t="shared" si="267"/>
        <v>20.032</v>
      </c>
      <c r="FW148" s="37">
        <f t="shared" si="267"/>
        <v>26.498000000000001</v>
      </c>
      <c r="FX148" s="37">
        <f t="shared" si="267"/>
        <v>24.675000000000001</v>
      </c>
      <c r="FY148" s="49"/>
      <c r="FZ148" s="2"/>
      <c r="GA148" s="32"/>
      <c r="GB148" s="2"/>
      <c r="GC148" s="2"/>
      <c r="GD148" s="2"/>
      <c r="GE148" s="2"/>
      <c r="GF148" s="2"/>
      <c r="GG148" s="2"/>
      <c r="GH148" s="2"/>
      <c r="GI148" s="120"/>
      <c r="GJ148" s="120"/>
      <c r="GK148" s="120"/>
      <c r="GL148" s="120"/>
      <c r="GM148" s="120"/>
    </row>
    <row r="149" spans="1:197" x14ac:dyDescent="0.35">
      <c r="A149" s="119" t="s">
        <v>565</v>
      </c>
      <c r="B149" s="120" t="s">
        <v>1075</v>
      </c>
      <c r="C149" s="37">
        <f>ROUND(((C145-C39)/C40)*1000,3)</f>
        <v>66.36</v>
      </c>
      <c r="D149" s="37">
        <f t="shared" ref="D149:BO149" si="268">ROUND(((D145-D39)/D40)*1000,3)</f>
        <v>93.385999999999996</v>
      </c>
      <c r="E149" s="37">
        <f t="shared" si="268"/>
        <v>53.402999999999999</v>
      </c>
      <c r="F149" s="37">
        <f t="shared" si="268"/>
        <v>82.653000000000006</v>
      </c>
      <c r="G149" s="37">
        <f t="shared" si="268"/>
        <v>32.158000000000001</v>
      </c>
      <c r="H149" s="37">
        <f t="shared" si="268"/>
        <v>94.978999999999999</v>
      </c>
      <c r="I149" s="37">
        <f t="shared" si="268"/>
        <v>74.822000000000003</v>
      </c>
      <c r="J149" s="37">
        <f t="shared" si="268"/>
        <v>119.089</v>
      </c>
      <c r="K149" s="37">
        <f t="shared" si="268"/>
        <v>85.412000000000006</v>
      </c>
      <c r="L149" s="37">
        <f t="shared" si="268"/>
        <v>27.626999999999999</v>
      </c>
      <c r="M149" s="37">
        <f t="shared" si="268"/>
        <v>37.293999999999997</v>
      </c>
      <c r="N149" s="37">
        <f t="shared" si="268"/>
        <v>58.43</v>
      </c>
      <c r="O149" s="37">
        <f t="shared" si="268"/>
        <v>50.344999999999999</v>
      </c>
      <c r="P149" s="37">
        <f t="shared" si="268"/>
        <v>99.531999999999996</v>
      </c>
      <c r="Q149" s="37">
        <f t="shared" si="268"/>
        <v>82.811999999999998</v>
      </c>
      <c r="R149" s="37">
        <f t="shared" si="268"/>
        <v>922.84299999999996</v>
      </c>
      <c r="S149" s="37">
        <f t="shared" si="268"/>
        <v>28.744</v>
      </c>
      <c r="T149" s="37">
        <f t="shared" si="268"/>
        <v>123.628</v>
      </c>
      <c r="U149" s="37">
        <f t="shared" si="268"/>
        <v>41.237000000000002</v>
      </c>
      <c r="V149" s="37">
        <f t="shared" si="268"/>
        <v>107.819</v>
      </c>
      <c r="W149" s="37">
        <f t="shared" si="268"/>
        <v>558.90899999999999</v>
      </c>
      <c r="X149" s="37">
        <f t="shared" si="268"/>
        <v>65.72</v>
      </c>
      <c r="Y149" s="37">
        <f t="shared" si="268"/>
        <v>144.684</v>
      </c>
      <c r="Z149" s="37">
        <f t="shared" si="268"/>
        <v>136.49600000000001</v>
      </c>
      <c r="AA149" s="37">
        <f t="shared" si="268"/>
        <v>49.963999999999999</v>
      </c>
      <c r="AB149" s="37">
        <f t="shared" si="268"/>
        <v>28.363</v>
      </c>
      <c r="AC149" s="37">
        <f t="shared" si="268"/>
        <v>22.771000000000001</v>
      </c>
      <c r="AD149" s="37">
        <f t="shared" si="268"/>
        <v>30.96</v>
      </c>
      <c r="AE149" s="37">
        <f t="shared" si="268"/>
        <v>40.545000000000002</v>
      </c>
      <c r="AF149" s="37">
        <f t="shared" si="268"/>
        <v>35.837000000000003</v>
      </c>
      <c r="AG149" s="37">
        <f t="shared" si="268"/>
        <v>19.568000000000001</v>
      </c>
      <c r="AH149" s="37">
        <f t="shared" si="268"/>
        <v>240.86500000000001</v>
      </c>
      <c r="AI149" s="37">
        <f t="shared" si="268"/>
        <v>469.31599999999997</v>
      </c>
      <c r="AJ149" s="37">
        <f t="shared" si="268"/>
        <v>83.040999999999997</v>
      </c>
      <c r="AK149" s="37">
        <f t="shared" si="268"/>
        <v>47.939</v>
      </c>
      <c r="AL149" s="37">
        <f t="shared" si="268"/>
        <v>49.838000000000001</v>
      </c>
      <c r="AM149" s="37">
        <f t="shared" si="268"/>
        <v>82.849000000000004</v>
      </c>
      <c r="AN149" s="37">
        <f t="shared" si="268"/>
        <v>24.626000000000001</v>
      </c>
      <c r="AO149" s="37">
        <f t="shared" si="268"/>
        <v>76.531000000000006</v>
      </c>
      <c r="AP149" s="37">
        <f t="shared" si="268"/>
        <v>38.110999999999997</v>
      </c>
      <c r="AQ149" s="37">
        <f t="shared" si="268"/>
        <v>44.179000000000002</v>
      </c>
      <c r="AR149" s="37">
        <f t="shared" si="268"/>
        <v>61.750999999999998</v>
      </c>
      <c r="AS149" s="37">
        <f t="shared" si="268"/>
        <v>15.852</v>
      </c>
      <c r="AT149" s="37">
        <f t="shared" si="268"/>
        <v>81.344999999999999</v>
      </c>
      <c r="AU149" s="37">
        <f t="shared" si="268"/>
        <v>69.924999999999997</v>
      </c>
      <c r="AV149" s="37">
        <f t="shared" si="268"/>
        <v>106.072</v>
      </c>
      <c r="AW149" s="37">
        <f t="shared" si="268"/>
        <v>113.413</v>
      </c>
      <c r="AX149" s="37">
        <f t="shared" si="268"/>
        <v>50.351999999999997</v>
      </c>
      <c r="AY149" s="37">
        <f t="shared" si="268"/>
        <v>100.178</v>
      </c>
      <c r="AZ149" s="37">
        <f t="shared" si="268"/>
        <v>124.971</v>
      </c>
      <c r="BA149" s="37">
        <f t="shared" si="268"/>
        <v>101.054</v>
      </c>
      <c r="BB149" s="37">
        <f t="shared" si="268"/>
        <v>275.21699999999998</v>
      </c>
      <c r="BC149" s="37">
        <f t="shared" si="268"/>
        <v>60.750999999999998</v>
      </c>
      <c r="BD149" s="37">
        <f t="shared" si="268"/>
        <v>62.207000000000001</v>
      </c>
      <c r="BE149" s="37">
        <f t="shared" si="268"/>
        <v>66.033000000000001</v>
      </c>
      <c r="BF149" s="37">
        <f t="shared" si="268"/>
        <v>91.683000000000007</v>
      </c>
      <c r="BG149" s="37">
        <f t="shared" si="268"/>
        <v>169.79300000000001</v>
      </c>
      <c r="BH149" s="37">
        <f t="shared" si="268"/>
        <v>90.557000000000002</v>
      </c>
      <c r="BI149" s="37">
        <f t="shared" si="268"/>
        <v>82.572000000000003</v>
      </c>
      <c r="BJ149" s="37">
        <f t="shared" si="268"/>
        <v>66.150999999999996</v>
      </c>
      <c r="BK149" s="37">
        <f t="shared" si="268"/>
        <v>175.994</v>
      </c>
      <c r="BL149" s="37">
        <f t="shared" si="268"/>
        <v>205.42400000000001</v>
      </c>
      <c r="BM149" s="37">
        <f t="shared" si="268"/>
        <v>139.65</v>
      </c>
      <c r="BN149" s="37">
        <f t="shared" si="268"/>
        <v>84.308999999999997</v>
      </c>
      <c r="BO149" s="37">
        <f t="shared" si="268"/>
        <v>66.787999999999997</v>
      </c>
      <c r="BP149" s="37">
        <f t="shared" ref="BP149:EA149" si="269">ROUND(((BP145-BP39)/BP40)*1000,3)</f>
        <v>28.92</v>
      </c>
      <c r="BQ149" s="37">
        <f t="shared" si="269"/>
        <v>34.024000000000001</v>
      </c>
      <c r="BR149" s="37">
        <f t="shared" si="269"/>
        <v>42.317</v>
      </c>
      <c r="BS149" s="37">
        <f t="shared" si="269"/>
        <v>15.295999999999999</v>
      </c>
      <c r="BT149" s="37">
        <f t="shared" si="269"/>
        <v>12.176</v>
      </c>
      <c r="BU149" s="37">
        <f t="shared" si="269"/>
        <v>35.293999999999997</v>
      </c>
      <c r="BV149" s="37">
        <f t="shared" si="269"/>
        <v>9.6170000000000009</v>
      </c>
      <c r="BW149" s="37">
        <f t="shared" si="269"/>
        <v>19.606000000000002</v>
      </c>
      <c r="BX149" s="37">
        <f t="shared" si="269"/>
        <v>24.364000000000001</v>
      </c>
      <c r="BY149" s="37">
        <f t="shared" si="269"/>
        <v>44.54</v>
      </c>
      <c r="BZ149" s="37">
        <f t="shared" si="269"/>
        <v>81.222999999999999</v>
      </c>
      <c r="CA149" s="37">
        <f t="shared" si="269"/>
        <v>24.513000000000002</v>
      </c>
      <c r="CB149" s="37">
        <f t="shared" si="269"/>
        <v>53.055</v>
      </c>
      <c r="CC149" s="37">
        <f t="shared" si="269"/>
        <v>164.13499999999999</v>
      </c>
      <c r="CD149" s="37">
        <f t="shared" si="269"/>
        <v>173.57599999999999</v>
      </c>
      <c r="CE149" s="37">
        <f t="shared" si="269"/>
        <v>64.8</v>
      </c>
      <c r="CF149" s="37">
        <f t="shared" si="269"/>
        <v>70.56</v>
      </c>
      <c r="CG149" s="37">
        <f t="shared" si="269"/>
        <v>139.27500000000001</v>
      </c>
      <c r="CH149" s="37">
        <f t="shared" si="269"/>
        <v>121.16</v>
      </c>
      <c r="CI149" s="37">
        <f t="shared" si="269"/>
        <v>68.331000000000003</v>
      </c>
      <c r="CJ149" s="37">
        <f t="shared" si="269"/>
        <v>24.338000000000001</v>
      </c>
      <c r="CK149" s="37">
        <f t="shared" si="269"/>
        <v>36.408000000000001</v>
      </c>
      <c r="CL149" s="37">
        <f t="shared" si="269"/>
        <v>54.756</v>
      </c>
      <c r="CM149" s="37">
        <f t="shared" si="269"/>
        <v>34.715000000000003</v>
      </c>
      <c r="CN149" s="37">
        <f t="shared" si="269"/>
        <v>65.337000000000003</v>
      </c>
      <c r="CO149" s="37">
        <f t="shared" si="269"/>
        <v>42.165999999999997</v>
      </c>
      <c r="CP149" s="37">
        <f t="shared" si="269"/>
        <v>16.747</v>
      </c>
      <c r="CQ149" s="37">
        <f t="shared" si="269"/>
        <v>53.378999999999998</v>
      </c>
      <c r="CR149" s="37">
        <f t="shared" si="269"/>
        <v>25.001000000000001</v>
      </c>
      <c r="CS149" s="37">
        <f t="shared" si="269"/>
        <v>71.266999999999996</v>
      </c>
      <c r="CT149" s="37">
        <f t="shared" si="269"/>
        <v>36.164999999999999</v>
      </c>
      <c r="CU149" s="37">
        <f t="shared" si="269"/>
        <v>240.85</v>
      </c>
      <c r="CV149" s="37">
        <f t="shared" si="269"/>
        <v>47.055999999999997</v>
      </c>
      <c r="CW149" s="37">
        <f t="shared" si="269"/>
        <v>48.639000000000003</v>
      </c>
      <c r="CX149" s="37">
        <f t="shared" si="269"/>
        <v>66.251000000000005</v>
      </c>
      <c r="CY149" s="37">
        <f t="shared" si="269"/>
        <v>188.631</v>
      </c>
      <c r="CZ149" s="37">
        <f t="shared" si="269"/>
        <v>77.326999999999998</v>
      </c>
      <c r="DA149" s="37">
        <f t="shared" si="269"/>
        <v>72.585999999999999</v>
      </c>
      <c r="DB149" s="37">
        <f t="shared" si="269"/>
        <v>110.93600000000001</v>
      </c>
      <c r="DC149" s="37">
        <f t="shared" si="269"/>
        <v>57.247999999999998</v>
      </c>
      <c r="DD149" s="37">
        <f t="shared" si="269"/>
        <v>11.343999999999999</v>
      </c>
      <c r="DE149" s="37">
        <f t="shared" si="269"/>
        <v>26.759</v>
      </c>
      <c r="DF149" s="37">
        <f t="shared" si="269"/>
        <v>72.468000000000004</v>
      </c>
      <c r="DG149" s="37">
        <f t="shared" si="269"/>
        <v>38.896000000000001</v>
      </c>
      <c r="DH149" s="37">
        <f t="shared" si="269"/>
        <v>49.006</v>
      </c>
      <c r="DI149" s="37">
        <f t="shared" si="269"/>
        <v>43.975000000000001</v>
      </c>
      <c r="DJ149" s="37">
        <f t="shared" si="269"/>
        <v>122.443</v>
      </c>
      <c r="DK149" s="37">
        <f t="shared" si="269"/>
        <v>106.93300000000001</v>
      </c>
      <c r="DL149" s="37">
        <f t="shared" si="269"/>
        <v>71.825000000000003</v>
      </c>
      <c r="DM149" s="37">
        <f t="shared" si="269"/>
        <v>155.10599999999999</v>
      </c>
      <c r="DN149" s="37">
        <f t="shared" si="269"/>
        <v>58.326000000000001</v>
      </c>
      <c r="DO149" s="37">
        <f t="shared" si="269"/>
        <v>100.66</v>
      </c>
      <c r="DP149" s="37">
        <f t="shared" si="269"/>
        <v>111.252</v>
      </c>
      <c r="DQ149" s="37">
        <f t="shared" si="269"/>
        <v>21.094999999999999</v>
      </c>
      <c r="DR149" s="37">
        <f t="shared" si="269"/>
        <v>160.76599999999999</v>
      </c>
      <c r="DS149" s="37">
        <f t="shared" si="269"/>
        <v>174.345</v>
      </c>
      <c r="DT149" s="37">
        <f t="shared" si="269"/>
        <v>295.45400000000001</v>
      </c>
      <c r="DU149" s="37">
        <f t="shared" si="269"/>
        <v>165.13499999999999</v>
      </c>
      <c r="DV149" s="37">
        <f t="shared" si="269"/>
        <v>406.04199999999997</v>
      </c>
      <c r="DW149" s="37">
        <f t="shared" si="269"/>
        <v>192.23699999999999</v>
      </c>
      <c r="DX149" s="37">
        <f t="shared" si="269"/>
        <v>28.643000000000001</v>
      </c>
      <c r="DY149" s="37">
        <f t="shared" si="269"/>
        <v>21.704999999999998</v>
      </c>
      <c r="DZ149" s="37">
        <f t="shared" si="269"/>
        <v>34.927</v>
      </c>
      <c r="EA149" s="37">
        <f t="shared" si="269"/>
        <v>10.146000000000001</v>
      </c>
      <c r="EB149" s="37">
        <f t="shared" ref="EB149:FX149" si="270">ROUND(((EB145-EB39)/EB40)*1000,3)</f>
        <v>72.963999999999999</v>
      </c>
      <c r="EC149" s="37">
        <f t="shared" si="270"/>
        <v>104.114</v>
      </c>
      <c r="ED149" s="37">
        <f t="shared" si="270"/>
        <v>3.855</v>
      </c>
      <c r="EE149" s="37">
        <f t="shared" si="270"/>
        <v>190.68600000000001</v>
      </c>
      <c r="EF149" s="37">
        <f t="shared" si="270"/>
        <v>148.845</v>
      </c>
      <c r="EG149" s="37">
        <f t="shared" si="270"/>
        <v>122.271</v>
      </c>
      <c r="EH149" s="37">
        <f t="shared" si="270"/>
        <v>261.68299999999999</v>
      </c>
      <c r="EI149" s="37">
        <f t="shared" si="270"/>
        <v>103.471</v>
      </c>
      <c r="EJ149" s="37">
        <f t="shared" si="270"/>
        <v>91.048000000000002</v>
      </c>
      <c r="EK149" s="37">
        <f t="shared" si="270"/>
        <v>14.032</v>
      </c>
      <c r="EL149" s="37">
        <f t="shared" si="270"/>
        <v>21.853999999999999</v>
      </c>
      <c r="EM149" s="37">
        <f t="shared" si="270"/>
        <v>39.244999999999997</v>
      </c>
      <c r="EN149" s="37">
        <f t="shared" si="270"/>
        <v>135.607</v>
      </c>
      <c r="EO149" s="37">
        <f t="shared" si="270"/>
        <v>92.897000000000006</v>
      </c>
      <c r="EP149" s="37">
        <f t="shared" si="270"/>
        <v>38.725000000000001</v>
      </c>
      <c r="EQ149" s="37">
        <f t="shared" si="270"/>
        <v>15.081</v>
      </c>
      <c r="ER149" s="37">
        <f t="shared" si="270"/>
        <v>34.396999999999998</v>
      </c>
      <c r="ES149" s="37">
        <f t="shared" si="270"/>
        <v>93.117000000000004</v>
      </c>
      <c r="ET149" s="37">
        <f t="shared" si="270"/>
        <v>70.945999999999998</v>
      </c>
      <c r="EU149" s="37">
        <f t="shared" si="270"/>
        <v>161.00700000000001</v>
      </c>
      <c r="EV149" s="37">
        <f t="shared" si="270"/>
        <v>23.626000000000001</v>
      </c>
      <c r="EW149" s="37">
        <f t="shared" si="270"/>
        <v>8.61</v>
      </c>
      <c r="EX149" s="37">
        <f t="shared" si="270"/>
        <v>63.279000000000003</v>
      </c>
      <c r="EY149" s="37">
        <f t="shared" si="270"/>
        <v>262.39600000000002</v>
      </c>
      <c r="EZ149" s="37">
        <f t="shared" si="270"/>
        <v>85.668999999999997</v>
      </c>
      <c r="FA149" s="37">
        <f t="shared" si="270"/>
        <v>10.811999999999999</v>
      </c>
      <c r="FB149" s="37">
        <f t="shared" si="270"/>
        <v>8.9559999999999995</v>
      </c>
      <c r="FC149" s="37">
        <f t="shared" si="270"/>
        <v>39.546999999999997</v>
      </c>
      <c r="FD149" s="37">
        <f t="shared" si="270"/>
        <v>103.911</v>
      </c>
      <c r="FE149" s="37">
        <f t="shared" si="270"/>
        <v>56.040999999999997</v>
      </c>
      <c r="FF149" s="37">
        <f t="shared" si="270"/>
        <v>153.99299999999999</v>
      </c>
      <c r="FG149" s="37">
        <f t="shared" si="270"/>
        <v>88.968000000000004</v>
      </c>
      <c r="FH149" s="37">
        <f t="shared" si="270"/>
        <v>44.3</v>
      </c>
      <c r="FI149" s="37">
        <f t="shared" si="270"/>
        <v>13.728</v>
      </c>
      <c r="FJ149" s="37">
        <f t="shared" si="270"/>
        <v>22.611999999999998</v>
      </c>
      <c r="FK149" s="37">
        <f t="shared" si="270"/>
        <v>13.8</v>
      </c>
      <c r="FL149" s="37">
        <f t="shared" si="270"/>
        <v>39.814999999999998</v>
      </c>
      <c r="FM149" s="37">
        <f t="shared" si="270"/>
        <v>37.307000000000002</v>
      </c>
      <c r="FN149" s="37">
        <f t="shared" si="270"/>
        <v>85.725999999999999</v>
      </c>
      <c r="FO149" s="37">
        <f t="shared" si="270"/>
        <v>3.8940000000000001</v>
      </c>
      <c r="FP149" s="37">
        <f t="shared" si="270"/>
        <v>17.027000000000001</v>
      </c>
      <c r="FQ149" s="37">
        <f t="shared" si="270"/>
        <v>22.472000000000001</v>
      </c>
      <c r="FR149" s="37">
        <f t="shared" si="270"/>
        <v>5.7290000000000001</v>
      </c>
      <c r="FS149" s="37">
        <f t="shared" si="270"/>
        <v>7.181</v>
      </c>
      <c r="FT149" s="37">
        <f t="shared" si="270"/>
        <v>3.24</v>
      </c>
      <c r="FU149" s="37">
        <f t="shared" si="270"/>
        <v>60.578000000000003</v>
      </c>
      <c r="FV149" s="37">
        <f t="shared" si="270"/>
        <v>71.340999999999994</v>
      </c>
      <c r="FW149" s="37">
        <f t="shared" si="270"/>
        <v>145.45400000000001</v>
      </c>
      <c r="FX149" s="37">
        <f t="shared" si="270"/>
        <v>82.944000000000003</v>
      </c>
      <c r="FY149" s="32"/>
      <c r="FZ149" s="32">
        <f>SUM(C149:FX149)</f>
        <v>15510.600999999995</v>
      </c>
      <c r="GA149" s="32"/>
      <c r="GB149" s="2"/>
      <c r="GC149" s="2"/>
      <c r="GD149" s="2"/>
      <c r="GE149" s="2"/>
      <c r="GF149" s="2"/>
      <c r="GG149" s="2"/>
      <c r="GH149" s="2"/>
      <c r="GI149" s="120"/>
      <c r="GJ149" s="120"/>
      <c r="GK149" s="120"/>
      <c r="GL149" s="120"/>
      <c r="GM149" s="120"/>
    </row>
    <row r="150" spans="1:197" x14ac:dyDescent="0.35">
      <c r="A150" s="177" t="s">
        <v>569</v>
      </c>
      <c r="B150" s="154" t="s">
        <v>1012</v>
      </c>
      <c r="C150" s="196">
        <f t="shared" ref="C150:AH150" si="271">MIN(C148,C149)</f>
        <v>27</v>
      </c>
      <c r="D150" s="196">
        <f t="shared" si="271"/>
        <v>27</v>
      </c>
      <c r="E150" s="196">
        <f t="shared" si="271"/>
        <v>27</v>
      </c>
      <c r="F150" s="196">
        <f t="shared" si="271"/>
        <v>27</v>
      </c>
      <c r="G150" s="196">
        <f t="shared" si="271"/>
        <v>25.265000000000001</v>
      </c>
      <c r="H150" s="196">
        <f t="shared" si="271"/>
        <v>27</v>
      </c>
      <c r="I150" s="196">
        <f t="shared" si="271"/>
        <v>27</v>
      </c>
      <c r="J150" s="196">
        <f t="shared" si="271"/>
        <v>27</v>
      </c>
      <c r="K150" s="196">
        <f t="shared" si="271"/>
        <v>27</v>
      </c>
      <c r="L150" s="196">
        <f t="shared" si="271"/>
        <v>26.895</v>
      </c>
      <c r="M150" s="196">
        <f t="shared" si="271"/>
        <v>25.946999999999999</v>
      </c>
      <c r="N150" s="196">
        <f t="shared" si="271"/>
        <v>18.756</v>
      </c>
      <c r="O150" s="196">
        <f t="shared" si="271"/>
        <v>27</v>
      </c>
      <c r="P150" s="196">
        <f t="shared" si="271"/>
        <v>27</v>
      </c>
      <c r="Q150" s="196">
        <f t="shared" si="271"/>
        <v>27</v>
      </c>
      <c r="R150" s="196">
        <f t="shared" si="271"/>
        <v>27</v>
      </c>
      <c r="S150" s="196">
        <f t="shared" si="271"/>
        <v>26.013999999999999</v>
      </c>
      <c r="T150" s="196">
        <f t="shared" si="271"/>
        <v>24.300999999999998</v>
      </c>
      <c r="U150" s="196">
        <f t="shared" si="271"/>
        <v>23.800999999999998</v>
      </c>
      <c r="V150" s="196">
        <f t="shared" si="271"/>
        <v>27</v>
      </c>
      <c r="W150" s="196">
        <f t="shared" si="271"/>
        <v>27</v>
      </c>
      <c r="X150" s="196">
        <f t="shared" si="271"/>
        <v>15.756</v>
      </c>
      <c r="Y150" s="196">
        <f t="shared" si="271"/>
        <v>24.498000000000001</v>
      </c>
      <c r="Z150" s="196">
        <f t="shared" si="271"/>
        <v>23.59</v>
      </c>
      <c r="AA150" s="196">
        <f t="shared" si="271"/>
        <v>27</v>
      </c>
      <c r="AB150" s="196">
        <f t="shared" si="271"/>
        <v>27</v>
      </c>
      <c r="AC150" s="196">
        <f t="shared" si="271"/>
        <v>20.981999999999999</v>
      </c>
      <c r="AD150" s="196">
        <f t="shared" si="271"/>
        <v>19.693000000000001</v>
      </c>
      <c r="AE150" s="196">
        <f t="shared" si="271"/>
        <v>12.814</v>
      </c>
      <c r="AF150" s="196">
        <f t="shared" si="271"/>
        <v>11.673999999999999</v>
      </c>
      <c r="AG150" s="196">
        <f t="shared" si="271"/>
        <v>12.484999999999999</v>
      </c>
      <c r="AH150" s="196">
        <f t="shared" si="271"/>
        <v>22.123000000000001</v>
      </c>
      <c r="AI150" s="196">
        <f t="shared" ref="AI150:BN150" si="272">MIN(AI148,AI149)</f>
        <v>27</v>
      </c>
      <c r="AJ150" s="196">
        <f t="shared" si="272"/>
        <v>23.788</v>
      </c>
      <c r="AK150" s="196">
        <f t="shared" si="272"/>
        <v>21.28</v>
      </c>
      <c r="AL150" s="196">
        <f t="shared" si="272"/>
        <v>27</v>
      </c>
      <c r="AM150" s="196">
        <f t="shared" si="272"/>
        <v>21.449000000000002</v>
      </c>
      <c r="AN150" s="196">
        <f t="shared" si="272"/>
        <v>24.626000000000001</v>
      </c>
      <c r="AO150" s="196">
        <f t="shared" si="272"/>
        <v>27</v>
      </c>
      <c r="AP150" s="196">
        <f t="shared" si="272"/>
        <v>27</v>
      </c>
      <c r="AQ150" s="196">
        <f t="shared" si="272"/>
        <v>18.684999999999999</v>
      </c>
      <c r="AR150" s="196">
        <f t="shared" si="272"/>
        <v>27</v>
      </c>
      <c r="AS150" s="196">
        <f t="shared" si="272"/>
        <v>12.138</v>
      </c>
      <c r="AT150" s="196">
        <f t="shared" si="272"/>
        <v>27</v>
      </c>
      <c r="AU150" s="196">
        <f t="shared" si="272"/>
        <v>24.187999999999999</v>
      </c>
      <c r="AV150" s="196">
        <f t="shared" si="272"/>
        <v>27</v>
      </c>
      <c r="AW150" s="196">
        <f t="shared" si="272"/>
        <v>24.431000000000001</v>
      </c>
      <c r="AX150" s="196">
        <f t="shared" si="272"/>
        <v>21.797999999999998</v>
      </c>
      <c r="AY150" s="196">
        <f t="shared" si="272"/>
        <v>27</v>
      </c>
      <c r="AZ150" s="196">
        <f t="shared" si="272"/>
        <v>15.72</v>
      </c>
      <c r="BA150" s="196">
        <f t="shared" si="272"/>
        <v>26.893999999999998</v>
      </c>
      <c r="BB150" s="196">
        <f t="shared" si="272"/>
        <v>24.684000000000001</v>
      </c>
      <c r="BC150" s="196">
        <f t="shared" si="272"/>
        <v>20.715</v>
      </c>
      <c r="BD150" s="196">
        <f t="shared" si="272"/>
        <v>27</v>
      </c>
      <c r="BE150" s="196">
        <f t="shared" si="272"/>
        <v>27</v>
      </c>
      <c r="BF150" s="196">
        <f t="shared" si="272"/>
        <v>27</v>
      </c>
      <c r="BG150" s="196">
        <f t="shared" si="272"/>
        <v>27</v>
      </c>
      <c r="BH150" s="196">
        <f t="shared" si="272"/>
        <v>26.419</v>
      </c>
      <c r="BI150" s="196">
        <f t="shared" si="272"/>
        <v>13.433</v>
      </c>
      <c r="BJ150" s="196">
        <f t="shared" si="272"/>
        <v>27</v>
      </c>
      <c r="BK150" s="196">
        <f t="shared" si="272"/>
        <v>27</v>
      </c>
      <c r="BL150" s="196">
        <f t="shared" si="272"/>
        <v>27</v>
      </c>
      <c r="BM150" s="196">
        <f t="shared" si="272"/>
        <v>25.834</v>
      </c>
      <c r="BN150" s="196">
        <f t="shared" si="272"/>
        <v>27</v>
      </c>
      <c r="BO150" s="196">
        <f t="shared" ref="BO150:CT150" si="273">MIN(BO148,BO149)</f>
        <v>20.202999999999999</v>
      </c>
      <c r="BP150" s="196">
        <f t="shared" si="273"/>
        <v>26.702000000000002</v>
      </c>
      <c r="BQ150" s="196">
        <f t="shared" si="273"/>
        <v>26.759</v>
      </c>
      <c r="BR150" s="196">
        <f t="shared" si="273"/>
        <v>9.6999999999999993</v>
      </c>
      <c r="BS150" s="196">
        <f t="shared" si="273"/>
        <v>4.3949999999999996</v>
      </c>
      <c r="BT150" s="196">
        <f t="shared" si="273"/>
        <v>6.6509999999999998</v>
      </c>
      <c r="BU150" s="196">
        <f t="shared" si="273"/>
        <v>13.811</v>
      </c>
      <c r="BV150" s="196">
        <f t="shared" si="273"/>
        <v>9.6170000000000009</v>
      </c>
      <c r="BW150" s="196">
        <f t="shared" si="273"/>
        <v>15.736000000000001</v>
      </c>
      <c r="BX150" s="196">
        <f t="shared" si="273"/>
        <v>19.067</v>
      </c>
      <c r="BY150" s="196">
        <f t="shared" si="273"/>
        <v>27</v>
      </c>
      <c r="BZ150" s="196">
        <f t="shared" si="273"/>
        <v>27</v>
      </c>
      <c r="CA150" s="196">
        <f t="shared" si="273"/>
        <v>23.041</v>
      </c>
      <c r="CB150" s="196">
        <f t="shared" si="273"/>
        <v>27</v>
      </c>
      <c r="CC150" s="196">
        <f t="shared" si="273"/>
        <v>27</v>
      </c>
      <c r="CD150" s="196">
        <f t="shared" si="273"/>
        <v>24.52</v>
      </c>
      <c r="CE150" s="196">
        <f t="shared" si="273"/>
        <v>27</v>
      </c>
      <c r="CF150" s="196">
        <f t="shared" si="273"/>
        <v>24.334</v>
      </c>
      <c r="CG150" s="196">
        <f t="shared" si="273"/>
        <v>27</v>
      </c>
      <c r="CH150" s="196">
        <f t="shared" si="273"/>
        <v>27</v>
      </c>
      <c r="CI150" s="196">
        <f t="shared" si="273"/>
        <v>27</v>
      </c>
      <c r="CJ150" s="196">
        <f t="shared" si="273"/>
        <v>24.338000000000001</v>
      </c>
      <c r="CK150" s="196">
        <f t="shared" si="273"/>
        <v>11.601000000000001</v>
      </c>
      <c r="CL150" s="196">
        <f t="shared" si="273"/>
        <v>13.228999999999999</v>
      </c>
      <c r="CM150" s="196">
        <f t="shared" si="273"/>
        <v>7.274</v>
      </c>
      <c r="CN150" s="196">
        <f t="shared" si="273"/>
        <v>27</v>
      </c>
      <c r="CO150" s="196">
        <f t="shared" si="273"/>
        <v>27</v>
      </c>
      <c r="CP150" s="196">
        <f t="shared" si="273"/>
        <v>16.747</v>
      </c>
      <c r="CQ150" s="196">
        <f t="shared" si="273"/>
        <v>17.427</v>
      </c>
      <c r="CR150" s="196">
        <f t="shared" si="273"/>
        <v>4.1689999999999996</v>
      </c>
      <c r="CS150" s="196">
        <f t="shared" si="273"/>
        <v>27</v>
      </c>
      <c r="CT150" s="196">
        <f t="shared" si="273"/>
        <v>13.52</v>
      </c>
      <c r="CU150" s="196">
        <f t="shared" ref="CU150:DZ150" si="274">MIN(CU148,CU149)</f>
        <v>24.616</v>
      </c>
      <c r="CV150" s="196">
        <f t="shared" si="274"/>
        <v>15.978999999999999</v>
      </c>
      <c r="CW150" s="196">
        <f t="shared" si="274"/>
        <v>17.379000000000001</v>
      </c>
      <c r="CX150" s="196">
        <f t="shared" si="274"/>
        <v>26.824000000000002</v>
      </c>
      <c r="CY150" s="196">
        <f t="shared" si="274"/>
        <v>27</v>
      </c>
      <c r="CZ150" s="196">
        <f t="shared" si="274"/>
        <v>27</v>
      </c>
      <c r="DA150" s="196">
        <f t="shared" si="274"/>
        <v>27</v>
      </c>
      <c r="DB150" s="196">
        <f t="shared" si="274"/>
        <v>27</v>
      </c>
      <c r="DC150" s="196">
        <f t="shared" si="274"/>
        <v>22.417999999999999</v>
      </c>
      <c r="DD150" s="196">
        <f t="shared" si="274"/>
        <v>3.43</v>
      </c>
      <c r="DE150" s="196">
        <f t="shared" si="274"/>
        <v>11.895</v>
      </c>
      <c r="DF150" s="196">
        <f t="shared" si="274"/>
        <v>27</v>
      </c>
      <c r="DG150" s="196">
        <f t="shared" si="274"/>
        <v>25.452999999999999</v>
      </c>
      <c r="DH150" s="196">
        <f t="shared" si="274"/>
        <v>25.515999999999998</v>
      </c>
      <c r="DI150" s="196">
        <f t="shared" si="274"/>
        <v>23.844999999999999</v>
      </c>
      <c r="DJ150" s="196">
        <f t="shared" si="274"/>
        <v>25.882999999999999</v>
      </c>
      <c r="DK150" s="196">
        <f t="shared" si="274"/>
        <v>20.658000000000001</v>
      </c>
      <c r="DL150" s="196">
        <f t="shared" si="274"/>
        <v>26.966999999999999</v>
      </c>
      <c r="DM150" s="196">
        <f t="shared" si="274"/>
        <v>24.899000000000001</v>
      </c>
      <c r="DN150" s="196">
        <f t="shared" si="274"/>
        <v>27</v>
      </c>
      <c r="DO150" s="196">
        <f t="shared" si="274"/>
        <v>27</v>
      </c>
      <c r="DP150" s="196">
        <f t="shared" si="274"/>
        <v>27</v>
      </c>
      <c r="DQ150" s="196">
        <f t="shared" si="274"/>
        <v>21.094999999999999</v>
      </c>
      <c r="DR150" s="196">
        <f t="shared" si="274"/>
        <v>27</v>
      </c>
      <c r="DS150" s="196">
        <f t="shared" si="274"/>
        <v>27</v>
      </c>
      <c r="DT150" s="196">
        <f t="shared" si="274"/>
        <v>26.728999999999999</v>
      </c>
      <c r="DU150" s="196">
        <f t="shared" si="274"/>
        <v>27</v>
      </c>
      <c r="DV150" s="196">
        <f t="shared" si="274"/>
        <v>27</v>
      </c>
      <c r="DW150" s="196">
        <f t="shared" si="274"/>
        <v>26.997</v>
      </c>
      <c r="DX150" s="196">
        <f t="shared" si="274"/>
        <v>23.931000000000001</v>
      </c>
      <c r="DY150" s="196">
        <f t="shared" si="274"/>
        <v>17.928000000000001</v>
      </c>
      <c r="DZ150" s="196">
        <f t="shared" si="274"/>
        <v>22.661999999999999</v>
      </c>
      <c r="EA150" s="196">
        <f t="shared" ref="EA150:FF150" si="275">MIN(EA148,EA149)</f>
        <v>10.146000000000001</v>
      </c>
      <c r="EB150" s="196">
        <f t="shared" si="275"/>
        <v>27</v>
      </c>
      <c r="EC150" s="196">
        <f t="shared" si="275"/>
        <v>27</v>
      </c>
      <c r="ED150" s="196">
        <f t="shared" si="275"/>
        <v>3.855</v>
      </c>
      <c r="EE150" s="196">
        <f t="shared" si="275"/>
        <v>27</v>
      </c>
      <c r="EF150" s="196">
        <f t="shared" si="275"/>
        <v>24.594999999999999</v>
      </c>
      <c r="EG150" s="196">
        <f t="shared" si="275"/>
        <v>27</v>
      </c>
      <c r="EH150" s="196">
        <f t="shared" si="275"/>
        <v>27</v>
      </c>
      <c r="EI150" s="196">
        <f t="shared" si="275"/>
        <v>27</v>
      </c>
      <c r="EJ150" s="196">
        <f t="shared" si="275"/>
        <v>27</v>
      </c>
      <c r="EK150" s="196">
        <f t="shared" si="275"/>
        <v>5.7670000000000003</v>
      </c>
      <c r="EL150" s="196">
        <f t="shared" si="275"/>
        <v>6.1429999999999998</v>
      </c>
      <c r="EM150" s="196">
        <f t="shared" si="275"/>
        <v>21.308</v>
      </c>
      <c r="EN150" s="196">
        <f t="shared" si="275"/>
        <v>27</v>
      </c>
      <c r="EO150" s="196">
        <f t="shared" si="275"/>
        <v>27</v>
      </c>
      <c r="EP150" s="196">
        <f t="shared" si="275"/>
        <v>25.585999999999999</v>
      </c>
      <c r="EQ150" s="196">
        <f t="shared" si="275"/>
        <v>5.4459999999999997</v>
      </c>
      <c r="ER150" s="196">
        <f t="shared" si="275"/>
        <v>21.283000000000001</v>
      </c>
      <c r="ES150" s="196">
        <f t="shared" si="275"/>
        <v>27</v>
      </c>
      <c r="ET150" s="196">
        <f t="shared" si="275"/>
        <v>27</v>
      </c>
      <c r="EU150" s="196">
        <f t="shared" si="275"/>
        <v>27</v>
      </c>
      <c r="EV150" s="196">
        <f t="shared" si="275"/>
        <v>15.009</v>
      </c>
      <c r="EW150" s="196">
        <f t="shared" si="275"/>
        <v>7.2809999999999997</v>
      </c>
      <c r="EX150" s="196">
        <f t="shared" si="275"/>
        <v>8.91</v>
      </c>
      <c r="EY150" s="196">
        <f t="shared" si="275"/>
        <v>27</v>
      </c>
      <c r="EZ150" s="196">
        <f t="shared" si="275"/>
        <v>27</v>
      </c>
      <c r="FA150" s="196">
        <f t="shared" si="275"/>
        <v>10.666</v>
      </c>
      <c r="FB150" s="196">
        <f t="shared" si="275"/>
        <v>8.9559999999999995</v>
      </c>
      <c r="FC150" s="196">
        <f t="shared" si="275"/>
        <v>27</v>
      </c>
      <c r="FD150" s="196">
        <f t="shared" si="275"/>
        <v>27</v>
      </c>
      <c r="FE150" s="196">
        <f t="shared" si="275"/>
        <v>19.181000000000001</v>
      </c>
      <c r="FF150" s="196">
        <f t="shared" si="275"/>
        <v>27</v>
      </c>
      <c r="FG150" s="196">
        <f t="shared" ref="FG150:FX150" si="276">MIN(FG148,FG149)</f>
        <v>27</v>
      </c>
      <c r="FH150" s="196">
        <f t="shared" si="276"/>
        <v>24.771999999999998</v>
      </c>
      <c r="FI150" s="196">
        <f t="shared" si="276"/>
        <v>9.6389999999999993</v>
      </c>
      <c r="FJ150" s="196">
        <f t="shared" si="276"/>
        <v>22.207999999999998</v>
      </c>
      <c r="FK150" s="196">
        <f t="shared" si="276"/>
        <v>10.845000000000001</v>
      </c>
      <c r="FL150" s="196">
        <f t="shared" si="276"/>
        <v>27</v>
      </c>
      <c r="FM150" s="196">
        <f t="shared" si="276"/>
        <v>23.414000000000001</v>
      </c>
      <c r="FN150" s="196">
        <f t="shared" si="276"/>
        <v>27</v>
      </c>
      <c r="FO150" s="196">
        <f t="shared" si="276"/>
        <v>3.8940000000000001</v>
      </c>
      <c r="FP150" s="196">
        <f t="shared" si="276"/>
        <v>12.143000000000001</v>
      </c>
      <c r="FQ150" s="196">
        <f t="shared" si="276"/>
        <v>21.88</v>
      </c>
      <c r="FR150" s="196">
        <f t="shared" si="276"/>
        <v>5.7290000000000001</v>
      </c>
      <c r="FS150" s="196">
        <f t="shared" si="276"/>
        <v>5.0679999999999996</v>
      </c>
      <c r="FT150" s="196">
        <f t="shared" si="276"/>
        <v>3.24</v>
      </c>
      <c r="FU150" s="196">
        <f t="shared" si="276"/>
        <v>23.344999999999999</v>
      </c>
      <c r="FV150" s="196">
        <f t="shared" si="276"/>
        <v>20.032</v>
      </c>
      <c r="FW150" s="196">
        <f t="shared" si="276"/>
        <v>26.498000000000001</v>
      </c>
      <c r="FX150" s="196">
        <f t="shared" si="276"/>
        <v>24.675000000000001</v>
      </c>
      <c r="FY150" s="32"/>
      <c r="FZ150" s="37">
        <f>ROUND(SUM(C150:FX150),6)</f>
        <v>3905.1350000000002</v>
      </c>
      <c r="GA150" s="32"/>
      <c r="GB150" s="32"/>
      <c r="GC150" s="32"/>
      <c r="GD150" s="32"/>
      <c r="GE150" s="32"/>
      <c r="GF150" s="32"/>
      <c r="GG150" s="2"/>
      <c r="GH150" s="2"/>
      <c r="GI150" s="120"/>
      <c r="GJ150" s="120"/>
      <c r="GK150" s="120"/>
      <c r="GL150" s="120"/>
      <c r="GM150" s="120"/>
    </row>
    <row r="151" spans="1:197" x14ac:dyDescent="0.35">
      <c r="A151" s="119" t="s">
        <v>573</v>
      </c>
      <c r="B151" s="120" t="s">
        <v>1040</v>
      </c>
      <c r="C151" s="37">
        <f t="shared" ref="C151:AH151" si="277">C148-C150-C156</f>
        <v>0</v>
      </c>
      <c r="D151" s="37">
        <f t="shared" si="277"/>
        <v>0</v>
      </c>
      <c r="E151" s="37">
        <f t="shared" si="277"/>
        <v>0</v>
      </c>
      <c r="F151" s="37">
        <f t="shared" si="277"/>
        <v>0</v>
      </c>
      <c r="G151" s="37">
        <f t="shared" si="277"/>
        <v>0</v>
      </c>
      <c r="H151" s="37">
        <f t="shared" si="277"/>
        <v>0</v>
      </c>
      <c r="I151" s="37">
        <f t="shared" si="277"/>
        <v>0</v>
      </c>
      <c r="J151" s="37">
        <f t="shared" si="277"/>
        <v>0</v>
      </c>
      <c r="K151" s="37">
        <f t="shared" si="277"/>
        <v>0</v>
      </c>
      <c r="L151" s="37">
        <f t="shared" si="277"/>
        <v>0</v>
      </c>
      <c r="M151" s="37">
        <f t="shared" si="277"/>
        <v>0</v>
      </c>
      <c r="N151" s="37">
        <f t="shared" si="277"/>
        <v>0</v>
      </c>
      <c r="O151" s="37">
        <f t="shared" si="277"/>
        <v>0</v>
      </c>
      <c r="P151" s="37">
        <f t="shared" si="277"/>
        <v>0</v>
      </c>
      <c r="Q151" s="37">
        <f t="shared" si="277"/>
        <v>0</v>
      </c>
      <c r="R151" s="37">
        <f t="shared" si="277"/>
        <v>0</v>
      </c>
      <c r="S151" s="37">
        <f t="shared" si="277"/>
        <v>0</v>
      </c>
      <c r="T151" s="37">
        <f t="shared" si="277"/>
        <v>0</v>
      </c>
      <c r="U151" s="37">
        <f t="shared" si="277"/>
        <v>0</v>
      </c>
      <c r="V151" s="37">
        <f t="shared" si="277"/>
        <v>0</v>
      </c>
      <c r="W151" s="37">
        <f t="shared" si="277"/>
        <v>0</v>
      </c>
      <c r="X151" s="37">
        <f t="shared" si="277"/>
        <v>0</v>
      </c>
      <c r="Y151" s="37">
        <f t="shared" si="277"/>
        <v>0</v>
      </c>
      <c r="Z151" s="37">
        <f t="shared" si="277"/>
        <v>0</v>
      </c>
      <c r="AA151" s="37">
        <f t="shared" si="277"/>
        <v>0</v>
      </c>
      <c r="AB151" s="37">
        <f t="shared" si="277"/>
        <v>0</v>
      </c>
      <c r="AC151" s="37">
        <f t="shared" si="277"/>
        <v>0</v>
      </c>
      <c r="AD151" s="37">
        <f t="shared" si="277"/>
        <v>0</v>
      </c>
      <c r="AE151" s="37">
        <f t="shared" si="277"/>
        <v>0</v>
      </c>
      <c r="AF151" s="37">
        <f t="shared" si="277"/>
        <v>0</v>
      </c>
      <c r="AG151" s="37">
        <f t="shared" si="277"/>
        <v>0</v>
      </c>
      <c r="AH151" s="37">
        <f t="shared" si="277"/>
        <v>0</v>
      </c>
      <c r="AI151" s="37">
        <f t="shared" ref="AI151:BN151" si="278">AI148-AI150-AI156</f>
        <v>0</v>
      </c>
      <c r="AJ151" s="37">
        <f t="shared" si="278"/>
        <v>0</v>
      </c>
      <c r="AK151" s="37">
        <f t="shared" si="278"/>
        <v>0</v>
      </c>
      <c r="AL151" s="37">
        <f t="shared" si="278"/>
        <v>0</v>
      </c>
      <c r="AM151" s="37">
        <f t="shared" si="278"/>
        <v>0</v>
      </c>
      <c r="AN151" s="37">
        <f t="shared" si="278"/>
        <v>1.3949999999999987</v>
      </c>
      <c r="AO151" s="37">
        <f t="shared" si="278"/>
        <v>0</v>
      </c>
      <c r="AP151" s="37">
        <f t="shared" si="278"/>
        <v>0</v>
      </c>
      <c r="AQ151" s="37">
        <f t="shared" si="278"/>
        <v>0</v>
      </c>
      <c r="AR151" s="37">
        <f t="shared" si="278"/>
        <v>0</v>
      </c>
      <c r="AS151" s="37">
        <f t="shared" si="278"/>
        <v>0</v>
      </c>
      <c r="AT151" s="37">
        <f t="shared" si="278"/>
        <v>0</v>
      </c>
      <c r="AU151" s="37">
        <f t="shared" si="278"/>
        <v>0</v>
      </c>
      <c r="AV151" s="37">
        <f t="shared" si="278"/>
        <v>0</v>
      </c>
      <c r="AW151" s="37">
        <f t="shared" si="278"/>
        <v>0</v>
      </c>
      <c r="AX151" s="37">
        <f t="shared" si="278"/>
        <v>0</v>
      </c>
      <c r="AY151" s="37">
        <f t="shared" si="278"/>
        <v>0</v>
      </c>
      <c r="AZ151" s="37">
        <f t="shared" si="278"/>
        <v>0</v>
      </c>
      <c r="BA151" s="37">
        <f t="shared" si="278"/>
        <v>0</v>
      </c>
      <c r="BB151" s="37">
        <f t="shared" si="278"/>
        <v>0</v>
      </c>
      <c r="BC151" s="37">
        <f t="shared" si="278"/>
        <v>0</v>
      </c>
      <c r="BD151" s="37">
        <f t="shared" si="278"/>
        <v>0</v>
      </c>
      <c r="BE151" s="37">
        <f t="shared" si="278"/>
        <v>0</v>
      </c>
      <c r="BF151" s="37">
        <f t="shared" si="278"/>
        <v>0</v>
      </c>
      <c r="BG151" s="37">
        <f t="shared" si="278"/>
        <v>0</v>
      </c>
      <c r="BH151" s="37">
        <f t="shared" si="278"/>
        <v>0</v>
      </c>
      <c r="BI151" s="37">
        <f t="shared" si="278"/>
        <v>0</v>
      </c>
      <c r="BJ151" s="37">
        <f t="shared" si="278"/>
        <v>0</v>
      </c>
      <c r="BK151" s="37">
        <f t="shared" si="278"/>
        <v>0</v>
      </c>
      <c r="BL151" s="37">
        <f t="shared" si="278"/>
        <v>0</v>
      </c>
      <c r="BM151" s="37">
        <f t="shared" si="278"/>
        <v>0</v>
      </c>
      <c r="BN151" s="37">
        <f t="shared" si="278"/>
        <v>0</v>
      </c>
      <c r="BO151" s="37">
        <f t="shared" ref="BO151:CT151" si="279">BO148-BO150-BO156</f>
        <v>0</v>
      </c>
      <c r="BP151" s="37">
        <f t="shared" si="279"/>
        <v>0</v>
      </c>
      <c r="BQ151" s="37">
        <f t="shared" si="279"/>
        <v>0</v>
      </c>
      <c r="BR151" s="37">
        <f t="shared" si="279"/>
        <v>0</v>
      </c>
      <c r="BS151" s="37">
        <f t="shared" si="279"/>
        <v>0</v>
      </c>
      <c r="BT151" s="37">
        <f t="shared" si="279"/>
        <v>0</v>
      </c>
      <c r="BU151" s="37">
        <f t="shared" si="279"/>
        <v>0</v>
      </c>
      <c r="BV151" s="37">
        <f t="shared" si="279"/>
        <v>0.25099999999999917</v>
      </c>
      <c r="BW151" s="37">
        <f t="shared" si="279"/>
        <v>0</v>
      </c>
      <c r="BX151" s="37">
        <f t="shared" si="279"/>
        <v>0</v>
      </c>
      <c r="BY151" s="37">
        <f t="shared" si="279"/>
        <v>0</v>
      </c>
      <c r="BZ151" s="37">
        <f t="shared" si="279"/>
        <v>0</v>
      </c>
      <c r="CA151" s="37">
        <f t="shared" si="279"/>
        <v>0</v>
      </c>
      <c r="CB151" s="37">
        <f t="shared" si="279"/>
        <v>0</v>
      </c>
      <c r="CC151" s="37">
        <f t="shared" si="279"/>
        <v>0</v>
      </c>
      <c r="CD151" s="37">
        <f t="shared" si="279"/>
        <v>0</v>
      </c>
      <c r="CE151" s="37">
        <f t="shared" si="279"/>
        <v>0</v>
      </c>
      <c r="CF151" s="37">
        <f t="shared" si="279"/>
        <v>0</v>
      </c>
      <c r="CG151" s="37">
        <f t="shared" si="279"/>
        <v>0</v>
      </c>
      <c r="CH151" s="37">
        <f t="shared" si="279"/>
        <v>0</v>
      </c>
      <c r="CI151" s="37">
        <f t="shared" si="279"/>
        <v>0</v>
      </c>
      <c r="CJ151" s="37">
        <f t="shared" si="279"/>
        <v>0.77099999999999835</v>
      </c>
      <c r="CK151" s="37">
        <f t="shared" si="279"/>
        <v>0</v>
      </c>
      <c r="CL151" s="37">
        <f t="shared" si="279"/>
        <v>0</v>
      </c>
      <c r="CM151" s="37">
        <f t="shared" si="279"/>
        <v>0</v>
      </c>
      <c r="CN151" s="37">
        <f t="shared" si="279"/>
        <v>0</v>
      </c>
      <c r="CO151" s="37">
        <f t="shared" si="279"/>
        <v>0</v>
      </c>
      <c r="CP151" s="37">
        <f t="shared" si="279"/>
        <v>0.70399999999999929</v>
      </c>
      <c r="CQ151" s="37">
        <f t="shared" si="279"/>
        <v>0</v>
      </c>
      <c r="CR151" s="37">
        <f t="shared" si="279"/>
        <v>0</v>
      </c>
      <c r="CS151" s="37">
        <f t="shared" si="279"/>
        <v>0</v>
      </c>
      <c r="CT151" s="37">
        <f t="shared" si="279"/>
        <v>0</v>
      </c>
      <c r="CU151" s="37">
        <f t="shared" ref="CU151:DZ151" si="280">CU148-CU150-CU156</f>
        <v>0</v>
      </c>
      <c r="CV151" s="37">
        <f t="shared" si="280"/>
        <v>0</v>
      </c>
      <c r="CW151" s="37">
        <f t="shared" si="280"/>
        <v>0</v>
      </c>
      <c r="CX151" s="37">
        <f t="shared" si="280"/>
        <v>0</v>
      </c>
      <c r="CY151" s="37">
        <f t="shared" si="280"/>
        <v>0</v>
      </c>
      <c r="CZ151" s="37">
        <f t="shared" si="280"/>
        <v>0</v>
      </c>
      <c r="DA151" s="37">
        <f t="shared" si="280"/>
        <v>0</v>
      </c>
      <c r="DB151" s="37">
        <f t="shared" si="280"/>
        <v>0</v>
      </c>
      <c r="DC151" s="37">
        <f t="shared" si="280"/>
        <v>0</v>
      </c>
      <c r="DD151" s="37">
        <f t="shared" si="280"/>
        <v>0</v>
      </c>
      <c r="DE151" s="37">
        <f t="shared" si="280"/>
        <v>0</v>
      </c>
      <c r="DF151" s="37">
        <f t="shared" si="280"/>
        <v>0</v>
      </c>
      <c r="DG151" s="37">
        <f t="shared" si="280"/>
        <v>0</v>
      </c>
      <c r="DH151" s="37">
        <f t="shared" si="280"/>
        <v>0</v>
      </c>
      <c r="DI151" s="37">
        <f t="shared" si="280"/>
        <v>0</v>
      </c>
      <c r="DJ151" s="37">
        <f t="shared" si="280"/>
        <v>0</v>
      </c>
      <c r="DK151" s="37">
        <f t="shared" si="280"/>
        <v>0</v>
      </c>
      <c r="DL151" s="37">
        <f t="shared" si="280"/>
        <v>0</v>
      </c>
      <c r="DM151" s="37">
        <f t="shared" si="280"/>
        <v>0</v>
      </c>
      <c r="DN151" s="37">
        <f t="shared" si="280"/>
        <v>0</v>
      </c>
      <c r="DO151" s="37">
        <f t="shared" si="280"/>
        <v>0</v>
      </c>
      <c r="DP151" s="37">
        <f t="shared" si="280"/>
        <v>0</v>
      </c>
      <c r="DQ151" s="37">
        <f t="shared" si="280"/>
        <v>0.3910000000000029</v>
      </c>
      <c r="DR151" s="37">
        <f t="shared" si="280"/>
        <v>0</v>
      </c>
      <c r="DS151" s="37">
        <f t="shared" si="280"/>
        <v>0</v>
      </c>
      <c r="DT151" s="37">
        <f t="shared" si="280"/>
        <v>0</v>
      </c>
      <c r="DU151" s="37">
        <f t="shared" si="280"/>
        <v>0</v>
      </c>
      <c r="DV151" s="37">
        <f t="shared" si="280"/>
        <v>0</v>
      </c>
      <c r="DW151" s="37">
        <f t="shared" si="280"/>
        <v>0</v>
      </c>
      <c r="DX151" s="37">
        <f t="shared" si="280"/>
        <v>0</v>
      </c>
      <c r="DY151" s="37">
        <f t="shared" si="280"/>
        <v>0</v>
      </c>
      <c r="DZ151" s="37">
        <f t="shared" si="280"/>
        <v>0</v>
      </c>
      <c r="EA151" s="37">
        <f t="shared" ref="EA151:FF151" si="281">EA148-EA150-EA156</f>
        <v>0.23599999999999932</v>
      </c>
      <c r="EB151" s="37">
        <f t="shared" si="281"/>
        <v>0</v>
      </c>
      <c r="EC151" s="37">
        <f t="shared" si="281"/>
        <v>0</v>
      </c>
      <c r="ED151" s="37">
        <f t="shared" si="281"/>
        <v>7.0999999999999647E-2</v>
      </c>
      <c r="EE151" s="37">
        <f t="shared" si="281"/>
        <v>0</v>
      </c>
      <c r="EF151" s="37">
        <f t="shared" si="281"/>
        <v>0</v>
      </c>
      <c r="EG151" s="37">
        <f t="shared" si="281"/>
        <v>0</v>
      </c>
      <c r="EH151" s="37">
        <f t="shared" si="281"/>
        <v>0</v>
      </c>
      <c r="EI151" s="37">
        <f t="shared" si="281"/>
        <v>0</v>
      </c>
      <c r="EJ151" s="37">
        <f t="shared" si="281"/>
        <v>0</v>
      </c>
      <c r="EK151" s="37">
        <f t="shared" si="281"/>
        <v>0</v>
      </c>
      <c r="EL151" s="37">
        <f t="shared" si="281"/>
        <v>0</v>
      </c>
      <c r="EM151" s="37">
        <f t="shared" si="281"/>
        <v>0</v>
      </c>
      <c r="EN151" s="37">
        <f t="shared" si="281"/>
        <v>0</v>
      </c>
      <c r="EO151" s="37">
        <f t="shared" si="281"/>
        <v>0</v>
      </c>
      <c r="EP151" s="37">
        <f t="shared" si="281"/>
        <v>0</v>
      </c>
      <c r="EQ151" s="37">
        <f t="shared" si="281"/>
        <v>0</v>
      </c>
      <c r="ER151" s="37">
        <f t="shared" si="281"/>
        <v>0</v>
      </c>
      <c r="ES151" s="37">
        <f t="shared" si="281"/>
        <v>0</v>
      </c>
      <c r="ET151" s="37">
        <f t="shared" si="281"/>
        <v>0</v>
      </c>
      <c r="EU151" s="37">
        <f t="shared" si="281"/>
        <v>0</v>
      </c>
      <c r="EV151" s="37">
        <f t="shared" si="281"/>
        <v>0</v>
      </c>
      <c r="EW151" s="37">
        <f t="shared" si="281"/>
        <v>0</v>
      </c>
      <c r="EX151" s="37">
        <f t="shared" si="281"/>
        <v>0</v>
      </c>
      <c r="EY151" s="37">
        <f t="shared" si="281"/>
        <v>0</v>
      </c>
      <c r="EZ151" s="37">
        <f t="shared" si="281"/>
        <v>0</v>
      </c>
      <c r="FA151" s="37">
        <f t="shared" si="281"/>
        <v>0</v>
      </c>
      <c r="FB151" s="37">
        <f t="shared" si="281"/>
        <v>0.13600000000000101</v>
      </c>
      <c r="FC151" s="37">
        <f t="shared" si="281"/>
        <v>0</v>
      </c>
      <c r="FD151" s="37">
        <f t="shared" si="281"/>
        <v>0</v>
      </c>
      <c r="FE151" s="37">
        <f t="shared" si="281"/>
        <v>0</v>
      </c>
      <c r="FF151" s="37">
        <f t="shared" si="281"/>
        <v>0</v>
      </c>
      <c r="FG151" s="37">
        <f t="shared" ref="FG151:FX151" si="282">FG148-FG150-FG156</f>
        <v>0</v>
      </c>
      <c r="FH151" s="37">
        <f t="shared" si="282"/>
        <v>0</v>
      </c>
      <c r="FI151" s="37">
        <f t="shared" si="282"/>
        <v>0</v>
      </c>
      <c r="FJ151" s="37">
        <f t="shared" si="282"/>
        <v>0</v>
      </c>
      <c r="FK151" s="37">
        <f t="shared" si="282"/>
        <v>0</v>
      </c>
      <c r="FL151" s="37">
        <f t="shared" si="282"/>
        <v>0</v>
      </c>
      <c r="FM151" s="37">
        <f t="shared" si="282"/>
        <v>0</v>
      </c>
      <c r="FN151" s="37">
        <f t="shared" si="282"/>
        <v>0</v>
      </c>
      <c r="FO151" s="37">
        <f t="shared" si="282"/>
        <v>0.1189999999999995</v>
      </c>
      <c r="FP151" s="37">
        <f t="shared" si="282"/>
        <v>0</v>
      </c>
      <c r="FQ151" s="37">
        <f t="shared" si="282"/>
        <v>0</v>
      </c>
      <c r="FR151" s="37">
        <f t="shared" si="282"/>
        <v>5.0999999999999851E-2</v>
      </c>
      <c r="FS151" s="37">
        <f t="shared" si="282"/>
        <v>0</v>
      </c>
      <c r="FT151" s="37">
        <f t="shared" si="282"/>
        <v>3.9999999999999203E-3</v>
      </c>
      <c r="FU151" s="37">
        <f t="shared" si="282"/>
        <v>0</v>
      </c>
      <c r="FV151" s="37">
        <f t="shared" si="282"/>
        <v>0</v>
      </c>
      <c r="FW151" s="37">
        <f t="shared" si="282"/>
        <v>0</v>
      </c>
      <c r="FX151" s="37">
        <f t="shared" si="282"/>
        <v>0</v>
      </c>
      <c r="FY151" s="73"/>
      <c r="FZ151" s="32">
        <f>ROUND(SUM(C151:FX151)*1000,6)</f>
        <v>4129</v>
      </c>
      <c r="GA151" s="32"/>
      <c r="GB151" s="32"/>
      <c r="GC151" s="32"/>
      <c r="GD151" s="32"/>
      <c r="GE151" s="32"/>
      <c r="GF151" s="32"/>
      <c r="GG151" s="2"/>
      <c r="GH151" s="2"/>
      <c r="GI151" s="120"/>
      <c r="GJ151" s="120"/>
      <c r="GK151" s="120"/>
      <c r="GL151" s="120"/>
      <c r="GM151" s="120"/>
    </row>
    <row r="152" spans="1:197" x14ac:dyDescent="0.35">
      <c r="A152" s="119"/>
      <c r="B152" s="120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  <c r="BQ152" s="32"/>
      <c r="BR152" s="32"/>
      <c r="BS152" s="32"/>
      <c r="BT152" s="32"/>
      <c r="BU152" s="32"/>
      <c r="BV152" s="32"/>
      <c r="BW152" s="32"/>
      <c r="BX152" s="32"/>
      <c r="BY152" s="32"/>
      <c r="BZ152" s="32"/>
      <c r="CA152" s="32"/>
      <c r="CB152" s="32"/>
      <c r="CC152" s="32"/>
      <c r="CD152" s="32"/>
      <c r="CE152" s="32"/>
      <c r="CF152" s="32"/>
      <c r="CG152" s="32"/>
      <c r="CH152" s="32"/>
      <c r="CI152" s="32"/>
      <c r="CJ152" s="32"/>
      <c r="CK152" s="32"/>
      <c r="CL152" s="32"/>
      <c r="CM152" s="32"/>
      <c r="CN152" s="32"/>
      <c r="CO152" s="32"/>
      <c r="CP152" s="32"/>
      <c r="CQ152" s="32"/>
      <c r="CR152" s="32"/>
      <c r="CS152" s="32"/>
      <c r="CT152" s="32"/>
      <c r="CU152" s="32"/>
      <c r="CV152" s="32"/>
      <c r="CW152" s="32"/>
      <c r="CX152" s="32"/>
      <c r="CY152" s="32"/>
      <c r="CZ152" s="32"/>
      <c r="DA152" s="32"/>
      <c r="DB152" s="32"/>
      <c r="DC152" s="32"/>
      <c r="DD152" s="32"/>
      <c r="DE152" s="32"/>
      <c r="DF152" s="32"/>
      <c r="DG152" s="32"/>
      <c r="DH152" s="32"/>
      <c r="DI152" s="32"/>
      <c r="DJ152" s="32"/>
      <c r="DK152" s="32"/>
      <c r="DL152" s="32"/>
      <c r="DM152" s="32"/>
      <c r="DN152" s="32"/>
      <c r="DO152" s="32"/>
      <c r="DP152" s="32"/>
      <c r="DQ152" s="32"/>
      <c r="DR152" s="32"/>
      <c r="DS152" s="32"/>
      <c r="DT152" s="32"/>
      <c r="DU152" s="32"/>
      <c r="DV152" s="32"/>
      <c r="DW152" s="32"/>
      <c r="DX152" s="32"/>
      <c r="DY152" s="32"/>
      <c r="DZ152" s="32"/>
      <c r="EA152" s="32"/>
      <c r="EB152" s="32"/>
      <c r="EC152" s="32"/>
      <c r="ED152" s="32"/>
      <c r="EE152" s="32"/>
      <c r="EF152" s="32"/>
      <c r="EG152" s="32"/>
      <c r="EH152" s="32"/>
      <c r="EI152" s="32"/>
      <c r="EJ152" s="32"/>
      <c r="EK152" s="32"/>
      <c r="EL152" s="32"/>
      <c r="EM152" s="32"/>
      <c r="EN152" s="32"/>
      <c r="EO152" s="32"/>
      <c r="EP152" s="32"/>
      <c r="EQ152" s="32"/>
      <c r="ER152" s="32"/>
      <c r="ES152" s="32"/>
      <c r="ET152" s="32"/>
      <c r="EU152" s="32"/>
      <c r="EV152" s="32"/>
      <c r="EW152" s="32"/>
      <c r="EX152" s="32"/>
      <c r="EY152" s="32"/>
      <c r="EZ152" s="32"/>
      <c r="FA152" s="32"/>
      <c r="FB152" s="32"/>
      <c r="FC152" s="32"/>
      <c r="FD152" s="32"/>
      <c r="FE152" s="32"/>
      <c r="FF152" s="32"/>
      <c r="FG152" s="32"/>
      <c r="FH152" s="32"/>
      <c r="FI152" s="32"/>
      <c r="FJ152" s="32"/>
      <c r="FK152" s="32"/>
      <c r="FL152" s="32"/>
      <c r="FM152" s="32"/>
      <c r="FN152" s="32"/>
      <c r="FO152" s="32"/>
      <c r="FP152" s="32"/>
      <c r="FQ152" s="32"/>
      <c r="FR152" s="32"/>
      <c r="FS152" s="32"/>
      <c r="FT152" s="32"/>
      <c r="FU152" s="32"/>
      <c r="FV152" s="32"/>
      <c r="FW152" s="32"/>
      <c r="FX152" s="32"/>
      <c r="FY152" s="32"/>
      <c r="FZ152" s="32"/>
      <c r="GA152" s="32"/>
      <c r="GB152" s="32"/>
      <c r="GC152" s="32"/>
      <c r="GD152" s="32"/>
      <c r="GE152" s="32"/>
      <c r="GF152" s="32"/>
      <c r="GG152" s="2"/>
      <c r="GH152" s="2"/>
      <c r="GI152" s="120"/>
      <c r="GJ152" s="120"/>
      <c r="GK152" s="120"/>
      <c r="GL152" s="120"/>
      <c r="GM152" s="120"/>
    </row>
    <row r="153" spans="1:197" x14ac:dyDescent="0.35">
      <c r="A153" s="119" t="s">
        <v>490</v>
      </c>
      <c r="B153" s="154" t="s">
        <v>582</v>
      </c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74"/>
      <c r="FZ153" s="2"/>
      <c r="GA153" s="32"/>
      <c r="GB153" s="72"/>
      <c r="GC153" s="72"/>
      <c r="GD153" s="72"/>
      <c r="GE153" s="21"/>
      <c r="GF153" s="21"/>
      <c r="GG153" s="2"/>
      <c r="GH153" s="2"/>
      <c r="GI153" s="120"/>
      <c r="GJ153" s="120"/>
      <c r="GK153" s="120"/>
      <c r="GL153" s="120"/>
      <c r="GM153" s="120"/>
    </row>
    <row r="154" spans="1:197" x14ac:dyDescent="0.35">
      <c r="A154" s="119" t="s">
        <v>583</v>
      </c>
      <c r="B154" s="120" t="s">
        <v>697</v>
      </c>
      <c r="C154" s="2">
        <f t="shared" ref="C154:AH154" si="283">ROUND(C58,2)</f>
        <v>3975359.64</v>
      </c>
      <c r="D154" s="2">
        <f t="shared" si="283"/>
        <v>20560272.93</v>
      </c>
      <c r="E154" s="2">
        <f t="shared" si="283"/>
        <v>3957336.38</v>
      </c>
      <c r="F154" s="2">
        <f t="shared" si="283"/>
        <v>11725720.41</v>
      </c>
      <c r="G154" s="2">
        <f t="shared" si="283"/>
        <v>749134.75</v>
      </c>
      <c r="H154" s="2">
        <f t="shared" si="283"/>
        <v>875460.61</v>
      </c>
      <c r="I154" s="2">
        <f t="shared" si="283"/>
        <v>4950900.0999999996</v>
      </c>
      <c r="J154" s="2">
        <f t="shared" si="283"/>
        <v>1174607.3400000001</v>
      </c>
      <c r="K154" s="2">
        <f t="shared" si="283"/>
        <v>148174.03</v>
      </c>
      <c r="L154" s="2">
        <f t="shared" si="283"/>
        <v>1809566.98</v>
      </c>
      <c r="M154" s="2">
        <f t="shared" si="283"/>
        <v>720101.26</v>
      </c>
      <c r="N154" s="2">
        <f t="shared" si="283"/>
        <v>33573698.060000002</v>
      </c>
      <c r="O154" s="2">
        <f t="shared" si="283"/>
        <v>7951652.0099999998</v>
      </c>
      <c r="P154" s="2">
        <f t="shared" si="283"/>
        <v>238195.42</v>
      </c>
      <c r="Q154" s="2">
        <f t="shared" si="283"/>
        <v>24475693.32</v>
      </c>
      <c r="R154" s="2">
        <f t="shared" si="283"/>
        <v>2088234.52</v>
      </c>
      <c r="S154" s="2">
        <f t="shared" si="283"/>
        <v>840187.2</v>
      </c>
      <c r="T154" s="2">
        <f t="shared" si="283"/>
        <v>108965.27</v>
      </c>
      <c r="U154" s="2">
        <f t="shared" si="283"/>
        <v>37193.43</v>
      </c>
      <c r="V154" s="2">
        <f t="shared" si="283"/>
        <v>167495</v>
      </c>
      <c r="W154" s="2">
        <f t="shared" si="283"/>
        <v>33789.82</v>
      </c>
      <c r="X154" s="2">
        <f t="shared" si="283"/>
        <v>26750.29</v>
      </c>
      <c r="Y154" s="2">
        <f t="shared" si="283"/>
        <v>420565.66</v>
      </c>
      <c r="Z154" s="2">
        <f t="shared" si="283"/>
        <v>145527.75</v>
      </c>
      <c r="AA154" s="2">
        <f t="shared" si="283"/>
        <v>17895248.289999999</v>
      </c>
      <c r="AB154" s="2">
        <f t="shared" si="283"/>
        <v>17593969.440000001</v>
      </c>
      <c r="AC154" s="2">
        <f t="shared" si="283"/>
        <v>549855.02</v>
      </c>
      <c r="AD154" s="2">
        <f t="shared" si="283"/>
        <v>566683.48</v>
      </c>
      <c r="AE154" s="2">
        <f t="shared" si="283"/>
        <v>81308.45</v>
      </c>
      <c r="AF154" s="2">
        <f t="shared" si="283"/>
        <v>123406.37</v>
      </c>
      <c r="AG154" s="2">
        <f t="shared" si="283"/>
        <v>434649.92</v>
      </c>
      <c r="AH154" s="2">
        <f t="shared" si="283"/>
        <v>514721.37</v>
      </c>
      <c r="AI154" s="2">
        <f t="shared" ref="AI154:BN154" si="284">ROUND(AI58,2)</f>
        <v>123369.27</v>
      </c>
      <c r="AJ154" s="2">
        <f t="shared" si="284"/>
        <v>93298.18</v>
      </c>
      <c r="AK154" s="2">
        <f t="shared" si="284"/>
        <v>108855.95</v>
      </c>
      <c r="AL154" s="2">
        <f t="shared" si="284"/>
        <v>100022.8</v>
      </c>
      <c r="AM154" s="2">
        <f t="shared" si="284"/>
        <v>251077.82</v>
      </c>
      <c r="AN154" s="2">
        <f t="shared" si="284"/>
        <v>173117.45</v>
      </c>
      <c r="AO154" s="2">
        <f t="shared" si="284"/>
        <v>2738424.76</v>
      </c>
      <c r="AP154" s="2">
        <f t="shared" si="284"/>
        <v>49269592.770000003</v>
      </c>
      <c r="AQ154" s="2">
        <f t="shared" si="284"/>
        <v>204769.52</v>
      </c>
      <c r="AR154" s="2">
        <f t="shared" si="284"/>
        <v>32081581.68</v>
      </c>
      <c r="AS154" s="2">
        <f t="shared" si="284"/>
        <v>3523721.47</v>
      </c>
      <c r="AT154" s="2">
        <f t="shared" si="284"/>
        <v>1303247.3999999999</v>
      </c>
      <c r="AU154" s="2">
        <f t="shared" si="284"/>
        <v>216355.01</v>
      </c>
      <c r="AV154" s="2">
        <f t="shared" si="284"/>
        <v>254468.35</v>
      </c>
      <c r="AW154" s="2">
        <f t="shared" si="284"/>
        <v>155306.62</v>
      </c>
      <c r="AX154" s="2">
        <f t="shared" si="284"/>
        <v>81260.45</v>
      </c>
      <c r="AY154" s="2">
        <f t="shared" si="284"/>
        <v>304725.77</v>
      </c>
      <c r="AZ154" s="2">
        <f t="shared" si="284"/>
        <v>6306805.3799999999</v>
      </c>
      <c r="BA154" s="2">
        <f t="shared" si="284"/>
        <v>5489607.5700000003</v>
      </c>
      <c r="BB154" s="2">
        <f t="shared" si="284"/>
        <v>6155948.8899999997</v>
      </c>
      <c r="BC154" s="2">
        <f t="shared" si="284"/>
        <v>10935575.77</v>
      </c>
      <c r="BD154" s="2">
        <f t="shared" si="284"/>
        <v>1547641.4</v>
      </c>
      <c r="BE154" s="2">
        <f t="shared" si="284"/>
        <v>696507.84</v>
      </c>
      <c r="BF154" s="2">
        <f t="shared" si="284"/>
        <v>9915498.5600000005</v>
      </c>
      <c r="BG154" s="2">
        <f t="shared" si="284"/>
        <v>596242.44999999995</v>
      </c>
      <c r="BH154" s="2">
        <f t="shared" si="284"/>
        <v>328311.7</v>
      </c>
      <c r="BI154" s="2">
        <f t="shared" si="284"/>
        <v>241110.97</v>
      </c>
      <c r="BJ154" s="2">
        <f t="shared" si="284"/>
        <v>2846222.14</v>
      </c>
      <c r="BK154" s="2">
        <f t="shared" si="284"/>
        <v>11067242.310000001</v>
      </c>
      <c r="BL154" s="2">
        <f t="shared" si="284"/>
        <v>82561.460000000006</v>
      </c>
      <c r="BM154" s="2">
        <f t="shared" si="284"/>
        <v>396650.23999999999</v>
      </c>
      <c r="BN154" s="2">
        <f t="shared" si="284"/>
        <v>1938189.91</v>
      </c>
      <c r="BO154" s="2">
        <f t="shared" ref="BO154:CT154" si="285">ROUND(BO58,2)</f>
        <v>982847.09</v>
      </c>
      <c r="BP154" s="2">
        <f t="shared" si="285"/>
        <v>117815.56</v>
      </c>
      <c r="BQ154" s="2">
        <f t="shared" si="285"/>
        <v>2891628.47</v>
      </c>
      <c r="BR154" s="2">
        <f t="shared" si="285"/>
        <v>2287490.42</v>
      </c>
      <c r="BS154" s="2">
        <f t="shared" si="285"/>
        <v>562639.49</v>
      </c>
      <c r="BT154" s="2">
        <f t="shared" si="285"/>
        <v>216225.54</v>
      </c>
      <c r="BU154" s="2">
        <f t="shared" si="285"/>
        <v>232339.53</v>
      </c>
      <c r="BV154" s="2">
        <f t="shared" si="285"/>
        <v>683641.06</v>
      </c>
      <c r="BW154" s="2">
        <f t="shared" si="285"/>
        <v>846721.22</v>
      </c>
      <c r="BX154" s="2">
        <f t="shared" si="285"/>
        <v>58107.02</v>
      </c>
      <c r="BY154" s="2">
        <f t="shared" si="285"/>
        <v>428323.48</v>
      </c>
      <c r="BZ154" s="2">
        <f t="shared" si="285"/>
        <v>149598.21</v>
      </c>
      <c r="CA154" s="2">
        <f t="shared" si="285"/>
        <v>57816.58</v>
      </c>
      <c r="CB154" s="2">
        <f t="shared" si="285"/>
        <v>39322975.840000004</v>
      </c>
      <c r="CC154" s="2">
        <f t="shared" si="285"/>
        <v>129384.26</v>
      </c>
      <c r="CD154" s="2">
        <f t="shared" si="285"/>
        <v>27599.41</v>
      </c>
      <c r="CE154" s="2">
        <f t="shared" si="285"/>
        <v>151475.69</v>
      </c>
      <c r="CF154" s="2">
        <f t="shared" si="285"/>
        <v>72740.33</v>
      </c>
      <c r="CG154" s="2">
        <f t="shared" si="285"/>
        <v>122773.87</v>
      </c>
      <c r="CH154" s="2">
        <f t="shared" si="285"/>
        <v>81934.399999999994</v>
      </c>
      <c r="CI154" s="2">
        <f t="shared" si="285"/>
        <v>498560.83</v>
      </c>
      <c r="CJ154" s="2">
        <f t="shared" si="285"/>
        <v>621085.92000000004</v>
      </c>
      <c r="CK154" s="2">
        <f t="shared" si="285"/>
        <v>3235219.77</v>
      </c>
      <c r="CL154" s="2">
        <f t="shared" si="285"/>
        <v>887033.8</v>
      </c>
      <c r="CM154" s="2">
        <f t="shared" si="285"/>
        <v>528492.53</v>
      </c>
      <c r="CN154" s="2">
        <f t="shared" si="285"/>
        <v>15541079.609999999</v>
      </c>
      <c r="CO154" s="2">
        <f t="shared" si="285"/>
        <v>7951642.5899999999</v>
      </c>
      <c r="CP154" s="2">
        <f t="shared" si="285"/>
        <v>467722.82</v>
      </c>
      <c r="CQ154" s="2">
        <f t="shared" si="285"/>
        <v>613383.09</v>
      </c>
      <c r="CR154" s="2">
        <f t="shared" si="285"/>
        <v>175619.77</v>
      </c>
      <c r="CS154" s="2">
        <f t="shared" si="285"/>
        <v>172824.97</v>
      </c>
      <c r="CT154" s="2">
        <f t="shared" si="285"/>
        <v>102289.61</v>
      </c>
      <c r="CU154" s="2">
        <f t="shared" ref="CU154:DZ154" si="286">ROUND(CU58,2)</f>
        <v>96441.55</v>
      </c>
      <c r="CV154" s="2">
        <f t="shared" si="286"/>
        <v>46466.16</v>
      </c>
      <c r="CW154" s="2">
        <f t="shared" si="286"/>
        <v>185389.56</v>
      </c>
      <c r="CX154" s="2">
        <f t="shared" si="286"/>
        <v>378680.82</v>
      </c>
      <c r="CY154" s="2">
        <f t="shared" si="286"/>
        <v>40319.769999999997</v>
      </c>
      <c r="CZ154" s="2">
        <f t="shared" si="286"/>
        <v>1445360.35</v>
      </c>
      <c r="DA154" s="2">
        <f t="shared" si="286"/>
        <v>118761.58</v>
      </c>
      <c r="DB154" s="2">
        <f t="shared" si="286"/>
        <v>230980.96</v>
      </c>
      <c r="DC154" s="2">
        <f t="shared" si="286"/>
        <v>184644.23</v>
      </c>
      <c r="DD154" s="2">
        <f t="shared" si="286"/>
        <v>107823.89</v>
      </c>
      <c r="DE154" s="2">
        <f t="shared" si="286"/>
        <v>170910.24</v>
      </c>
      <c r="DF154" s="2">
        <f t="shared" si="286"/>
        <v>13856826.09</v>
      </c>
      <c r="DG154" s="2">
        <f t="shared" si="286"/>
        <v>46615.19</v>
      </c>
      <c r="DH154" s="2">
        <f t="shared" si="286"/>
        <v>1180004.47</v>
      </c>
      <c r="DI154" s="2">
        <f t="shared" si="286"/>
        <v>1803958.97</v>
      </c>
      <c r="DJ154" s="2">
        <f t="shared" si="286"/>
        <v>384848.61</v>
      </c>
      <c r="DK154" s="2">
        <f t="shared" si="286"/>
        <v>277162.56</v>
      </c>
      <c r="DL154" s="2">
        <f t="shared" si="286"/>
        <v>3301078.49</v>
      </c>
      <c r="DM154" s="2">
        <f t="shared" si="286"/>
        <v>258586.01</v>
      </c>
      <c r="DN154" s="2">
        <f t="shared" si="286"/>
        <v>788062.1</v>
      </c>
      <c r="DO154" s="2">
        <f t="shared" si="286"/>
        <v>1688269.49</v>
      </c>
      <c r="DP154" s="2">
        <f t="shared" si="286"/>
        <v>166594.74</v>
      </c>
      <c r="DQ154" s="2">
        <f t="shared" si="286"/>
        <v>358354.62</v>
      </c>
      <c r="DR154" s="2">
        <f t="shared" si="286"/>
        <v>767204.9</v>
      </c>
      <c r="DS154" s="2">
        <f t="shared" si="286"/>
        <v>345603.92</v>
      </c>
      <c r="DT154" s="2">
        <f t="shared" si="286"/>
        <v>63361.58</v>
      </c>
      <c r="DU154" s="2">
        <f t="shared" si="286"/>
        <v>149205.18</v>
      </c>
      <c r="DV154" s="2">
        <f t="shared" si="286"/>
        <v>98441.85</v>
      </c>
      <c r="DW154" s="2">
        <f t="shared" si="286"/>
        <v>123873.17</v>
      </c>
      <c r="DX154" s="2">
        <f t="shared" si="286"/>
        <v>93206.58</v>
      </c>
      <c r="DY154" s="2">
        <f t="shared" si="286"/>
        <v>196534.16</v>
      </c>
      <c r="DZ154" s="2">
        <f t="shared" si="286"/>
        <v>625321.35</v>
      </c>
      <c r="EA154" s="2">
        <f t="shared" ref="EA154:FF154" si="287">ROUND(EA58,2)</f>
        <v>532449.43999999994</v>
      </c>
      <c r="EB154" s="2">
        <f t="shared" si="287"/>
        <v>414187.58</v>
      </c>
      <c r="EC154" s="2">
        <f t="shared" si="287"/>
        <v>207798.65</v>
      </c>
      <c r="ED154" s="2">
        <f t="shared" si="287"/>
        <v>925536.1</v>
      </c>
      <c r="EE154" s="2">
        <f t="shared" si="287"/>
        <v>94435.07</v>
      </c>
      <c r="EF154" s="2">
        <f t="shared" si="287"/>
        <v>766840.29</v>
      </c>
      <c r="EG154" s="2">
        <f t="shared" si="287"/>
        <v>132080.91</v>
      </c>
      <c r="EH154" s="2">
        <f t="shared" si="287"/>
        <v>111448.83</v>
      </c>
      <c r="EI154" s="2">
        <f t="shared" si="287"/>
        <v>8409210.7100000009</v>
      </c>
      <c r="EJ154" s="2">
        <f t="shared" si="287"/>
        <v>6070945.2599999998</v>
      </c>
      <c r="EK154" s="2">
        <f t="shared" si="287"/>
        <v>331709.14</v>
      </c>
      <c r="EL154" s="2">
        <f t="shared" si="287"/>
        <v>359004.15</v>
      </c>
      <c r="EM154" s="2">
        <f t="shared" si="287"/>
        <v>133629.31</v>
      </c>
      <c r="EN154" s="2">
        <f t="shared" si="287"/>
        <v>599040.85</v>
      </c>
      <c r="EO154" s="2">
        <f t="shared" si="287"/>
        <v>110515.75</v>
      </c>
      <c r="EP154" s="2">
        <f t="shared" si="287"/>
        <v>198467.15</v>
      </c>
      <c r="EQ154" s="2">
        <f t="shared" si="287"/>
        <v>1482699.53</v>
      </c>
      <c r="ER154" s="2">
        <f t="shared" si="287"/>
        <v>178187</v>
      </c>
      <c r="ES154" s="2">
        <f t="shared" si="287"/>
        <v>86407.44</v>
      </c>
      <c r="ET154" s="2">
        <f t="shared" si="287"/>
        <v>99167.86</v>
      </c>
      <c r="EU154" s="2">
        <f t="shared" si="287"/>
        <v>322912.5</v>
      </c>
      <c r="EV154" s="2">
        <f t="shared" si="287"/>
        <v>43628.74</v>
      </c>
      <c r="EW154" s="2">
        <f t="shared" si="287"/>
        <v>369514.55</v>
      </c>
      <c r="EX154" s="2">
        <f t="shared" si="287"/>
        <v>81318.09</v>
      </c>
      <c r="EY154" s="2">
        <f t="shared" si="287"/>
        <v>429529.24</v>
      </c>
      <c r="EZ154" s="2">
        <f t="shared" si="287"/>
        <v>87699.39</v>
      </c>
      <c r="FA154" s="2">
        <f t="shared" si="287"/>
        <v>1826713.56</v>
      </c>
      <c r="FB154" s="2">
        <f t="shared" si="287"/>
        <v>261415.66</v>
      </c>
      <c r="FC154" s="2">
        <f t="shared" si="287"/>
        <v>1118743.3</v>
      </c>
      <c r="FD154" s="2">
        <f t="shared" si="287"/>
        <v>347007.28</v>
      </c>
      <c r="FE154" s="2">
        <f t="shared" si="287"/>
        <v>73495.37</v>
      </c>
      <c r="FF154" s="2">
        <f t="shared" si="287"/>
        <v>194612.29</v>
      </c>
      <c r="FG154" s="2">
        <f t="shared" ref="FG154:FX154" si="288">ROUND(FG58,2)</f>
        <v>84433.01</v>
      </c>
      <c r="FH154" s="2">
        <f t="shared" si="288"/>
        <v>86807.97</v>
      </c>
      <c r="FI154" s="2">
        <f t="shared" si="288"/>
        <v>1197393.33</v>
      </c>
      <c r="FJ154" s="2">
        <f t="shared" si="288"/>
        <v>801762.05</v>
      </c>
      <c r="FK154" s="2">
        <f t="shared" si="288"/>
        <v>1253001.46</v>
      </c>
      <c r="FL154" s="2">
        <f t="shared" si="288"/>
        <v>3501094.18</v>
      </c>
      <c r="FM154" s="2">
        <f t="shared" si="288"/>
        <v>1963488.52</v>
      </c>
      <c r="FN154" s="2">
        <f t="shared" si="288"/>
        <v>11231428.41</v>
      </c>
      <c r="FO154" s="2">
        <f t="shared" si="288"/>
        <v>607592.63</v>
      </c>
      <c r="FP154" s="2">
        <f t="shared" si="288"/>
        <v>1267505</v>
      </c>
      <c r="FQ154" s="2">
        <f t="shared" si="288"/>
        <v>603021.11</v>
      </c>
      <c r="FR154" s="2">
        <f t="shared" si="288"/>
        <v>88488.24</v>
      </c>
      <c r="FS154" s="2">
        <f t="shared" si="288"/>
        <v>82384.210000000006</v>
      </c>
      <c r="FT154" s="2">
        <f t="shared" si="288"/>
        <v>69243.539999999994</v>
      </c>
      <c r="FU154" s="2">
        <f t="shared" si="288"/>
        <v>591729.34</v>
      </c>
      <c r="FV154" s="2">
        <f t="shared" si="288"/>
        <v>438814.89</v>
      </c>
      <c r="FW154" s="2">
        <f t="shared" si="288"/>
        <v>104794.87</v>
      </c>
      <c r="FX154" s="2">
        <f t="shared" si="288"/>
        <v>35710.54</v>
      </c>
      <c r="FY154" s="2"/>
      <c r="FZ154" s="2"/>
      <c r="GA154" s="32"/>
      <c r="GB154" s="32"/>
      <c r="GC154" s="32"/>
      <c r="GD154" s="32"/>
      <c r="GE154" s="32"/>
      <c r="GF154" s="32"/>
      <c r="GG154" s="2"/>
      <c r="GH154" s="2"/>
      <c r="GI154" s="120"/>
      <c r="GJ154" s="120"/>
      <c r="GK154" s="120"/>
      <c r="GL154" s="120"/>
      <c r="GM154" s="120"/>
    </row>
    <row r="155" spans="1:197" x14ac:dyDescent="0.35">
      <c r="A155" s="119" t="s">
        <v>584</v>
      </c>
      <c r="B155" s="120" t="s">
        <v>1077</v>
      </c>
      <c r="C155" s="37">
        <f t="shared" ref="C155:AM155" si="289">ROUND(C154/C40,6)*1000</f>
        <v>3.2869999999999999</v>
      </c>
      <c r="D155" s="37">
        <f t="shared" si="289"/>
        <v>4.548</v>
      </c>
      <c r="E155" s="37">
        <f t="shared" si="289"/>
        <v>3.2330000000000001</v>
      </c>
      <c r="F155" s="37">
        <f t="shared" si="289"/>
        <v>3.5449999999999999</v>
      </c>
      <c r="G155" s="37">
        <f t="shared" si="289"/>
        <v>1.3049999999999999</v>
      </c>
      <c r="H155" s="37">
        <f t="shared" si="289"/>
        <v>6.01</v>
      </c>
      <c r="I155" s="37">
        <f t="shared" si="289"/>
        <v>4.1869999999999994</v>
      </c>
      <c r="J155" s="37">
        <f t="shared" si="289"/>
        <v>6.0270000000000001</v>
      </c>
      <c r="K155" s="37">
        <f t="shared" si="289"/>
        <v>2.8730000000000002</v>
      </c>
      <c r="L155" s="37">
        <f t="shared" si="289"/>
        <v>2.028</v>
      </c>
      <c r="M155" s="37">
        <f t="shared" si="289"/>
        <v>2.1989999999999998</v>
      </c>
      <c r="N155" s="37">
        <f t="shared" si="289"/>
        <v>3.5010000000000003</v>
      </c>
      <c r="O155" s="37">
        <f t="shared" si="289"/>
        <v>2.9099999999999997</v>
      </c>
      <c r="P155" s="37">
        <f t="shared" si="289"/>
        <v>4.1599999999999993</v>
      </c>
      <c r="Q155" s="37">
        <f t="shared" si="289"/>
        <v>4.2469999999999999</v>
      </c>
      <c r="R155" s="37">
        <f t="shared" si="289"/>
        <v>27.505000000000003</v>
      </c>
      <c r="S155" s="37">
        <f t="shared" si="289"/>
        <v>1.383</v>
      </c>
      <c r="T155" s="37">
        <f t="shared" si="289"/>
        <v>4.008</v>
      </c>
      <c r="U155" s="37">
        <f t="shared" si="289"/>
        <v>1.1969999999999998</v>
      </c>
      <c r="V155" s="37">
        <f t="shared" si="289"/>
        <v>4.2709999999999999</v>
      </c>
      <c r="W155" s="37">
        <f t="shared" si="289"/>
        <v>4.9610000000000003</v>
      </c>
      <c r="X155" s="37">
        <f t="shared" si="289"/>
        <v>1.4059999999999999</v>
      </c>
      <c r="Y155" s="37">
        <f t="shared" si="289"/>
        <v>5.33</v>
      </c>
      <c r="Z155" s="37">
        <f t="shared" si="289"/>
        <v>5.2279999999999998</v>
      </c>
      <c r="AA155" s="37">
        <f t="shared" si="289"/>
        <v>2.6059999999999999</v>
      </c>
      <c r="AB155" s="37">
        <f t="shared" si="289"/>
        <v>1.6759999999999999</v>
      </c>
      <c r="AC155" s="37">
        <f t="shared" si="289"/>
        <v>1.149</v>
      </c>
      <c r="AD155" s="37">
        <f t="shared" si="289"/>
        <v>1.105</v>
      </c>
      <c r="AE155" s="37">
        <f t="shared" si="289"/>
        <v>1.583</v>
      </c>
      <c r="AF155" s="37">
        <f t="shared" si="289"/>
        <v>1.2550000000000001</v>
      </c>
      <c r="AG155" s="37">
        <f t="shared" si="289"/>
        <v>1.1329999999999998</v>
      </c>
      <c r="AH155" s="37">
        <f t="shared" si="289"/>
        <v>10.811</v>
      </c>
      <c r="AI155" s="37">
        <f t="shared" si="289"/>
        <v>10.040000000000001</v>
      </c>
      <c r="AJ155" s="37">
        <f t="shared" si="289"/>
        <v>2.238</v>
      </c>
      <c r="AK155" s="37">
        <f t="shared" si="289"/>
        <v>1.6</v>
      </c>
      <c r="AL155" s="37">
        <f t="shared" si="289"/>
        <v>1.0740000000000001</v>
      </c>
      <c r="AM155" s="37">
        <f t="shared" si="289"/>
        <v>4.0489999999999995</v>
      </c>
      <c r="AN155" s="37">
        <f>ROUND(AN154/AN40,6)*1000-0.001</f>
        <v>0.97899999999999998</v>
      </c>
      <c r="AO155" s="37">
        <f t="shared" ref="AO155:CI155" si="290">ROUND(AO154/AO40,6)*1000</f>
        <v>4.5459999999999994</v>
      </c>
      <c r="AP155" s="37">
        <f t="shared" si="290"/>
        <v>1.9729999999999999</v>
      </c>
      <c r="AQ155" s="37">
        <f t="shared" si="290"/>
        <v>2.14</v>
      </c>
      <c r="AR155" s="37">
        <f t="shared" si="290"/>
        <v>2.9790000000000001</v>
      </c>
      <c r="AS155" s="37">
        <f t="shared" si="290"/>
        <v>0.72400000000000009</v>
      </c>
      <c r="AT155" s="37">
        <f t="shared" si="290"/>
        <v>3.1930000000000001</v>
      </c>
      <c r="AU155" s="37">
        <f t="shared" si="290"/>
        <v>3.0100000000000002</v>
      </c>
      <c r="AV155" s="37">
        <f t="shared" si="290"/>
        <v>5.4960000000000004</v>
      </c>
      <c r="AW155" s="37">
        <f t="shared" si="290"/>
        <v>3.9560000000000004</v>
      </c>
      <c r="AX155" s="37">
        <f t="shared" si="290"/>
        <v>2.6659999999999999</v>
      </c>
      <c r="AY155" s="37">
        <f t="shared" si="290"/>
        <v>4.9269999999999996</v>
      </c>
      <c r="AZ155" s="37">
        <f t="shared" si="290"/>
        <v>5.657</v>
      </c>
      <c r="BA155" s="37">
        <f t="shared" si="290"/>
        <v>5.633</v>
      </c>
      <c r="BB155" s="37">
        <f t="shared" si="290"/>
        <v>21.343</v>
      </c>
      <c r="BC155" s="37">
        <f t="shared" si="290"/>
        <v>2.3249999999999997</v>
      </c>
      <c r="BD155" s="37">
        <f t="shared" si="290"/>
        <v>2.4520000000000004</v>
      </c>
      <c r="BE155" s="37">
        <f t="shared" si="290"/>
        <v>3.3220000000000001</v>
      </c>
      <c r="BF155" s="37">
        <f t="shared" si="290"/>
        <v>3.258</v>
      </c>
      <c r="BG155" s="37">
        <f t="shared" si="290"/>
        <v>8.6199999999999992</v>
      </c>
      <c r="BH155" s="37">
        <f t="shared" si="290"/>
        <v>3.85</v>
      </c>
      <c r="BI155" s="37">
        <f t="shared" si="290"/>
        <v>4.3579999999999997</v>
      </c>
      <c r="BJ155" s="37">
        <f t="shared" si="290"/>
        <v>2.7590000000000003</v>
      </c>
      <c r="BK155" s="37">
        <f t="shared" si="290"/>
        <v>5.5250000000000004</v>
      </c>
      <c r="BL155" s="37">
        <f t="shared" si="290"/>
        <v>10.260999999999999</v>
      </c>
      <c r="BM155" s="37">
        <f t="shared" si="290"/>
        <v>9.0329999999999995</v>
      </c>
      <c r="BN155" s="37">
        <f t="shared" si="290"/>
        <v>4.8339999999999996</v>
      </c>
      <c r="BO155" s="37">
        <f t="shared" si="290"/>
        <v>4.5750000000000002</v>
      </c>
      <c r="BP155" s="37">
        <f t="shared" si="290"/>
        <v>1.1219999999999999</v>
      </c>
      <c r="BQ155" s="37">
        <f t="shared" si="290"/>
        <v>1.343</v>
      </c>
      <c r="BR155" s="37">
        <f t="shared" si="290"/>
        <v>1.8840000000000001</v>
      </c>
      <c r="BS155" s="37">
        <f t="shared" si="290"/>
        <v>0.60699999999999998</v>
      </c>
      <c r="BT155" s="37">
        <f t="shared" si="290"/>
        <v>0.46599999999999997</v>
      </c>
      <c r="BU155" s="37">
        <f t="shared" si="290"/>
        <v>1.3140000000000001</v>
      </c>
      <c r="BV155" s="37">
        <f t="shared" si="290"/>
        <v>0.46200000000000002</v>
      </c>
      <c r="BW155" s="37">
        <f t="shared" si="290"/>
        <v>0.71500000000000008</v>
      </c>
      <c r="BX155" s="37">
        <f t="shared" si="290"/>
        <v>0.81200000000000006</v>
      </c>
      <c r="BY155" s="37">
        <f t="shared" si="290"/>
        <v>3.0860000000000003</v>
      </c>
      <c r="BZ155" s="37">
        <f t="shared" si="290"/>
        <v>3.32</v>
      </c>
      <c r="CA155" s="37">
        <f t="shared" si="290"/>
        <v>0.52700000000000002</v>
      </c>
      <c r="CB155" s="37">
        <f t="shared" si="290"/>
        <v>2.6619999999999999</v>
      </c>
      <c r="CC155" s="37">
        <f t="shared" si="290"/>
        <v>5.9620000000000006</v>
      </c>
      <c r="CD155" s="37">
        <f t="shared" si="290"/>
        <v>1.39</v>
      </c>
      <c r="CE155" s="37">
        <f t="shared" si="290"/>
        <v>3.2869999999999999</v>
      </c>
      <c r="CF155" s="37">
        <f t="shared" si="290"/>
        <v>2.2560000000000002</v>
      </c>
      <c r="CG155" s="37">
        <f t="shared" si="290"/>
        <v>4.694</v>
      </c>
      <c r="CH155" s="37">
        <f t="shared" si="290"/>
        <v>4.3860000000000001</v>
      </c>
      <c r="CI155" s="37">
        <f t="shared" si="290"/>
        <v>3.9610000000000003</v>
      </c>
      <c r="CJ155" s="37">
        <f>ROUND(CJ154/CJ40,6)*1000-0.001</f>
        <v>1.405</v>
      </c>
      <c r="CK155" s="37">
        <f>ROUND(CK154/CK40,6)*1000</f>
        <v>1.8519999999999999</v>
      </c>
      <c r="CL155" s="37">
        <f>ROUND(CL154/CL40,6)*1000</f>
        <v>3.2469999999999999</v>
      </c>
      <c r="CM155" s="37">
        <f>ROUND(CM154/CM40,6)*1000</f>
        <v>1.821</v>
      </c>
      <c r="CN155" s="37">
        <f>ROUND(CN154/CN40,6)*1000</f>
        <v>2.8849999999999998</v>
      </c>
      <c r="CO155" s="37">
        <f>ROUND(CO154/CO40,6)*1000</f>
        <v>2.206</v>
      </c>
      <c r="CP155" s="37">
        <f>ROUND(CP154/CP40,6)*1000-0.001</f>
        <v>0.68499999999999994</v>
      </c>
      <c r="CQ155" s="37">
        <f t="shared" ref="CQ155:DV155" si="291">ROUND(CQ154/CQ40,6)*1000</f>
        <v>3.3409999999999997</v>
      </c>
      <c r="CR155" s="37">
        <f t="shared" si="291"/>
        <v>1.07</v>
      </c>
      <c r="CS155" s="37">
        <f t="shared" si="291"/>
        <v>2.96</v>
      </c>
      <c r="CT155" s="37">
        <f t="shared" si="291"/>
        <v>1.554</v>
      </c>
      <c r="CU155" s="37">
        <f t="shared" si="291"/>
        <v>4.8620000000000001</v>
      </c>
      <c r="CV155" s="37">
        <f t="shared" si="291"/>
        <v>1.883</v>
      </c>
      <c r="CW155" s="37">
        <f t="shared" si="291"/>
        <v>2.3679999999999999</v>
      </c>
      <c r="CX155" s="37">
        <f t="shared" si="291"/>
        <v>4.1710000000000003</v>
      </c>
      <c r="CY155" s="37">
        <f t="shared" si="291"/>
        <v>5.9279999999999999</v>
      </c>
      <c r="CZ155" s="37">
        <f t="shared" si="291"/>
        <v>5.6239999999999997</v>
      </c>
      <c r="DA155" s="37">
        <f t="shared" si="291"/>
        <v>2.4430000000000001</v>
      </c>
      <c r="DB155" s="37">
        <f t="shared" si="291"/>
        <v>5.2909999999999995</v>
      </c>
      <c r="DC155" s="37">
        <f t="shared" si="291"/>
        <v>3.0030000000000001</v>
      </c>
      <c r="DD155" s="37">
        <f t="shared" si="291"/>
        <v>0.36900000000000005</v>
      </c>
      <c r="DE155" s="37">
        <f t="shared" si="291"/>
        <v>0.9890000000000001</v>
      </c>
      <c r="DF155" s="37">
        <f t="shared" si="291"/>
        <v>4.8279999999999994</v>
      </c>
      <c r="DG155" s="37">
        <f t="shared" si="291"/>
        <v>0.70799999999999996</v>
      </c>
      <c r="DH155" s="37">
        <f t="shared" si="291"/>
        <v>2.9250000000000003</v>
      </c>
      <c r="DI155" s="37">
        <f t="shared" si="291"/>
        <v>2.9750000000000001</v>
      </c>
      <c r="DJ155" s="37">
        <f t="shared" si="291"/>
        <v>5.6020000000000003</v>
      </c>
      <c r="DK155" s="37">
        <f t="shared" si="291"/>
        <v>4.28</v>
      </c>
      <c r="DL155" s="37">
        <f t="shared" si="291"/>
        <v>3.597</v>
      </c>
      <c r="DM155" s="37">
        <f t="shared" si="291"/>
        <v>9.3059999999999992</v>
      </c>
      <c r="DN155" s="37">
        <f t="shared" si="291"/>
        <v>2.7909999999999999</v>
      </c>
      <c r="DO155" s="37">
        <f t="shared" si="291"/>
        <v>4.4019999999999992</v>
      </c>
      <c r="DP155" s="37">
        <f t="shared" si="291"/>
        <v>4.9020000000000001</v>
      </c>
      <c r="DQ155" s="37">
        <f t="shared" si="291"/>
        <v>0.71599999999999997</v>
      </c>
      <c r="DR155" s="37">
        <f t="shared" si="291"/>
        <v>7.8120000000000003</v>
      </c>
      <c r="DS155" s="37">
        <f t="shared" si="291"/>
        <v>7.6800000000000006</v>
      </c>
      <c r="DT155" s="37">
        <f t="shared" si="291"/>
        <v>5.18</v>
      </c>
      <c r="DU155" s="37">
        <f t="shared" si="291"/>
        <v>4.6309999999999993</v>
      </c>
      <c r="DV155" s="37">
        <f t="shared" si="291"/>
        <v>10.076000000000001</v>
      </c>
      <c r="DW155" s="37">
        <f t="shared" ref="DW155:FB155" si="292">ROUND(DW154/DW40,6)*1000</f>
        <v>5.1000000000000005</v>
      </c>
      <c r="DX155" s="37">
        <f t="shared" si="292"/>
        <v>0.79800000000000004</v>
      </c>
      <c r="DY155" s="37">
        <f t="shared" si="292"/>
        <v>0.88200000000000001</v>
      </c>
      <c r="DZ155" s="37">
        <f t="shared" si="292"/>
        <v>2.42</v>
      </c>
      <c r="EA155" s="37">
        <f t="shared" si="292"/>
        <v>0.80999999999999994</v>
      </c>
      <c r="EB155" s="37">
        <f t="shared" si="292"/>
        <v>4.4980000000000002</v>
      </c>
      <c r="EC155" s="37">
        <f t="shared" si="292"/>
        <v>5.1879999999999997</v>
      </c>
      <c r="ED155" s="37">
        <f t="shared" si="292"/>
        <v>0.158</v>
      </c>
      <c r="EE155" s="37">
        <f t="shared" si="292"/>
        <v>5.024</v>
      </c>
      <c r="EF155" s="37">
        <f t="shared" si="292"/>
        <v>7.0470000000000006</v>
      </c>
      <c r="EG155" s="37">
        <f t="shared" si="292"/>
        <v>4.0309999999999997</v>
      </c>
      <c r="EH155" s="37">
        <f t="shared" si="292"/>
        <v>7.1959999999999997</v>
      </c>
      <c r="EI155" s="37">
        <f t="shared" si="292"/>
        <v>5.5129999999999999</v>
      </c>
      <c r="EJ155" s="37">
        <f t="shared" si="292"/>
        <v>4.9449999999999994</v>
      </c>
      <c r="EK155" s="37">
        <f t="shared" si="292"/>
        <v>0.55000000000000004</v>
      </c>
      <c r="EL155" s="37">
        <f t="shared" si="292"/>
        <v>1.242</v>
      </c>
      <c r="EM155" s="37">
        <f t="shared" si="292"/>
        <v>0.99</v>
      </c>
      <c r="EN155" s="37">
        <f t="shared" si="292"/>
        <v>6.984</v>
      </c>
      <c r="EO155" s="37">
        <f t="shared" si="292"/>
        <v>2.3289999999999997</v>
      </c>
      <c r="EP155" s="37">
        <f t="shared" si="292"/>
        <v>1.2769999999999999</v>
      </c>
      <c r="EQ155" s="37">
        <f t="shared" si="292"/>
        <v>0.75900000000000001</v>
      </c>
      <c r="ER155" s="37">
        <f t="shared" si="292"/>
        <v>1.1990000000000001</v>
      </c>
      <c r="ES155" s="37">
        <f t="shared" si="292"/>
        <v>2.2659999999999996</v>
      </c>
      <c r="ET155" s="37">
        <f t="shared" si="292"/>
        <v>1.7669999999999999</v>
      </c>
      <c r="EU155" s="37">
        <f t="shared" si="292"/>
        <v>6.75</v>
      </c>
      <c r="EV155" s="37">
        <f t="shared" si="292"/>
        <v>0.53200000000000003</v>
      </c>
      <c r="EW155" s="37">
        <f t="shared" si="292"/>
        <v>0.27500000000000002</v>
      </c>
      <c r="EX155" s="37">
        <f t="shared" si="292"/>
        <v>1.393</v>
      </c>
      <c r="EY155" s="37">
        <f t="shared" si="292"/>
        <v>12.411999999999999</v>
      </c>
      <c r="EZ155" s="37">
        <f t="shared" si="292"/>
        <v>2.907</v>
      </c>
      <c r="FA155" s="37">
        <f t="shared" si="292"/>
        <v>0.47800000000000004</v>
      </c>
      <c r="FB155" s="37">
        <f t="shared" si="292"/>
        <v>0.53200000000000003</v>
      </c>
      <c r="FC155" s="37">
        <f t="shared" ref="FC155:FX155" si="293">ROUND(FC154/FC40,6)*1000</f>
        <v>2.347</v>
      </c>
      <c r="FD155" s="37">
        <f t="shared" si="293"/>
        <v>6.2459999999999996</v>
      </c>
      <c r="FE155" s="37">
        <f t="shared" si="293"/>
        <v>2.177</v>
      </c>
      <c r="FF155" s="37">
        <f t="shared" si="293"/>
        <v>7.7759999999999998</v>
      </c>
      <c r="FG155" s="37">
        <f t="shared" si="293"/>
        <v>2.7390000000000003</v>
      </c>
      <c r="FH155" s="37">
        <f t="shared" si="293"/>
        <v>2.2959999999999998</v>
      </c>
      <c r="FI155" s="37">
        <f t="shared" si="293"/>
        <v>0.83899999999999997</v>
      </c>
      <c r="FJ155" s="37">
        <f t="shared" si="293"/>
        <v>0.80699999999999994</v>
      </c>
      <c r="FK155" s="37">
        <f t="shared" si="293"/>
        <v>0.57899999999999996</v>
      </c>
      <c r="FL155" s="37">
        <f t="shared" si="293"/>
        <v>1.5250000000000001</v>
      </c>
      <c r="FM155" s="37">
        <f t="shared" si="293"/>
        <v>1.66</v>
      </c>
      <c r="FN155" s="37">
        <f t="shared" si="293"/>
        <v>3.7030000000000003</v>
      </c>
      <c r="FO155" s="37">
        <f t="shared" si="293"/>
        <v>0.188</v>
      </c>
      <c r="FP155" s="37">
        <f t="shared" si="293"/>
        <v>0.82200000000000006</v>
      </c>
      <c r="FQ155" s="37">
        <f t="shared" si="293"/>
        <v>1.1160000000000001</v>
      </c>
      <c r="FR155" s="37">
        <f t="shared" si="293"/>
        <v>0.155</v>
      </c>
      <c r="FS155" s="37">
        <f t="shared" si="293"/>
        <v>0.185</v>
      </c>
      <c r="FT155" s="37">
        <f t="shared" si="293"/>
        <v>0.15100000000000002</v>
      </c>
      <c r="FU155" s="37">
        <f t="shared" si="293"/>
        <v>3.42</v>
      </c>
      <c r="FV155" s="37">
        <f t="shared" si="293"/>
        <v>3.04</v>
      </c>
      <c r="FW155" s="37">
        <f t="shared" si="293"/>
        <v>4.9909999999999997</v>
      </c>
      <c r="FX155" s="37">
        <f t="shared" si="293"/>
        <v>2.028</v>
      </c>
      <c r="FY155" s="2"/>
      <c r="FZ155" s="2"/>
      <c r="GA155" s="32"/>
      <c r="GB155" s="2"/>
      <c r="GC155" s="2"/>
      <c r="GD155" s="2"/>
      <c r="GE155" s="2"/>
      <c r="GF155" s="2"/>
      <c r="GG155" s="2"/>
      <c r="GH155" s="2"/>
      <c r="GI155" s="120"/>
      <c r="GJ155" s="120"/>
      <c r="GK155" s="120"/>
      <c r="GL155" s="120"/>
      <c r="GM155" s="120"/>
    </row>
    <row r="156" spans="1:197" s="112" customFormat="1" x14ac:dyDescent="0.35">
      <c r="A156" s="177" t="s">
        <v>586</v>
      </c>
      <c r="B156" s="154" t="s">
        <v>587</v>
      </c>
      <c r="C156" s="196">
        <f t="shared" ref="C156:AH156" si="294">IF(ROUND(MIN(C155,(C148-C150)),6)&lt;0,0,(ROUND(MIN(C155,(C148-C150)),6)))</f>
        <v>0</v>
      </c>
      <c r="D156" s="196">
        <f t="shared" si="294"/>
        <v>0</v>
      </c>
      <c r="E156" s="196">
        <f t="shared" si="294"/>
        <v>0</v>
      </c>
      <c r="F156" s="196">
        <f t="shared" si="294"/>
        <v>0</v>
      </c>
      <c r="G156" s="196">
        <f t="shared" si="294"/>
        <v>0</v>
      </c>
      <c r="H156" s="196">
        <f t="shared" si="294"/>
        <v>0</v>
      </c>
      <c r="I156" s="196">
        <f t="shared" si="294"/>
        <v>0</v>
      </c>
      <c r="J156" s="196">
        <f t="shared" si="294"/>
        <v>0</v>
      </c>
      <c r="K156" s="196">
        <f t="shared" si="294"/>
        <v>0</v>
      </c>
      <c r="L156" s="196">
        <f t="shared" si="294"/>
        <v>0</v>
      </c>
      <c r="M156" s="196">
        <f t="shared" si="294"/>
        <v>0</v>
      </c>
      <c r="N156" s="196">
        <f t="shared" si="294"/>
        <v>0</v>
      </c>
      <c r="O156" s="196">
        <f t="shared" si="294"/>
        <v>0</v>
      </c>
      <c r="P156" s="196">
        <f t="shared" si="294"/>
        <v>0</v>
      </c>
      <c r="Q156" s="196">
        <f t="shared" si="294"/>
        <v>0</v>
      </c>
      <c r="R156" s="196">
        <f t="shared" si="294"/>
        <v>0</v>
      </c>
      <c r="S156" s="196">
        <f t="shared" si="294"/>
        <v>0</v>
      </c>
      <c r="T156" s="196">
        <f t="shared" si="294"/>
        <v>0</v>
      </c>
      <c r="U156" s="196">
        <f t="shared" si="294"/>
        <v>0</v>
      </c>
      <c r="V156" s="196">
        <f t="shared" si="294"/>
        <v>0</v>
      </c>
      <c r="W156" s="196">
        <f t="shared" si="294"/>
        <v>0</v>
      </c>
      <c r="X156" s="196">
        <f t="shared" si="294"/>
        <v>0</v>
      </c>
      <c r="Y156" s="196">
        <f t="shared" si="294"/>
        <v>0</v>
      </c>
      <c r="Z156" s="196">
        <f t="shared" si="294"/>
        <v>0</v>
      </c>
      <c r="AA156" s="196">
        <f t="shared" si="294"/>
        <v>0</v>
      </c>
      <c r="AB156" s="196">
        <f t="shared" si="294"/>
        <v>0</v>
      </c>
      <c r="AC156" s="196">
        <f t="shared" si="294"/>
        <v>0</v>
      </c>
      <c r="AD156" s="196">
        <f t="shared" si="294"/>
        <v>0</v>
      </c>
      <c r="AE156" s="196">
        <f t="shared" si="294"/>
        <v>0</v>
      </c>
      <c r="AF156" s="196">
        <f t="shared" si="294"/>
        <v>0</v>
      </c>
      <c r="AG156" s="196">
        <f t="shared" si="294"/>
        <v>0</v>
      </c>
      <c r="AH156" s="196">
        <f t="shared" si="294"/>
        <v>0</v>
      </c>
      <c r="AI156" s="196">
        <f t="shared" ref="AI156:BN156" si="295">IF(ROUND(MIN(AI155,(AI148-AI150)),6)&lt;0,0,(ROUND(MIN(AI155,(AI148-AI150)),6)))</f>
        <v>0</v>
      </c>
      <c r="AJ156" s="196">
        <f t="shared" si="295"/>
        <v>0</v>
      </c>
      <c r="AK156" s="196">
        <f t="shared" si="295"/>
        <v>0</v>
      </c>
      <c r="AL156" s="196">
        <f t="shared" si="295"/>
        <v>0</v>
      </c>
      <c r="AM156" s="196">
        <f t="shared" si="295"/>
        <v>0</v>
      </c>
      <c r="AN156" s="196">
        <f t="shared" si="295"/>
        <v>0.97899999999999998</v>
      </c>
      <c r="AO156" s="196">
        <f t="shared" si="295"/>
        <v>0</v>
      </c>
      <c r="AP156" s="196">
        <f t="shared" si="295"/>
        <v>0</v>
      </c>
      <c r="AQ156" s="196">
        <f t="shared" si="295"/>
        <v>0</v>
      </c>
      <c r="AR156" s="196">
        <f t="shared" si="295"/>
        <v>0</v>
      </c>
      <c r="AS156" s="196">
        <f t="shared" si="295"/>
        <v>0</v>
      </c>
      <c r="AT156" s="196">
        <f t="shared" si="295"/>
        <v>0</v>
      </c>
      <c r="AU156" s="196">
        <f t="shared" si="295"/>
        <v>0</v>
      </c>
      <c r="AV156" s="196">
        <f t="shared" si="295"/>
        <v>0</v>
      </c>
      <c r="AW156" s="196">
        <f t="shared" si="295"/>
        <v>0</v>
      </c>
      <c r="AX156" s="196">
        <f t="shared" si="295"/>
        <v>0</v>
      </c>
      <c r="AY156" s="196">
        <f t="shared" si="295"/>
        <v>0</v>
      </c>
      <c r="AZ156" s="196">
        <f t="shared" si="295"/>
        <v>0</v>
      </c>
      <c r="BA156" s="196">
        <f t="shared" si="295"/>
        <v>0</v>
      </c>
      <c r="BB156" s="196">
        <f t="shared" si="295"/>
        <v>0</v>
      </c>
      <c r="BC156" s="196">
        <f t="shared" si="295"/>
        <v>0</v>
      </c>
      <c r="BD156" s="196">
        <f t="shared" si="295"/>
        <v>0</v>
      </c>
      <c r="BE156" s="196">
        <f t="shared" si="295"/>
        <v>0</v>
      </c>
      <c r="BF156" s="196">
        <f t="shared" si="295"/>
        <v>0</v>
      </c>
      <c r="BG156" s="196">
        <f t="shared" si="295"/>
        <v>0</v>
      </c>
      <c r="BH156" s="196">
        <f t="shared" si="295"/>
        <v>0</v>
      </c>
      <c r="BI156" s="196">
        <f t="shared" si="295"/>
        <v>0</v>
      </c>
      <c r="BJ156" s="196">
        <f t="shared" si="295"/>
        <v>0</v>
      </c>
      <c r="BK156" s="196">
        <f t="shared" si="295"/>
        <v>0</v>
      </c>
      <c r="BL156" s="196">
        <f t="shared" si="295"/>
        <v>0</v>
      </c>
      <c r="BM156" s="196">
        <f t="shared" si="295"/>
        <v>0</v>
      </c>
      <c r="BN156" s="196">
        <f t="shared" si="295"/>
        <v>0</v>
      </c>
      <c r="BO156" s="196">
        <f t="shared" ref="BO156:CT156" si="296">IF(ROUND(MIN(BO155,(BO148-BO150)),6)&lt;0,0,(ROUND(MIN(BO155,(BO148-BO150)),6)))</f>
        <v>0</v>
      </c>
      <c r="BP156" s="196">
        <f t="shared" si="296"/>
        <v>0</v>
      </c>
      <c r="BQ156" s="196">
        <f t="shared" si="296"/>
        <v>0</v>
      </c>
      <c r="BR156" s="196">
        <f t="shared" si="296"/>
        <v>0</v>
      </c>
      <c r="BS156" s="196">
        <f t="shared" si="296"/>
        <v>0</v>
      </c>
      <c r="BT156" s="196">
        <f t="shared" si="296"/>
        <v>0</v>
      </c>
      <c r="BU156" s="196">
        <f t="shared" si="296"/>
        <v>0</v>
      </c>
      <c r="BV156" s="196">
        <f t="shared" si="296"/>
        <v>0.46200000000000002</v>
      </c>
      <c r="BW156" s="196">
        <f t="shared" si="296"/>
        <v>0</v>
      </c>
      <c r="BX156" s="196">
        <f t="shared" si="296"/>
        <v>0</v>
      </c>
      <c r="BY156" s="196">
        <f t="shared" si="296"/>
        <v>0</v>
      </c>
      <c r="BZ156" s="196">
        <f t="shared" si="296"/>
        <v>0</v>
      </c>
      <c r="CA156" s="196">
        <f t="shared" si="296"/>
        <v>0</v>
      </c>
      <c r="CB156" s="196">
        <f t="shared" si="296"/>
        <v>0</v>
      </c>
      <c r="CC156" s="196">
        <f t="shared" si="296"/>
        <v>0</v>
      </c>
      <c r="CD156" s="196">
        <f t="shared" si="296"/>
        <v>0</v>
      </c>
      <c r="CE156" s="196">
        <f t="shared" si="296"/>
        <v>0</v>
      </c>
      <c r="CF156" s="196">
        <f t="shared" si="296"/>
        <v>0</v>
      </c>
      <c r="CG156" s="196">
        <f t="shared" si="296"/>
        <v>0</v>
      </c>
      <c r="CH156" s="196">
        <f t="shared" si="296"/>
        <v>0</v>
      </c>
      <c r="CI156" s="196">
        <f t="shared" si="296"/>
        <v>0</v>
      </c>
      <c r="CJ156" s="196">
        <f t="shared" si="296"/>
        <v>1.405</v>
      </c>
      <c r="CK156" s="196">
        <f t="shared" si="296"/>
        <v>0</v>
      </c>
      <c r="CL156" s="196">
        <f t="shared" si="296"/>
        <v>0</v>
      </c>
      <c r="CM156" s="196">
        <f t="shared" si="296"/>
        <v>0</v>
      </c>
      <c r="CN156" s="196">
        <f t="shared" si="296"/>
        <v>0</v>
      </c>
      <c r="CO156" s="196">
        <f t="shared" si="296"/>
        <v>0</v>
      </c>
      <c r="CP156" s="196">
        <f t="shared" si="296"/>
        <v>0.68500000000000005</v>
      </c>
      <c r="CQ156" s="196">
        <f t="shared" si="296"/>
        <v>0</v>
      </c>
      <c r="CR156" s="196">
        <f t="shared" si="296"/>
        <v>0</v>
      </c>
      <c r="CS156" s="196">
        <f t="shared" si="296"/>
        <v>0</v>
      </c>
      <c r="CT156" s="196">
        <f t="shared" si="296"/>
        <v>0</v>
      </c>
      <c r="CU156" s="196">
        <f t="shared" ref="CU156:DZ156" si="297">IF(ROUND(MIN(CU155,(CU148-CU150)),6)&lt;0,0,(ROUND(MIN(CU155,(CU148-CU150)),6)))</f>
        <v>0</v>
      </c>
      <c r="CV156" s="196">
        <f t="shared" si="297"/>
        <v>0</v>
      </c>
      <c r="CW156" s="196">
        <f t="shared" si="297"/>
        <v>0</v>
      </c>
      <c r="CX156" s="196">
        <f t="shared" si="297"/>
        <v>0</v>
      </c>
      <c r="CY156" s="196">
        <f t="shared" si="297"/>
        <v>0</v>
      </c>
      <c r="CZ156" s="196">
        <f t="shared" si="297"/>
        <v>0</v>
      </c>
      <c r="DA156" s="196">
        <f t="shared" si="297"/>
        <v>0</v>
      </c>
      <c r="DB156" s="196">
        <f t="shared" si="297"/>
        <v>0</v>
      </c>
      <c r="DC156" s="196">
        <f t="shared" si="297"/>
        <v>0</v>
      </c>
      <c r="DD156" s="196">
        <f t="shared" si="297"/>
        <v>0</v>
      </c>
      <c r="DE156" s="196">
        <f t="shared" si="297"/>
        <v>0</v>
      </c>
      <c r="DF156" s="196">
        <f t="shared" si="297"/>
        <v>0</v>
      </c>
      <c r="DG156" s="196">
        <f t="shared" si="297"/>
        <v>0</v>
      </c>
      <c r="DH156" s="196">
        <f t="shared" si="297"/>
        <v>0</v>
      </c>
      <c r="DI156" s="196">
        <f t="shared" si="297"/>
        <v>0</v>
      </c>
      <c r="DJ156" s="196">
        <f t="shared" si="297"/>
        <v>0</v>
      </c>
      <c r="DK156" s="196">
        <f t="shared" si="297"/>
        <v>0</v>
      </c>
      <c r="DL156" s="196">
        <f t="shared" si="297"/>
        <v>0</v>
      </c>
      <c r="DM156" s="196">
        <f t="shared" si="297"/>
        <v>0</v>
      </c>
      <c r="DN156" s="196">
        <f t="shared" si="297"/>
        <v>0</v>
      </c>
      <c r="DO156" s="196">
        <f t="shared" si="297"/>
        <v>0</v>
      </c>
      <c r="DP156" s="196">
        <f t="shared" si="297"/>
        <v>0</v>
      </c>
      <c r="DQ156" s="196">
        <f t="shared" si="297"/>
        <v>0.71599999999999997</v>
      </c>
      <c r="DR156" s="196">
        <f t="shared" si="297"/>
        <v>0</v>
      </c>
      <c r="DS156" s="196">
        <f t="shared" si="297"/>
        <v>0</v>
      </c>
      <c r="DT156" s="196">
        <f t="shared" si="297"/>
        <v>0</v>
      </c>
      <c r="DU156" s="196">
        <f t="shared" si="297"/>
        <v>0</v>
      </c>
      <c r="DV156" s="196">
        <f t="shared" si="297"/>
        <v>0</v>
      </c>
      <c r="DW156" s="196">
        <f t="shared" si="297"/>
        <v>0</v>
      </c>
      <c r="DX156" s="196">
        <f t="shared" si="297"/>
        <v>0</v>
      </c>
      <c r="DY156" s="196">
        <f t="shared" si="297"/>
        <v>0</v>
      </c>
      <c r="DZ156" s="196">
        <f t="shared" si="297"/>
        <v>0</v>
      </c>
      <c r="EA156" s="196">
        <f t="shared" ref="EA156:EC156" si="298">IF(ROUND(MIN(EA155,(EA148-EA150)),6)&lt;0,0,(ROUND(MIN(EA155,(EA148-EA150)),6)))</f>
        <v>0.81</v>
      </c>
      <c r="EB156" s="196">
        <f t="shared" si="298"/>
        <v>0</v>
      </c>
      <c r="EC156" s="196">
        <f t="shared" si="298"/>
        <v>0</v>
      </c>
      <c r="ED156" s="196">
        <v>0.158</v>
      </c>
      <c r="EE156" s="196">
        <f t="shared" ref="EE156:FQ156" si="299">IF(ROUND(MIN(EE155,(EE148-EE150)),6)&lt;0,0,(ROUND(MIN(EE155,(EE148-EE150)),6)))</f>
        <v>0</v>
      </c>
      <c r="EF156" s="196">
        <f t="shared" si="299"/>
        <v>0</v>
      </c>
      <c r="EG156" s="196">
        <f t="shared" si="299"/>
        <v>0</v>
      </c>
      <c r="EH156" s="196">
        <f t="shared" si="299"/>
        <v>0</v>
      </c>
      <c r="EI156" s="196">
        <f t="shared" si="299"/>
        <v>0</v>
      </c>
      <c r="EJ156" s="196">
        <f t="shared" si="299"/>
        <v>0</v>
      </c>
      <c r="EK156" s="196">
        <f t="shared" si="299"/>
        <v>0</v>
      </c>
      <c r="EL156" s="196">
        <f t="shared" si="299"/>
        <v>0</v>
      </c>
      <c r="EM156" s="196">
        <f t="shared" si="299"/>
        <v>0</v>
      </c>
      <c r="EN156" s="196">
        <f t="shared" si="299"/>
        <v>0</v>
      </c>
      <c r="EO156" s="196">
        <f t="shared" si="299"/>
        <v>0</v>
      </c>
      <c r="EP156" s="196">
        <f t="shared" si="299"/>
        <v>0</v>
      </c>
      <c r="EQ156" s="196">
        <f t="shared" si="299"/>
        <v>0</v>
      </c>
      <c r="ER156" s="196">
        <f t="shared" si="299"/>
        <v>0</v>
      </c>
      <c r="ES156" s="196">
        <f t="shared" si="299"/>
        <v>0</v>
      </c>
      <c r="ET156" s="196">
        <f t="shared" si="299"/>
        <v>0</v>
      </c>
      <c r="EU156" s="196">
        <f t="shared" si="299"/>
        <v>0</v>
      </c>
      <c r="EV156" s="196">
        <f t="shared" si="299"/>
        <v>0</v>
      </c>
      <c r="EW156" s="196">
        <f t="shared" si="299"/>
        <v>0</v>
      </c>
      <c r="EX156" s="196">
        <f t="shared" si="299"/>
        <v>0</v>
      </c>
      <c r="EY156" s="196">
        <f t="shared" si="299"/>
        <v>0</v>
      </c>
      <c r="EZ156" s="196">
        <f t="shared" si="299"/>
        <v>0</v>
      </c>
      <c r="FA156" s="196">
        <f t="shared" si="299"/>
        <v>0</v>
      </c>
      <c r="FB156" s="196">
        <f t="shared" si="299"/>
        <v>0.53200000000000003</v>
      </c>
      <c r="FC156" s="196">
        <f t="shared" si="299"/>
        <v>0</v>
      </c>
      <c r="FD156" s="196">
        <f t="shared" si="299"/>
        <v>0</v>
      </c>
      <c r="FE156" s="196">
        <f t="shared" si="299"/>
        <v>0</v>
      </c>
      <c r="FF156" s="196">
        <f t="shared" si="299"/>
        <v>0</v>
      </c>
      <c r="FG156" s="196">
        <f t="shared" si="299"/>
        <v>0</v>
      </c>
      <c r="FH156" s="196">
        <f t="shared" si="299"/>
        <v>0</v>
      </c>
      <c r="FI156" s="196">
        <f t="shared" si="299"/>
        <v>0</v>
      </c>
      <c r="FJ156" s="196">
        <f t="shared" si="299"/>
        <v>0</v>
      </c>
      <c r="FK156" s="196">
        <f t="shared" si="299"/>
        <v>0</v>
      </c>
      <c r="FL156" s="196">
        <f t="shared" si="299"/>
        <v>0</v>
      </c>
      <c r="FM156" s="196">
        <f t="shared" si="299"/>
        <v>0</v>
      </c>
      <c r="FN156" s="196">
        <f t="shared" si="299"/>
        <v>0</v>
      </c>
      <c r="FO156" s="196">
        <f t="shared" si="299"/>
        <v>0.188</v>
      </c>
      <c r="FP156" s="196">
        <f t="shared" si="299"/>
        <v>0</v>
      </c>
      <c r="FQ156" s="196">
        <f t="shared" si="299"/>
        <v>0</v>
      </c>
      <c r="FR156" s="196">
        <f>IF(ROUND(MIN(FR155,(FR148-FR150)),6)&lt;0,0,(ROUND(MIN(FR155,(FR148-FR150)),6)))+0.001</f>
        <v>0.156</v>
      </c>
      <c r="FS156" s="196">
        <f>IF(ROUND(MIN(FS155,(FS148-FS150)),6)&lt;0,0,(ROUND(MIN(FS155,(FS148-FS150)),6)))</f>
        <v>0</v>
      </c>
      <c r="FT156" s="196">
        <v>0.15</v>
      </c>
      <c r="FU156" s="196">
        <f>IF(ROUND(MIN(FU155,(FU148-FU150)),6)&lt;0,0,(ROUND(MIN(FU155,(FU148-FU150)),6)))</f>
        <v>0</v>
      </c>
      <c r="FV156" s="196">
        <f>IF(ROUND(MIN(FV155,(FV148-FV150)),6)&lt;0,0,(ROUND(MIN(FV155,(FV148-FV150)),6)))</f>
        <v>0</v>
      </c>
      <c r="FW156" s="196">
        <f>IF(ROUND(MIN(FW155,(FW148-FW150)),6)&lt;0,0,(ROUND(MIN(FW155,(FW148-FW150)),6)))</f>
        <v>0</v>
      </c>
      <c r="FX156" s="196">
        <f>IF(ROUND(MIN(FX155,(FX148-FX150)),6)&lt;0,0,(ROUND(MIN(FX155,(FX148-FX150)),6)))</f>
        <v>0</v>
      </c>
      <c r="FY156" s="197"/>
      <c r="FZ156" s="197">
        <f>SUM(C156:FX156)</f>
        <v>6.2410000000000005</v>
      </c>
      <c r="GA156" s="33"/>
      <c r="GB156" s="33"/>
      <c r="GC156" s="33"/>
      <c r="GD156" s="33"/>
      <c r="GE156" s="33"/>
      <c r="GF156" s="33"/>
      <c r="GG156" s="33"/>
      <c r="GH156" s="33"/>
      <c r="GI156" s="154"/>
      <c r="GJ156" s="154"/>
      <c r="GK156" s="154"/>
      <c r="GL156" s="154"/>
      <c r="GM156" s="154"/>
    </row>
    <row r="157" spans="1:197" x14ac:dyDescent="0.35">
      <c r="A157" s="120"/>
      <c r="B157" s="120" t="s">
        <v>1078</v>
      </c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32"/>
      <c r="FZ157" s="32"/>
      <c r="GA157" s="2"/>
      <c r="GB157" s="2"/>
      <c r="GC157" s="2"/>
      <c r="GD157" s="2"/>
      <c r="GE157" s="2"/>
      <c r="GF157" s="2"/>
      <c r="GG157" s="2"/>
      <c r="GH157" s="2"/>
      <c r="GI157" s="120"/>
      <c r="GJ157" s="120"/>
      <c r="GK157" s="120"/>
      <c r="GL157" s="120"/>
      <c r="GM157" s="120"/>
    </row>
    <row r="158" spans="1:197" x14ac:dyDescent="0.35">
      <c r="A158" s="119"/>
      <c r="B158" s="120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  <c r="FY158" s="2"/>
      <c r="FZ158" s="64"/>
      <c r="GA158" s="2"/>
      <c r="GB158" s="2"/>
      <c r="GC158" s="66"/>
      <c r="GD158" s="66"/>
      <c r="GE158" s="66"/>
      <c r="GF158" s="66"/>
      <c r="GG158" s="2"/>
      <c r="GH158" s="2"/>
      <c r="GI158" s="120"/>
      <c r="GJ158" s="120"/>
      <c r="GK158" s="120"/>
      <c r="GL158" s="120"/>
      <c r="GM158" s="120"/>
    </row>
    <row r="159" spans="1:197" x14ac:dyDescent="0.35">
      <c r="A159" s="119" t="s">
        <v>490</v>
      </c>
      <c r="B159" s="154" t="s">
        <v>1079</v>
      </c>
      <c r="C159" s="75"/>
      <c r="D159" s="75"/>
      <c r="E159" s="75"/>
      <c r="F159" s="75"/>
      <c r="G159" s="75"/>
      <c r="H159" s="75"/>
      <c r="I159" s="75"/>
      <c r="J159" s="75"/>
      <c r="K159" s="75"/>
      <c r="L159" s="75"/>
      <c r="M159" s="75"/>
      <c r="N159" s="75"/>
      <c r="O159" s="75"/>
      <c r="P159" s="75"/>
      <c r="Q159" s="75"/>
      <c r="R159" s="75"/>
      <c r="S159" s="75"/>
      <c r="T159" s="75"/>
      <c r="U159" s="75"/>
      <c r="V159" s="75"/>
      <c r="W159" s="75"/>
      <c r="X159" s="75"/>
      <c r="Y159" s="75"/>
      <c r="Z159" s="75"/>
      <c r="AA159" s="75"/>
      <c r="AB159" s="75"/>
      <c r="AC159" s="75"/>
      <c r="AD159" s="75"/>
      <c r="AE159" s="75"/>
      <c r="AF159" s="75"/>
      <c r="AG159" s="75"/>
      <c r="AH159" s="75"/>
      <c r="AI159" s="75"/>
      <c r="AJ159" s="75"/>
      <c r="AK159" s="75"/>
      <c r="AL159" s="75"/>
      <c r="AM159" s="75"/>
      <c r="AN159" s="75"/>
      <c r="AO159" s="75"/>
      <c r="AP159" s="75"/>
      <c r="AQ159" s="75"/>
      <c r="AR159" s="75"/>
      <c r="AS159" s="75"/>
      <c r="AT159" s="75"/>
      <c r="AU159" s="75"/>
      <c r="AV159" s="75"/>
      <c r="AW159" s="75"/>
      <c r="AX159" s="75"/>
      <c r="AY159" s="75"/>
      <c r="AZ159" s="75"/>
      <c r="BA159" s="75"/>
      <c r="BB159" s="75"/>
      <c r="BC159" s="75"/>
      <c r="BD159" s="75"/>
      <c r="BE159" s="75"/>
      <c r="BF159" s="75"/>
      <c r="BG159" s="75"/>
      <c r="BH159" s="75"/>
      <c r="BI159" s="75"/>
      <c r="BJ159" s="75"/>
      <c r="BK159" s="75"/>
      <c r="BL159" s="75"/>
      <c r="BM159" s="75"/>
      <c r="BN159" s="75"/>
      <c r="BO159" s="75"/>
      <c r="BP159" s="75"/>
      <c r="BQ159" s="75"/>
      <c r="BR159" s="75"/>
      <c r="BS159" s="75"/>
      <c r="BT159" s="75"/>
      <c r="BU159" s="75"/>
      <c r="BV159" s="75"/>
      <c r="BW159" s="75"/>
      <c r="BX159" s="75"/>
      <c r="BY159" s="75"/>
      <c r="BZ159" s="75"/>
      <c r="CA159" s="75"/>
      <c r="CB159" s="75"/>
      <c r="CC159" s="75"/>
      <c r="CD159" s="75"/>
      <c r="CE159" s="75"/>
      <c r="CF159" s="75"/>
      <c r="CG159" s="75"/>
      <c r="CH159" s="75"/>
      <c r="CI159" s="75"/>
      <c r="CJ159" s="75"/>
      <c r="CK159" s="75"/>
      <c r="CL159" s="75"/>
      <c r="CM159" s="75"/>
      <c r="CN159" s="75"/>
      <c r="CO159" s="75"/>
      <c r="CP159" s="75"/>
      <c r="CQ159" s="75"/>
      <c r="CR159" s="75"/>
      <c r="CS159" s="75"/>
      <c r="CT159" s="75"/>
      <c r="CU159" s="75"/>
      <c r="CV159" s="75"/>
      <c r="CW159" s="75"/>
      <c r="CX159" s="75"/>
      <c r="CY159" s="75"/>
      <c r="CZ159" s="75"/>
      <c r="DA159" s="75"/>
      <c r="DB159" s="75"/>
      <c r="DC159" s="75"/>
      <c r="DD159" s="75"/>
      <c r="DE159" s="75"/>
      <c r="DF159" s="75"/>
      <c r="DG159" s="75"/>
      <c r="DH159" s="75"/>
      <c r="DI159" s="75"/>
      <c r="DJ159" s="75"/>
      <c r="DK159" s="75"/>
      <c r="DL159" s="75"/>
      <c r="DM159" s="75"/>
      <c r="DN159" s="75"/>
      <c r="DO159" s="75"/>
      <c r="DP159" s="75"/>
      <c r="DQ159" s="75"/>
      <c r="DR159" s="75"/>
      <c r="DS159" s="75"/>
      <c r="DT159" s="75"/>
      <c r="DU159" s="75"/>
      <c r="DV159" s="75"/>
      <c r="DW159" s="75"/>
      <c r="DX159" s="75"/>
      <c r="DY159" s="75"/>
      <c r="DZ159" s="75"/>
      <c r="EA159" s="75"/>
      <c r="EB159" s="75"/>
      <c r="EC159" s="75"/>
      <c r="ED159" s="75"/>
      <c r="EE159" s="75"/>
      <c r="EF159" s="75"/>
      <c r="EG159" s="75"/>
      <c r="EH159" s="75"/>
      <c r="EI159" s="75"/>
      <c r="EJ159" s="75"/>
      <c r="EK159" s="75"/>
      <c r="EL159" s="75"/>
      <c r="EM159" s="75"/>
      <c r="EN159" s="75"/>
      <c r="EO159" s="75"/>
      <c r="EP159" s="75"/>
      <c r="EQ159" s="75"/>
      <c r="ER159" s="75"/>
      <c r="ES159" s="75"/>
      <c r="ET159" s="75"/>
      <c r="EU159" s="75"/>
      <c r="EV159" s="75"/>
      <c r="EW159" s="75"/>
      <c r="EX159" s="75"/>
      <c r="EY159" s="75"/>
      <c r="EZ159" s="75"/>
      <c r="FA159" s="75"/>
      <c r="FB159" s="75"/>
      <c r="FC159" s="75"/>
      <c r="FD159" s="75"/>
      <c r="FE159" s="75"/>
      <c r="FF159" s="75"/>
      <c r="FG159" s="75"/>
      <c r="FH159" s="75"/>
      <c r="FI159" s="75"/>
      <c r="FJ159" s="75"/>
      <c r="FK159" s="75"/>
      <c r="FL159" s="75"/>
      <c r="FM159" s="75"/>
      <c r="FN159" s="75"/>
      <c r="FO159" s="75">
        <v>12757920</v>
      </c>
      <c r="FP159" s="75"/>
      <c r="FQ159" s="75"/>
      <c r="FR159" s="75"/>
      <c r="FS159" s="75"/>
      <c r="FT159" s="75"/>
      <c r="FU159" s="75"/>
      <c r="FV159" s="75"/>
      <c r="FW159" s="75"/>
      <c r="FX159" s="75"/>
      <c r="FY159" s="2"/>
      <c r="GB159" s="2"/>
      <c r="GC159" s="2"/>
      <c r="GD159" s="2"/>
      <c r="GE159" s="2"/>
      <c r="GF159" s="2"/>
      <c r="GG159" s="2"/>
      <c r="GH159" s="2"/>
      <c r="GI159" s="120"/>
      <c r="GJ159" s="120"/>
      <c r="GK159" s="120"/>
      <c r="GL159" s="120"/>
      <c r="GM159" s="120"/>
    </row>
    <row r="160" spans="1:197" x14ac:dyDescent="0.35">
      <c r="A160" s="119" t="s">
        <v>595</v>
      </c>
      <c r="B160" s="120" t="s">
        <v>1074</v>
      </c>
      <c r="C160" s="2">
        <f>C145</f>
        <v>81881476.928000003</v>
      </c>
      <c r="D160" s="2">
        <f t="shared" ref="D160:BO160" si="300">D145</f>
        <v>428208880.53299999</v>
      </c>
      <c r="E160" s="2">
        <f t="shared" si="300"/>
        <v>66815559.669</v>
      </c>
      <c r="F160" s="2">
        <f t="shared" si="300"/>
        <v>275607579.458</v>
      </c>
      <c r="G160" s="2">
        <f t="shared" si="300"/>
        <v>18882872.309</v>
      </c>
      <c r="H160" s="2">
        <f t="shared" si="300"/>
        <v>14019196.541000001</v>
      </c>
      <c r="I160" s="2">
        <f t="shared" si="300"/>
        <v>90274994.802000001</v>
      </c>
      <c r="J160" s="2">
        <f t="shared" si="300"/>
        <v>23808639.101999998</v>
      </c>
      <c r="K160" s="2">
        <f t="shared" si="300"/>
        <v>4554615.2659999998</v>
      </c>
      <c r="L160" s="2">
        <f t="shared" si="300"/>
        <v>25934034.638999999</v>
      </c>
      <c r="M160" s="2">
        <f t="shared" si="300"/>
        <v>12706923.307</v>
      </c>
      <c r="N160" s="2">
        <f t="shared" si="300"/>
        <v>573258513.78689992</v>
      </c>
      <c r="O160" s="2">
        <f t="shared" si="300"/>
        <v>142749994.12575001</v>
      </c>
      <c r="P160" s="2">
        <f t="shared" si="300"/>
        <v>5797170.9050000003</v>
      </c>
      <c r="Q160" s="2">
        <f t="shared" si="300"/>
        <v>484221380.74400002</v>
      </c>
      <c r="R160" s="2">
        <f t="shared" si="300"/>
        <v>70182496.318349987</v>
      </c>
      <c r="S160" s="2">
        <f t="shared" si="300"/>
        <v>18405124.843000002</v>
      </c>
      <c r="T160" s="2">
        <f t="shared" si="300"/>
        <v>3411658.764</v>
      </c>
      <c r="U160" s="2">
        <f t="shared" si="300"/>
        <v>1332881.4280000001</v>
      </c>
      <c r="V160" s="2">
        <f t="shared" si="300"/>
        <v>4319377.267</v>
      </c>
      <c r="W160" s="2">
        <f t="shared" si="300"/>
        <v>3827331.75</v>
      </c>
      <c r="X160" s="2">
        <f t="shared" si="300"/>
        <v>1274233.2039999999</v>
      </c>
      <c r="Y160" s="2">
        <f t="shared" si="300"/>
        <v>11562370.132999999</v>
      </c>
      <c r="Z160" s="2">
        <f t="shared" si="300"/>
        <v>3863112.81</v>
      </c>
      <c r="AA160" s="2">
        <f t="shared" si="300"/>
        <v>349852180.16024995</v>
      </c>
      <c r="AB160" s="2">
        <f t="shared" si="300"/>
        <v>310020610.41659999</v>
      </c>
      <c r="AC160" s="2">
        <f t="shared" si="300"/>
        <v>11478884.626</v>
      </c>
      <c r="AD160" s="2">
        <f t="shared" si="300"/>
        <v>16583366.317</v>
      </c>
      <c r="AE160" s="2">
        <f t="shared" si="300"/>
        <v>2130869.4300000002</v>
      </c>
      <c r="AF160" s="2">
        <f t="shared" si="300"/>
        <v>3611665.5979999998</v>
      </c>
      <c r="AG160" s="2">
        <f t="shared" si="300"/>
        <v>7832753.3130000001</v>
      </c>
      <c r="AH160" s="2">
        <f t="shared" si="300"/>
        <v>11640443.706</v>
      </c>
      <c r="AI160" s="2">
        <f t="shared" si="300"/>
        <v>5819996.2170000002</v>
      </c>
      <c r="AJ160" s="2">
        <f t="shared" si="300"/>
        <v>3589347.906</v>
      </c>
      <c r="AK160" s="2">
        <f t="shared" si="300"/>
        <v>3335714.61</v>
      </c>
      <c r="AL160" s="2">
        <f t="shared" si="300"/>
        <v>4739574.82</v>
      </c>
      <c r="AM160" s="2">
        <f t="shared" si="300"/>
        <v>5252968.7680000002</v>
      </c>
      <c r="AN160" s="2">
        <f t="shared" si="300"/>
        <v>4764465.9269999992</v>
      </c>
      <c r="AO160" s="2">
        <f t="shared" si="300"/>
        <v>47778420.072999999</v>
      </c>
      <c r="AP160" s="2">
        <f t="shared" si="300"/>
        <v>989178714.10000002</v>
      </c>
      <c r="AQ160" s="2">
        <f t="shared" si="300"/>
        <v>4324021.25</v>
      </c>
      <c r="AR160" s="2">
        <f t="shared" si="300"/>
        <v>686865993.43844998</v>
      </c>
      <c r="AS160" s="2">
        <f t="shared" si="300"/>
        <v>79669206.841000006</v>
      </c>
      <c r="AT160" s="2">
        <f t="shared" si="300"/>
        <v>34370788.122000001</v>
      </c>
      <c r="AU160" s="2">
        <f t="shared" si="300"/>
        <v>5205380.3990000002</v>
      </c>
      <c r="AV160" s="2">
        <f t="shared" si="300"/>
        <v>5090546.3059999999</v>
      </c>
      <c r="AW160" s="2">
        <f t="shared" si="300"/>
        <v>4555191.8962499993</v>
      </c>
      <c r="AX160" s="2">
        <f t="shared" si="300"/>
        <v>1613290.9330499999</v>
      </c>
      <c r="AY160" s="2">
        <f t="shared" si="300"/>
        <v>6322659.2190000005</v>
      </c>
      <c r="AZ160" s="2">
        <f t="shared" si="300"/>
        <v>140834128.91999999</v>
      </c>
      <c r="BA160" s="2">
        <f t="shared" si="300"/>
        <v>100673390.998</v>
      </c>
      <c r="BB160" s="2">
        <f t="shared" si="300"/>
        <v>79864670.92400001</v>
      </c>
      <c r="BC160" s="2">
        <f t="shared" si="300"/>
        <v>294247853.82074994</v>
      </c>
      <c r="BD160" s="2">
        <f t="shared" si="300"/>
        <v>40680641.008799993</v>
      </c>
      <c r="BE160" s="2">
        <f t="shared" si="300"/>
        <v>14269684.826849997</v>
      </c>
      <c r="BF160" s="2">
        <f t="shared" si="300"/>
        <v>286038149.4102</v>
      </c>
      <c r="BG160" s="2">
        <f t="shared" si="300"/>
        <v>11860674.932</v>
      </c>
      <c r="BH160" s="2">
        <f t="shared" si="300"/>
        <v>7870202.9620000003</v>
      </c>
      <c r="BI160" s="2">
        <f t="shared" si="300"/>
        <v>4624045.0070000002</v>
      </c>
      <c r="BJ160" s="2">
        <f t="shared" si="300"/>
        <v>70173724.597949997</v>
      </c>
      <c r="BK160" s="2">
        <f t="shared" si="300"/>
        <v>353584470.38834995</v>
      </c>
      <c r="BL160" s="2">
        <f t="shared" si="300"/>
        <v>1671125.0449499998</v>
      </c>
      <c r="BM160" s="2">
        <f t="shared" si="300"/>
        <v>6223959.5549999997</v>
      </c>
      <c r="BN160" s="2">
        <f t="shared" si="300"/>
        <v>34940728.866999999</v>
      </c>
      <c r="BO160" s="2">
        <f t="shared" si="300"/>
        <v>14744220.229</v>
      </c>
      <c r="BP160" s="2">
        <f t="shared" ref="BP160:EA160" si="301">BP145</f>
        <v>3281712.76</v>
      </c>
      <c r="BQ160" s="2">
        <f t="shared" si="301"/>
        <v>74988474.717999995</v>
      </c>
      <c r="BR160" s="2">
        <f t="shared" si="301"/>
        <v>51844717.104000002</v>
      </c>
      <c r="BS160" s="2">
        <f t="shared" si="301"/>
        <v>14444936.997</v>
      </c>
      <c r="BT160" s="2">
        <f t="shared" si="301"/>
        <v>5801602.8480000002</v>
      </c>
      <c r="BU160" s="2">
        <f t="shared" si="301"/>
        <v>6351848.4229999995</v>
      </c>
      <c r="BV160" s="2">
        <f t="shared" si="301"/>
        <v>15051187.864</v>
      </c>
      <c r="BW160" s="2">
        <f t="shared" si="301"/>
        <v>23924480.434</v>
      </c>
      <c r="BX160" s="2">
        <f t="shared" si="301"/>
        <v>1842519.8855999999</v>
      </c>
      <c r="BY160" s="2">
        <f t="shared" si="301"/>
        <v>6375945.3770000003</v>
      </c>
      <c r="BZ160" s="2">
        <f t="shared" si="301"/>
        <v>3759816.2600000002</v>
      </c>
      <c r="CA160" s="2">
        <f t="shared" si="301"/>
        <v>3083089.2826499995</v>
      </c>
      <c r="CB160" s="2">
        <f t="shared" si="301"/>
        <v>808374662.00759995</v>
      </c>
      <c r="CC160" s="2">
        <f t="shared" si="301"/>
        <v>3653115.12</v>
      </c>
      <c r="CD160" s="2">
        <f t="shared" si="301"/>
        <v>3518665.9729999998</v>
      </c>
      <c r="CE160" s="2">
        <f t="shared" si="301"/>
        <v>3090587.54</v>
      </c>
      <c r="CF160" s="2">
        <f t="shared" si="301"/>
        <v>2360925.83</v>
      </c>
      <c r="CG160" s="2">
        <f t="shared" si="301"/>
        <v>3717196.5279999999</v>
      </c>
      <c r="CH160" s="2">
        <f t="shared" si="301"/>
        <v>2296646.9441999998</v>
      </c>
      <c r="CI160" s="2">
        <f t="shared" si="301"/>
        <v>8920803.8619999997</v>
      </c>
      <c r="CJ160" s="2">
        <f t="shared" si="301"/>
        <v>11067691.527000001</v>
      </c>
      <c r="CK160" s="2">
        <f t="shared" si="301"/>
        <v>65132207.083000004</v>
      </c>
      <c r="CL160" s="2">
        <f t="shared" si="301"/>
        <v>15193816.535</v>
      </c>
      <c r="CM160" s="2">
        <f t="shared" si="301"/>
        <v>10187068.386</v>
      </c>
      <c r="CN160" s="2">
        <f t="shared" si="301"/>
        <v>360520158.72044992</v>
      </c>
      <c r="CO160" s="2">
        <f t="shared" si="301"/>
        <v>157117239.43814999</v>
      </c>
      <c r="CP160" s="2">
        <f t="shared" si="301"/>
        <v>12154067.710999999</v>
      </c>
      <c r="CQ160" s="2">
        <f t="shared" si="301"/>
        <v>10187670.879749998</v>
      </c>
      <c r="CR160" s="2">
        <f t="shared" si="301"/>
        <v>4184173.452</v>
      </c>
      <c r="CS160" s="2">
        <f t="shared" si="301"/>
        <v>4408649.007149999</v>
      </c>
      <c r="CT160" s="2">
        <f t="shared" si="301"/>
        <v>2465968.0789999999</v>
      </c>
      <c r="CU160" s="2">
        <f t="shared" si="301"/>
        <v>4836176.165</v>
      </c>
      <c r="CV160" s="2">
        <f t="shared" si="301"/>
        <v>1209093.7560000001</v>
      </c>
      <c r="CW160" s="2">
        <f t="shared" si="301"/>
        <v>3941848.13</v>
      </c>
      <c r="CX160" s="2">
        <f t="shared" si="301"/>
        <v>6258210.1689999998</v>
      </c>
      <c r="CY160" s="2">
        <f t="shared" si="301"/>
        <v>1301930.3290000001</v>
      </c>
      <c r="CZ160" s="2">
        <f t="shared" si="301"/>
        <v>20504415.890000001</v>
      </c>
      <c r="DA160" s="2">
        <f t="shared" si="301"/>
        <v>3651777.571</v>
      </c>
      <c r="DB160" s="2">
        <f t="shared" si="301"/>
        <v>4944426.5630000001</v>
      </c>
      <c r="DC160" s="2">
        <f t="shared" si="301"/>
        <v>3631928.0649999999</v>
      </c>
      <c r="DD160" s="2">
        <f t="shared" si="301"/>
        <v>3415668.1140000001</v>
      </c>
      <c r="DE160" s="2">
        <f t="shared" si="301"/>
        <v>4912076.0549999997</v>
      </c>
      <c r="DF160" s="2">
        <f t="shared" si="301"/>
        <v>215827676.74605</v>
      </c>
      <c r="DG160" s="2">
        <f t="shared" si="301"/>
        <v>2679510.9703499996</v>
      </c>
      <c r="DH160" s="2">
        <f t="shared" si="301"/>
        <v>20773567.002999999</v>
      </c>
      <c r="DI160" s="2">
        <f t="shared" si="301"/>
        <v>27835242.013</v>
      </c>
      <c r="DJ160" s="2">
        <f t="shared" si="301"/>
        <v>8581372.3300000001</v>
      </c>
      <c r="DK160" s="2">
        <f t="shared" si="301"/>
        <v>7012916.2300000004</v>
      </c>
      <c r="DL160" s="2">
        <f t="shared" si="301"/>
        <v>68327671.208999991</v>
      </c>
      <c r="DM160" s="2">
        <f t="shared" si="301"/>
        <v>4387595.4639999997</v>
      </c>
      <c r="DN160" s="2">
        <f t="shared" si="301"/>
        <v>17096525.425999999</v>
      </c>
      <c r="DO160" s="2">
        <f t="shared" si="301"/>
        <v>39366201.052000001</v>
      </c>
      <c r="DP160" s="2">
        <f t="shared" si="301"/>
        <v>3858040.0591499996</v>
      </c>
      <c r="DQ160" s="2">
        <f t="shared" si="301"/>
        <v>10972390.274</v>
      </c>
      <c r="DR160" s="2">
        <f t="shared" si="301"/>
        <v>16264788.493000001</v>
      </c>
      <c r="DS160" s="2">
        <f t="shared" si="301"/>
        <v>8043938.6359999999</v>
      </c>
      <c r="DT160" s="2">
        <f t="shared" si="301"/>
        <v>3667196.4786</v>
      </c>
      <c r="DU160" s="2">
        <f t="shared" si="301"/>
        <v>5448909.784</v>
      </c>
      <c r="DV160" s="2">
        <f t="shared" si="301"/>
        <v>4016051.0434499993</v>
      </c>
      <c r="DW160" s="2">
        <f t="shared" si="301"/>
        <v>4775233.95285</v>
      </c>
      <c r="DX160" s="2">
        <f t="shared" si="301"/>
        <v>3510807.8557499996</v>
      </c>
      <c r="DY160" s="2">
        <f t="shared" si="301"/>
        <v>5047524.2280000001</v>
      </c>
      <c r="DZ160" s="2">
        <f t="shared" si="301"/>
        <v>9463813.800999999</v>
      </c>
      <c r="EA160" s="2">
        <f t="shared" si="301"/>
        <v>7278723.7439999999</v>
      </c>
      <c r="EB160" s="2">
        <f t="shared" ref="EB160:FX160" si="302">EB145</f>
        <v>6983929.4900000002</v>
      </c>
      <c r="EC160" s="2">
        <f t="shared" si="302"/>
        <v>4282573.9470000006</v>
      </c>
      <c r="ED160" s="2">
        <f t="shared" si="302"/>
        <v>23152924.157399997</v>
      </c>
      <c r="EE160" s="2">
        <f t="shared" si="302"/>
        <v>3653405.9619999998</v>
      </c>
      <c r="EF160" s="2">
        <f t="shared" si="302"/>
        <v>16523618.663000001</v>
      </c>
      <c r="EG160" s="2">
        <f t="shared" si="302"/>
        <v>4126928.446</v>
      </c>
      <c r="EH160" s="2">
        <f t="shared" si="302"/>
        <v>4104162.9350000001</v>
      </c>
      <c r="EI160" s="2">
        <f t="shared" si="302"/>
        <v>161165237.76329997</v>
      </c>
      <c r="EJ160" s="2">
        <f t="shared" si="302"/>
        <v>113834989.30500001</v>
      </c>
      <c r="EK160" s="2">
        <f t="shared" si="302"/>
        <v>8600833.75</v>
      </c>
      <c r="EL160" s="2">
        <f t="shared" si="302"/>
        <v>6354264.5520000001</v>
      </c>
      <c r="EM160" s="2">
        <f t="shared" si="302"/>
        <v>5544403.7139999997</v>
      </c>
      <c r="EN160" s="2">
        <f t="shared" si="302"/>
        <v>11915839.852</v>
      </c>
      <c r="EO160" s="2">
        <f t="shared" si="302"/>
        <v>4553702.1840000004</v>
      </c>
      <c r="EP160" s="2">
        <f t="shared" si="302"/>
        <v>6241832.3279999997</v>
      </c>
      <c r="EQ160" s="2">
        <f t="shared" si="302"/>
        <v>30473407.112</v>
      </c>
      <c r="ER160" s="2">
        <f t="shared" si="302"/>
        <v>5322212.6160000004</v>
      </c>
      <c r="ES160" s="2">
        <f t="shared" si="302"/>
        <v>3657583.2860000003</v>
      </c>
      <c r="ET160" s="2">
        <f t="shared" si="302"/>
        <v>4116573.0127499993</v>
      </c>
      <c r="EU160" s="2">
        <f t="shared" si="302"/>
        <v>7891298.3799999999</v>
      </c>
      <c r="EV160" s="2">
        <f t="shared" si="302"/>
        <v>1982351.2238999999</v>
      </c>
      <c r="EW160" s="2">
        <f t="shared" si="302"/>
        <v>11895361.241699999</v>
      </c>
      <c r="EX160" s="2">
        <f t="shared" si="302"/>
        <v>3713688.2308499995</v>
      </c>
      <c r="EY160" s="2">
        <f t="shared" si="302"/>
        <v>9186541.5769999996</v>
      </c>
      <c r="EZ160" s="2">
        <f t="shared" si="302"/>
        <v>2676967.6919999998</v>
      </c>
      <c r="FA160" s="2">
        <f t="shared" si="302"/>
        <v>42928258.267999999</v>
      </c>
      <c r="FB160" s="2">
        <f t="shared" si="302"/>
        <v>4866996.2620000001</v>
      </c>
      <c r="FC160" s="2">
        <f t="shared" si="302"/>
        <v>19776950.488000002</v>
      </c>
      <c r="FD160" s="2">
        <f t="shared" si="302"/>
        <v>5930413.1379999993</v>
      </c>
      <c r="FE160" s="2">
        <f t="shared" si="302"/>
        <v>1957059.6953999999</v>
      </c>
      <c r="FF160" s="2">
        <f t="shared" si="302"/>
        <v>3924534.7319999998</v>
      </c>
      <c r="FG160" s="2">
        <f t="shared" si="302"/>
        <v>2814529.1224500001</v>
      </c>
      <c r="FH160" s="2">
        <f t="shared" si="302"/>
        <v>1786949.4300000002</v>
      </c>
      <c r="FI160" s="2">
        <f t="shared" si="302"/>
        <v>20143670.208999999</v>
      </c>
      <c r="FJ160" s="2">
        <f t="shared" si="302"/>
        <v>23329304.653000001</v>
      </c>
      <c r="FK160" s="2">
        <f t="shared" si="302"/>
        <v>30811847.478</v>
      </c>
      <c r="FL160" s="2">
        <f t="shared" si="302"/>
        <v>93238578.29384999</v>
      </c>
      <c r="FM160" s="2">
        <f t="shared" si="302"/>
        <v>44672883.697999999</v>
      </c>
      <c r="FN160" s="2">
        <f t="shared" si="302"/>
        <v>263547942.662</v>
      </c>
      <c r="FO160" s="2">
        <f t="shared" si="302"/>
        <v>13207360.718</v>
      </c>
      <c r="FP160" s="2">
        <f t="shared" si="302"/>
        <v>27012504.737</v>
      </c>
      <c r="FQ160" s="2">
        <f t="shared" si="302"/>
        <v>12551731.710999999</v>
      </c>
      <c r="FR160" s="2">
        <f t="shared" si="302"/>
        <v>3454940.3780999999</v>
      </c>
      <c r="FS160" s="2">
        <f t="shared" si="302"/>
        <v>3267581.2110000001</v>
      </c>
      <c r="FT160" s="2">
        <f t="shared" si="302"/>
        <v>1597194.0188999998</v>
      </c>
      <c r="FU160" s="2">
        <f t="shared" si="302"/>
        <v>10779418.628399998</v>
      </c>
      <c r="FV160" s="2">
        <f t="shared" si="302"/>
        <v>10493467.922</v>
      </c>
      <c r="FW160" s="2">
        <f t="shared" si="302"/>
        <v>3102223.6283999998</v>
      </c>
      <c r="FX160" s="2">
        <f t="shared" si="302"/>
        <v>1499891.4062999999</v>
      </c>
      <c r="FY160" s="2"/>
      <c r="FZ160" s="76">
        <f>SUM(C160:FX160)</f>
        <v>9795624902.6038971</v>
      </c>
      <c r="GA160" s="65">
        <v>9795624903</v>
      </c>
      <c r="GB160" s="2">
        <f>FZ160-GA160</f>
        <v>-0.3961029052734375</v>
      </c>
      <c r="GC160" s="2"/>
      <c r="GD160" s="2"/>
      <c r="GE160" s="2"/>
      <c r="GF160" s="2"/>
      <c r="GG160" s="2"/>
      <c r="GH160" s="2"/>
      <c r="GI160" s="120"/>
      <c r="GJ160" s="120"/>
      <c r="GK160" s="120"/>
      <c r="GL160" s="120"/>
      <c r="GM160" s="120"/>
    </row>
    <row r="161" spans="1:195" x14ac:dyDescent="0.35">
      <c r="A161" s="119"/>
      <c r="B161" s="120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  <c r="FY161" s="2"/>
      <c r="FZ161" s="76"/>
      <c r="GA161" s="65"/>
      <c r="GB161" s="2"/>
      <c r="GC161" s="2"/>
      <c r="GD161" s="2"/>
      <c r="GE161" s="2"/>
      <c r="GF161" s="2"/>
      <c r="GG161" s="2"/>
      <c r="GH161" s="2"/>
      <c r="GI161" s="120"/>
      <c r="GJ161" s="120"/>
      <c r="GK161" s="120"/>
      <c r="GL161" s="120"/>
      <c r="GM161" s="120"/>
    </row>
    <row r="162" spans="1:195" x14ac:dyDescent="0.35">
      <c r="A162" s="119" t="s">
        <v>596</v>
      </c>
      <c r="B162" s="120" t="s">
        <v>1083</v>
      </c>
      <c r="C162" s="2">
        <f t="shared" ref="C162:AH162" si="303">((C150*C40)/1000)-C169</f>
        <v>32656592.278334647</v>
      </c>
      <c r="D162" s="2">
        <f t="shared" si="303"/>
        <v>122050153.72307038</v>
      </c>
      <c r="E162" s="2">
        <f t="shared" si="303"/>
        <v>33051226.751967102</v>
      </c>
      <c r="F162" s="2">
        <f t="shared" si="303"/>
        <v>89318024.700250179</v>
      </c>
      <c r="G162" s="2">
        <f t="shared" si="303"/>
        <v>14498385.88150131</v>
      </c>
      <c r="H162" s="2">
        <f t="shared" si="303"/>
        <v>3932704.3086785823</v>
      </c>
      <c r="I162" s="2">
        <f t="shared" si="303"/>
        <v>31923489.544274576</v>
      </c>
      <c r="J162" s="2">
        <f t="shared" si="303"/>
        <v>5261813.9282190474</v>
      </c>
      <c r="K162" s="2">
        <f t="shared" si="303"/>
        <v>1392552.5972030573</v>
      </c>
      <c r="L162" s="2">
        <f t="shared" si="303"/>
        <v>23995379.430089008</v>
      </c>
      <c r="M162" s="2">
        <f t="shared" si="303"/>
        <v>8495915.3011018205</v>
      </c>
      <c r="N162" s="2">
        <f t="shared" si="303"/>
        <v>179878384.98932433</v>
      </c>
      <c r="O162" s="2">
        <f t="shared" si="303"/>
        <v>73776337.477119565</v>
      </c>
      <c r="P162" s="2">
        <f t="shared" si="303"/>
        <v>1546004.3060999489</v>
      </c>
      <c r="Q162" s="2">
        <f t="shared" si="303"/>
        <v>155598755.6677776</v>
      </c>
      <c r="R162" s="2">
        <f t="shared" si="303"/>
        <v>2049923.1370213896</v>
      </c>
      <c r="S162" s="2">
        <f t="shared" si="303"/>
        <v>15805564.749845723</v>
      </c>
      <c r="T162" s="2">
        <f t="shared" si="303"/>
        <v>660634.28444545891</v>
      </c>
      <c r="U162" s="2">
        <f t="shared" si="303"/>
        <v>739582.32398065529</v>
      </c>
      <c r="V162" s="2">
        <f t="shared" si="303"/>
        <v>1058751.3498526947</v>
      </c>
      <c r="W162" s="2">
        <f t="shared" si="303"/>
        <v>183902.80493671706</v>
      </c>
      <c r="X162" s="2">
        <f t="shared" si="303"/>
        <v>299853.13395517529</v>
      </c>
      <c r="Y162" s="2">
        <f t="shared" si="303"/>
        <v>1933136.960582617</v>
      </c>
      <c r="Z162" s="2">
        <f t="shared" si="303"/>
        <v>656631.67105138476</v>
      </c>
      <c r="AA162" s="2">
        <f t="shared" si="303"/>
        <v>185381345.16353503</v>
      </c>
      <c r="AB162" s="2">
        <f t="shared" si="303"/>
        <v>283463458.4191885</v>
      </c>
      <c r="AC162" s="2">
        <f t="shared" si="303"/>
        <v>10044074.968465114</v>
      </c>
      <c r="AD162" s="2">
        <f t="shared" si="303"/>
        <v>10101101.432298334</v>
      </c>
      <c r="AE162" s="2">
        <f t="shared" si="303"/>
        <v>658085.87432107748</v>
      </c>
      <c r="AF162" s="2">
        <f t="shared" si="303"/>
        <v>1148215.3928001449</v>
      </c>
      <c r="AG162" s="2">
        <f t="shared" si="303"/>
        <v>4791476.0997080402</v>
      </c>
      <c r="AH162" s="2">
        <f t="shared" si="303"/>
        <v>1053294.134960775</v>
      </c>
      <c r="AI162" s="2">
        <f t="shared" ref="AI162:BN162" si="304">((AI150*AI40)/1000)-AI169</f>
        <v>331771.32239643257</v>
      </c>
      <c r="AJ162" s="2">
        <f t="shared" si="304"/>
        <v>991489.20526479883</v>
      </c>
      <c r="AK162" s="2">
        <f t="shared" si="304"/>
        <v>1447608.3068550292</v>
      </c>
      <c r="AL162" s="2">
        <f t="shared" si="304"/>
        <v>2514362.7032171222</v>
      </c>
      <c r="AM162" s="2">
        <f t="shared" si="304"/>
        <v>1330088.7374864481</v>
      </c>
      <c r="AN162" s="2">
        <f t="shared" si="304"/>
        <v>4350475.8569999989</v>
      </c>
      <c r="AO162" s="2">
        <f t="shared" si="304"/>
        <v>16264608.791705638</v>
      </c>
      <c r="AP162" s="2">
        <f t="shared" si="304"/>
        <v>674082570.65659761</v>
      </c>
      <c r="AQ162" s="2">
        <f t="shared" si="304"/>
        <v>1787585.3212162734</v>
      </c>
      <c r="AR162" s="2">
        <f t="shared" si="304"/>
        <v>290757999.32671642</v>
      </c>
      <c r="AS162" s="2">
        <f t="shared" si="304"/>
        <v>59077192.689198114</v>
      </c>
      <c r="AT162" s="2">
        <f t="shared" si="304"/>
        <v>11020967.801551856</v>
      </c>
      <c r="AU162" s="2">
        <f t="shared" si="304"/>
        <v>1738770.6923370273</v>
      </c>
      <c r="AV162" s="2">
        <f t="shared" si="304"/>
        <v>1250191.6990698965</v>
      </c>
      <c r="AW162" s="2">
        <f t="shared" si="304"/>
        <v>959160.18369534716</v>
      </c>
      <c r="AX162" s="2">
        <f t="shared" si="304"/>
        <v>664479.30007901578</v>
      </c>
      <c r="AY162" s="2">
        <f t="shared" si="304"/>
        <v>1669785.2574207489</v>
      </c>
      <c r="AZ162" s="2">
        <f t="shared" si="304"/>
        <v>17525146.516146116</v>
      </c>
      <c r="BA162" s="2">
        <f t="shared" si="304"/>
        <v>26210500.386955999</v>
      </c>
      <c r="BB162" s="2">
        <f t="shared" si="304"/>
        <v>7119432.8314184062</v>
      </c>
      <c r="BC162" s="2">
        <f t="shared" si="304"/>
        <v>97421277.96542123</v>
      </c>
      <c r="BD162" s="2">
        <f t="shared" si="304"/>
        <v>17045085.064198568</v>
      </c>
      <c r="BE162" s="2">
        <f t="shared" si="304"/>
        <v>5660860.9757390609</v>
      </c>
      <c r="BF162" s="2">
        <f t="shared" si="304"/>
        <v>82180783.778288081</v>
      </c>
      <c r="BG162" s="2">
        <f t="shared" si="304"/>
        <v>1867670.0979381583</v>
      </c>
      <c r="BH162" s="2">
        <f t="shared" si="304"/>
        <v>2252962.4108905317</v>
      </c>
      <c r="BI162" s="2">
        <f t="shared" si="304"/>
        <v>743165.76096947747</v>
      </c>
      <c r="BJ162" s="2">
        <f t="shared" si="304"/>
        <v>27852314.82888132</v>
      </c>
      <c r="BK162" s="2">
        <f t="shared" si="304"/>
        <v>54086678.790676355</v>
      </c>
      <c r="BL162" s="2">
        <f t="shared" si="304"/>
        <v>217253.93096649402</v>
      </c>
      <c r="BM162" s="2">
        <f t="shared" si="304"/>
        <v>1134358.7904461897</v>
      </c>
      <c r="BN162" s="2">
        <f t="shared" si="304"/>
        <v>10824688.431099476</v>
      </c>
      <c r="BO162" s="2">
        <f t="shared" ref="BO162:CT162" si="305">((BO150*BO40)/1000)-BO169</f>
        <v>4340153.0736531466</v>
      </c>
      <c r="BP162" s="2">
        <f t="shared" si="305"/>
        <v>2802884.6587538598</v>
      </c>
      <c r="BQ162" s="2">
        <f t="shared" si="305"/>
        <v>57612581.678319909</v>
      </c>
      <c r="BR162" s="2">
        <f t="shared" si="305"/>
        <v>11778633.236844601</v>
      </c>
      <c r="BS162" s="2">
        <f t="shared" si="305"/>
        <v>4076179.8843034338</v>
      </c>
      <c r="BT162" s="2">
        <f t="shared" si="305"/>
        <v>3087519.2551995334</v>
      </c>
      <c r="BU162" s="2">
        <f t="shared" si="305"/>
        <v>2442749.9872815395</v>
      </c>
      <c r="BV162" s="2">
        <f t="shared" si="305"/>
        <v>14233586.653999999</v>
      </c>
      <c r="BW162" s="2">
        <f t="shared" si="305"/>
        <v>18631284.503404584</v>
      </c>
      <c r="BX162" s="2">
        <f t="shared" si="305"/>
        <v>1363693.695489815</v>
      </c>
      <c r="BY162" s="2">
        <f t="shared" si="305"/>
        <v>3747865.2837329274</v>
      </c>
      <c r="BZ162" s="2">
        <f t="shared" si="305"/>
        <v>1216640.4067849068</v>
      </c>
      <c r="CA162" s="2">
        <f t="shared" si="305"/>
        <v>2527080.6753126374</v>
      </c>
      <c r="CB162" s="2">
        <f t="shared" si="305"/>
        <v>398779588.42631292</v>
      </c>
      <c r="CC162" s="2">
        <f t="shared" si="305"/>
        <v>585953.74241974927</v>
      </c>
      <c r="CD162" s="2">
        <f t="shared" si="305"/>
        <v>486759.55037128291</v>
      </c>
      <c r="CE162" s="2">
        <f t="shared" si="305"/>
        <v>1244213.6149625636</v>
      </c>
      <c r="CF162" s="2">
        <f t="shared" si="305"/>
        <v>784467.85302799835</v>
      </c>
      <c r="CG162" s="2">
        <f t="shared" si="305"/>
        <v>706193.14755458268</v>
      </c>
      <c r="CH162" s="2">
        <f t="shared" si="305"/>
        <v>504345.75612722291</v>
      </c>
      <c r="CI162" s="2">
        <f t="shared" si="305"/>
        <v>3398182.4334909455</v>
      </c>
      <c r="CJ162" s="2">
        <f t="shared" si="305"/>
        <v>10753736.685519038</v>
      </c>
      <c r="CK162" s="2">
        <f t="shared" si="305"/>
        <v>20269323.91151683</v>
      </c>
      <c r="CL162" s="2">
        <f t="shared" si="305"/>
        <v>3614355.5583170662</v>
      </c>
      <c r="CM162" s="2">
        <f t="shared" si="305"/>
        <v>2110706.8200031449</v>
      </c>
      <c r="CN162" s="2">
        <f t="shared" si="305"/>
        <v>145426796.29018176</v>
      </c>
      <c r="CO162" s="2">
        <f t="shared" si="305"/>
        <v>97307604.414999232</v>
      </c>
      <c r="CP162" s="2">
        <f t="shared" si="305"/>
        <v>11419878.650999999</v>
      </c>
      <c r="CQ162" s="2">
        <f t="shared" si="305"/>
        <v>3199862.9846131848</v>
      </c>
      <c r="CR162" s="2">
        <f t="shared" si="305"/>
        <v>684309.69140242669</v>
      </c>
      <c r="CS162" s="2">
        <f t="shared" si="305"/>
        <v>1576195.9357032788</v>
      </c>
      <c r="CT162" s="2">
        <f t="shared" si="305"/>
        <v>889757.01879692252</v>
      </c>
      <c r="CU162" s="2">
        <f t="shared" ref="CU162:DZ162" si="306">((CU150*CU40)/1000)-CU169</f>
        <v>488316.14212136471</v>
      </c>
      <c r="CV162" s="2">
        <f t="shared" si="306"/>
        <v>394328.38258771051</v>
      </c>
      <c r="CW162" s="2">
        <f t="shared" si="306"/>
        <v>1360520.3263395098</v>
      </c>
      <c r="CX162" s="2">
        <f t="shared" si="306"/>
        <v>2435164.1103650779</v>
      </c>
      <c r="CY162" s="2">
        <f t="shared" si="306"/>
        <v>183638.3649225322</v>
      </c>
      <c r="CZ162" s="2">
        <f t="shared" si="306"/>
        <v>6939480.3723420305</v>
      </c>
      <c r="DA162" s="2">
        <f t="shared" si="306"/>
        <v>1312426.9138986289</v>
      </c>
      <c r="DB162" s="2">
        <f t="shared" si="306"/>
        <v>1178716.7151717336</v>
      </c>
      <c r="DC162" s="2">
        <f t="shared" si="306"/>
        <v>1378342.1935805387</v>
      </c>
      <c r="DD162" s="2">
        <f t="shared" si="306"/>
        <v>1003179.1046093518</v>
      </c>
      <c r="DE162" s="2">
        <f t="shared" si="306"/>
        <v>2055318.0689518426</v>
      </c>
      <c r="DF162" s="2">
        <f t="shared" si="306"/>
        <v>77500197.071746662</v>
      </c>
      <c r="DG162" s="2">
        <f t="shared" si="306"/>
        <v>1676111.7666029253</v>
      </c>
      <c r="DH162" s="2">
        <f t="shared" si="306"/>
        <v>10294242.027414938</v>
      </c>
      <c r="DI162" s="2">
        <f t="shared" si="306"/>
        <v>14459360.436222866</v>
      </c>
      <c r="DJ162" s="2">
        <f t="shared" si="306"/>
        <v>1778092.1887167871</v>
      </c>
      <c r="DK162" s="2">
        <f t="shared" si="306"/>
        <v>1337772.7186327181</v>
      </c>
      <c r="DL162" s="2">
        <f t="shared" si="306"/>
        <v>24745378.667346906</v>
      </c>
      <c r="DM162" s="2">
        <f t="shared" si="306"/>
        <v>691848.03229843068</v>
      </c>
      <c r="DN162" s="2">
        <f t="shared" si="306"/>
        <v>7623368.8785485355</v>
      </c>
      <c r="DO162" s="2">
        <f t="shared" si="306"/>
        <v>10354960.037545934</v>
      </c>
      <c r="DP162" s="2">
        <f t="shared" si="306"/>
        <v>917522.61094726203</v>
      </c>
      <c r="DQ162" s="2">
        <f t="shared" si="306"/>
        <v>10562676.114</v>
      </c>
      <c r="DR162" s="2">
        <f t="shared" si="306"/>
        <v>2651707.841694423</v>
      </c>
      <c r="DS162" s="2">
        <f t="shared" si="306"/>
        <v>1214990.4284804002</v>
      </c>
      <c r="DT162" s="2">
        <f t="shared" si="306"/>
        <v>326960.03876811347</v>
      </c>
      <c r="DU162" s="2">
        <f t="shared" si="306"/>
        <v>869938.808688991</v>
      </c>
      <c r="DV162" s="2">
        <f t="shared" si="306"/>
        <v>263788.35732696857</v>
      </c>
      <c r="DW162" s="2">
        <f t="shared" si="306"/>
        <v>655755.4742524965</v>
      </c>
      <c r="DX162" s="2">
        <f t="shared" si="306"/>
        <v>2794986.1701009395</v>
      </c>
      <c r="DY162" s="2">
        <f t="shared" si="306"/>
        <v>3994263.0860337322</v>
      </c>
      <c r="DZ162" s="2">
        <f t="shared" si="306"/>
        <v>5854748.5726282215</v>
      </c>
      <c r="EA162" s="2">
        <f t="shared" ref="EA162:FF162" si="307">((EA150*EA40)/1000)-EA169</f>
        <v>6672044.7740000002</v>
      </c>
      <c r="EB162" s="2">
        <f t="shared" si="307"/>
        <v>2486309.1854463536</v>
      </c>
      <c r="EC162" s="2">
        <f t="shared" si="307"/>
        <v>1081509.2115600074</v>
      </c>
      <c r="ED162" s="2">
        <f t="shared" si="307"/>
        <v>22546433.457399998</v>
      </c>
      <c r="EE162" s="2">
        <f t="shared" si="307"/>
        <v>507477.87524220132</v>
      </c>
      <c r="EF162" s="2">
        <f t="shared" si="307"/>
        <v>2676211.8795601861</v>
      </c>
      <c r="EG162" s="2">
        <f t="shared" si="307"/>
        <v>884665.38384760427</v>
      </c>
      <c r="EH162" s="2">
        <f t="shared" si="307"/>
        <v>418177.34504549758</v>
      </c>
      <c r="EI162" s="2">
        <f t="shared" si="307"/>
        <v>41187752.74183014</v>
      </c>
      <c r="EJ162" s="2">
        <f t="shared" si="307"/>
        <v>33147419.910898414</v>
      </c>
      <c r="EK162" s="2">
        <f t="shared" si="307"/>
        <v>3478376.6187752448</v>
      </c>
      <c r="EL162" s="2">
        <f t="shared" si="307"/>
        <v>1775841.2251296125</v>
      </c>
      <c r="EM162" s="2">
        <f t="shared" si="307"/>
        <v>2875907.5512804766</v>
      </c>
      <c r="EN162" s="2">
        <f t="shared" si="307"/>
        <v>2315719.5898614153</v>
      </c>
      <c r="EO162" s="2">
        <f t="shared" si="307"/>
        <v>1281387.5743316102</v>
      </c>
      <c r="EP162" s="2">
        <f t="shared" si="307"/>
        <v>3976589.3998100809</v>
      </c>
      <c r="EQ162" s="2">
        <f t="shared" si="307"/>
        <v>10634227.774522191</v>
      </c>
      <c r="ER162" s="2">
        <f t="shared" si="307"/>
        <v>3163709.3861279851</v>
      </c>
      <c r="ES162" s="2">
        <f t="shared" si="307"/>
        <v>1029616.447151643</v>
      </c>
      <c r="ET162" s="2">
        <f t="shared" si="307"/>
        <v>1515676.6005718485</v>
      </c>
      <c r="EU162" s="2">
        <f t="shared" si="307"/>
        <v>1291571.5320035878</v>
      </c>
      <c r="EV162" s="2">
        <f t="shared" si="307"/>
        <v>1231707.5363417482</v>
      </c>
      <c r="EW162" s="2">
        <f t="shared" si="307"/>
        <v>9770014.1136098988</v>
      </c>
      <c r="EX162" s="2">
        <f t="shared" si="307"/>
        <v>520119.96730038652</v>
      </c>
      <c r="EY162" s="2">
        <f t="shared" si="307"/>
        <v>934350.63170224964</v>
      </c>
      <c r="EZ162" s="2">
        <f t="shared" si="307"/>
        <v>814619.44106131198</v>
      </c>
      <c r="FA162" s="2">
        <f t="shared" si="307"/>
        <v>40803464.360369407</v>
      </c>
      <c r="FB162" s="2">
        <f t="shared" si="307"/>
        <v>4397386.6320000002</v>
      </c>
      <c r="FC162" s="2">
        <f t="shared" si="307"/>
        <v>12869715.010105763</v>
      </c>
      <c r="FD162" s="2">
        <f t="shared" si="307"/>
        <v>1499960.2217570737</v>
      </c>
      <c r="FE162" s="2">
        <f t="shared" si="307"/>
        <v>647657.86522704922</v>
      </c>
      <c r="FF162" s="2">
        <f t="shared" si="307"/>
        <v>675729.71132404322</v>
      </c>
      <c r="FG162" s="2">
        <f t="shared" ref="FG162:FX162" si="308">((FG150*FG40)/1000)-FG169</f>
        <v>832458.89899266034</v>
      </c>
      <c r="FH162" s="2">
        <f t="shared" si="308"/>
        <v>936509.28570683068</v>
      </c>
      <c r="FI162" s="2">
        <f t="shared" si="308"/>
        <v>13751402.110691495</v>
      </c>
      <c r="FJ162" s="2">
        <f t="shared" si="308"/>
        <v>22066872.574049301</v>
      </c>
      <c r="FK162" s="2">
        <f t="shared" si="308"/>
        <v>23485658.593684152</v>
      </c>
      <c r="FL162" s="2">
        <f t="shared" si="308"/>
        <v>61987261.709745586</v>
      </c>
      <c r="FM162" s="2">
        <f t="shared" si="308"/>
        <v>27702978.90183688</v>
      </c>
      <c r="FN162" s="2">
        <f t="shared" si="308"/>
        <v>81893540.268315867</v>
      </c>
      <c r="FO162" s="2">
        <f t="shared" si="308"/>
        <v>12578184.257999999</v>
      </c>
      <c r="FP162" s="2">
        <f t="shared" si="308"/>
        <v>18727647.343856834</v>
      </c>
      <c r="FQ162" s="2">
        <f t="shared" si="308"/>
        <v>11822076.423540657</v>
      </c>
      <c r="FR162" s="2">
        <f t="shared" si="308"/>
        <v>3277519.8380136723</v>
      </c>
      <c r="FS162" s="2">
        <f t="shared" si="308"/>
        <v>2254624.2091523693</v>
      </c>
      <c r="FT162" s="2">
        <f t="shared" si="308"/>
        <v>1487737.0488999998</v>
      </c>
      <c r="FU162" s="2">
        <f t="shared" si="308"/>
        <v>4039454.8441747366</v>
      </c>
      <c r="FV162" s="2">
        <f t="shared" si="308"/>
        <v>2891740.6976905726</v>
      </c>
      <c r="FW162" s="2">
        <f t="shared" si="308"/>
        <v>556322.11147656757</v>
      </c>
      <c r="FX162" s="2">
        <f t="shared" si="308"/>
        <v>434566.92928709858</v>
      </c>
      <c r="FY162" s="2"/>
      <c r="FZ162" s="76">
        <f>SUM(C162:FX162)</f>
        <v>4260525133.7024031</v>
      </c>
      <c r="GA162" s="65"/>
      <c r="GB162" s="2">
        <f>FZ162-GA162</f>
        <v>4260525133.7024031</v>
      </c>
      <c r="GC162" s="2"/>
      <c r="GD162" s="2"/>
      <c r="GE162" s="204"/>
      <c r="GF162" s="2"/>
      <c r="GG162" s="2"/>
      <c r="GH162" s="2"/>
      <c r="GI162" s="120"/>
      <c r="GJ162" s="120"/>
      <c r="GK162" s="120"/>
      <c r="GL162" s="120"/>
      <c r="GM162" s="120"/>
    </row>
    <row r="163" spans="1:195" x14ac:dyDescent="0.35">
      <c r="A163" s="119" t="s">
        <v>597</v>
      </c>
      <c r="B163" s="120" t="s">
        <v>1076</v>
      </c>
      <c r="C163" s="2">
        <f t="shared" ref="C163:AH163" si="309">C39</f>
        <v>1618697.92</v>
      </c>
      <c r="D163" s="2">
        <f t="shared" si="309"/>
        <v>6068580.4500000002</v>
      </c>
      <c r="E163" s="2">
        <f t="shared" si="309"/>
        <v>1444121.25</v>
      </c>
      <c r="F163" s="2">
        <f t="shared" si="309"/>
        <v>2186086.4300000002</v>
      </c>
      <c r="G163" s="2">
        <f t="shared" si="309"/>
        <v>428862.04</v>
      </c>
      <c r="H163" s="2">
        <f t="shared" si="309"/>
        <v>184982.61</v>
      </c>
      <c r="I163" s="2">
        <f t="shared" si="309"/>
        <v>1809421.81</v>
      </c>
      <c r="J163" s="2">
        <f t="shared" si="309"/>
        <v>600359.41</v>
      </c>
      <c r="K163" s="2">
        <f t="shared" si="309"/>
        <v>149409.51999999999</v>
      </c>
      <c r="L163" s="2">
        <f t="shared" si="309"/>
        <v>1285932.06</v>
      </c>
      <c r="M163" s="2">
        <f t="shared" si="309"/>
        <v>495734.92</v>
      </c>
      <c r="N163" s="2">
        <f t="shared" si="309"/>
        <v>12893543.369999999</v>
      </c>
      <c r="O163" s="2">
        <f t="shared" si="309"/>
        <v>5184910.91</v>
      </c>
      <c r="P163" s="2">
        <f t="shared" si="309"/>
        <v>98033.26</v>
      </c>
      <c r="Q163" s="2">
        <f t="shared" si="309"/>
        <v>6984070.2400000002</v>
      </c>
      <c r="R163" s="2">
        <f t="shared" si="309"/>
        <v>117387.96</v>
      </c>
      <c r="S163" s="2">
        <f t="shared" si="309"/>
        <v>941027.17</v>
      </c>
      <c r="T163" s="2">
        <f t="shared" si="309"/>
        <v>50774.68</v>
      </c>
      <c r="U163" s="2">
        <f t="shared" si="309"/>
        <v>51513.32</v>
      </c>
      <c r="V163" s="2">
        <f t="shared" si="309"/>
        <v>91452.54</v>
      </c>
      <c r="W163" s="2">
        <f t="shared" si="309"/>
        <v>20485.07</v>
      </c>
      <c r="X163" s="2">
        <f t="shared" si="309"/>
        <v>23503.47</v>
      </c>
      <c r="Y163" s="2">
        <f t="shared" si="309"/>
        <v>145352.82</v>
      </c>
      <c r="Z163" s="2">
        <f t="shared" si="309"/>
        <v>63731.5</v>
      </c>
      <c r="AA163" s="2">
        <f t="shared" si="309"/>
        <v>6802241.46</v>
      </c>
      <c r="AB163" s="2">
        <f t="shared" si="309"/>
        <v>12251040.92</v>
      </c>
      <c r="AC163" s="2">
        <f t="shared" si="309"/>
        <v>578302.21</v>
      </c>
      <c r="AD163" s="2">
        <f t="shared" si="309"/>
        <v>703196.53</v>
      </c>
      <c r="AE163" s="2">
        <f t="shared" si="309"/>
        <v>48617.120000000003</v>
      </c>
      <c r="AF163" s="2">
        <f t="shared" si="309"/>
        <v>86811.59</v>
      </c>
      <c r="AG163" s="2">
        <f t="shared" si="309"/>
        <v>322958.38</v>
      </c>
      <c r="AH163" s="2">
        <f t="shared" si="309"/>
        <v>172657.77</v>
      </c>
      <c r="AI163" s="2">
        <f t="shared" ref="AI163:BN163" si="310">AI39</f>
        <v>53122.47</v>
      </c>
      <c r="AJ163" s="2">
        <f t="shared" si="310"/>
        <v>128163.01</v>
      </c>
      <c r="AK163" s="2">
        <f t="shared" si="310"/>
        <v>74603.09</v>
      </c>
      <c r="AL163" s="2">
        <f t="shared" si="310"/>
        <v>98388.41</v>
      </c>
      <c r="AM163" s="2">
        <f t="shared" si="310"/>
        <v>115377.55</v>
      </c>
      <c r="AN163" s="2">
        <f t="shared" si="310"/>
        <v>413990.07</v>
      </c>
      <c r="AO163" s="2">
        <f t="shared" si="310"/>
        <v>1676936.43</v>
      </c>
      <c r="AP163" s="2">
        <f t="shared" si="310"/>
        <v>37700132.310000002</v>
      </c>
      <c r="AQ163" s="2">
        <f t="shared" si="310"/>
        <v>97428.55</v>
      </c>
      <c r="AR163" s="2">
        <f t="shared" si="310"/>
        <v>21880966.199999999</v>
      </c>
      <c r="AS163" s="2">
        <f t="shared" si="310"/>
        <v>2513262.4</v>
      </c>
      <c r="AT163" s="2">
        <f t="shared" si="310"/>
        <v>1167107.3600000001</v>
      </c>
      <c r="AU163" s="2">
        <f t="shared" si="310"/>
        <v>178802.57</v>
      </c>
      <c r="AV163" s="2">
        <f t="shared" si="310"/>
        <v>179035.75</v>
      </c>
      <c r="AW163" s="2">
        <f t="shared" si="310"/>
        <v>102589.94</v>
      </c>
      <c r="AX163" s="2">
        <f t="shared" si="310"/>
        <v>78396.2</v>
      </c>
      <c r="AY163" s="2">
        <f t="shared" si="310"/>
        <v>127245.96</v>
      </c>
      <c r="AZ163" s="2">
        <f t="shared" si="310"/>
        <v>1512386.73</v>
      </c>
      <c r="BA163" s="2">
        <f t="shared" si="310"/>
        <v>2187937.56</v>
      </c>
      <c r="BB163" s="2">
        <f t="shared" si="310"/>
        <v>485771.55</v>
      </c>
      <c r="BC163" s="2">
        <f t="shared" si="310"/>
        <v>8539684.5500000007</v>
      </c>
      <c r="BD163" s="2">
        <f t="shared" si="310"/>
        <v>1409316.74</v>
      </c>
      <c r="BE163" s="2">
        <f t="shared" si="310"/>
        <v>425098.36</v>
      </c>
      <c r="BF163" s="2">
        <f t="shared" si="310"/>
        <v>6979427.0599999996</v>
      </c>
      <c r="BG163" s="2">
        <f t="shared" si="310"/>
        <v>115579.55</v>
      </c>
      <c r="BH163" s="2">
        <f t="shared" si="310"/>
        <v>147663.12</v>
      </c>
      <c r="BI163" s="2">
        <f t="shared" si="310"/>
        <v>55868.160000000003</v>
      </c>
      <c r="BJ163" s="2">
        <f t="shared" si="310"/>
        <v>1934186.26</v>
      </c>
      <c r="BK163" s="2">
        <f t="shared" si="310"/>
        <v>1031173.03</v>
      </c>
      <c r="BL163" s="2">
        <f t="shared" si="310"/>
        <v>18195.330000000002</v>
      </c>
      <c r="BM163" s="2">
        <f t="shared" si="310"/>
        <v>91995.89</v>
      </c>
      <c r="BN163" s="2">
        <f t="shared" si="310"/>
        <v>1139858.77</v>
      </c>
      <c r="BO163" s="2">
        <f t="shared" ref="BO163:CT163" si="311">BO39</f>
        <v>396388.6</v>
      </c>
      <c r="BP163" s="2">
        <f t="shared" si="311"/>
        <v>245997.25</v>
      </c>
      <c r="BQ163" s="2">
        <f t="shared" si="311"/>
        <v>1733716.34</v>
      </c>
      <c r="BR163" s="2">
        <f t="shared" si="311"/>
        <v>459017.22</v>
      </c>
      <c r="BS163" s="2">
        <f t="shared" si="311"/>
        <v>258944.15</v>
      </c>
      <c r="BT163" s="2">
        <f t="shared" si="311"/>
        <v>149392.14000000001</v>
      </c>
      <c r="BU163" s="2">
        <f t="shared" si="311"/>
        <v>109362.84</v>
      </c>
      <c r="BV163" s="2">
        <f t="shared" si="311"/>
        <v>817601.21</v>
      </c>
      <c r="BW163" s="2">
        <f t="shared" si="311"/>
        <v>711654.23</v>
      </c>
      <c r="BX163" s="2">
        <f t="shared" si="311"/>
        <v>99943.77</v>
      </c>
      <c r="BY163" s="2">
        <f t="shared" si="311"/>
        <v>193396.48000000001</v>
      </c>
      <c r="BZ163" s="2">
        <f t="shared" si="311"/>
        <v>99867.18</v>
      </c>
      <c r="CA163" s="2">
        <f t="shared" si="311"/>
        <v>394616.81</v>
      </c>
      <c r="CB163" s="2">
        <f t="shared" si="311"/>
        <v>24768877.350000001</v>
      </c>
      <c r="CC163" s="2">
        <f t="shared" si="311"/>
        <v>91062.73</v>
      </c>
      <c r="CD163" s="2">
        <f t="shared" si="311"/>
        <v>72919.69</v>
      </c>
      <c r="CE163" s="2">
        <f t="shared" si="311"/>
        <v>104487.79</v>
      </c>
      <c r="CF163" s="2">
        <f t="shared" si="311"/>
        <v>86249.23</v>
      </c>
      <c r="CG163" s="2">
        <f t="shared" si="311"/>
        <v>74426.7</v>
      </c>
      <c r="CH163" s="2">
        <f t="shared" si="311"/>
        <v>33444.1</v>
      </c>
      <c r="CI163" s="2">
        <f t="shared" si="311"/>
        <v>320790.64</v>
      </c>
      <c r="CJ163" s="2">
        <f t="shared" si="311"/>
        <v>313858.84000000003</v>
      </c>
      <c r="CK163" s="2">
        <f t="shared" si="311"/>
        <v>1519908.61</v>
      </c>
      <c r="CL163" s="2">
        <f t="shared" si="311"/>
        <v>233618.03</v>
      </c>
      <c r="CM163" s="2">
        <f t="shared" si="311"/>
        <v>113893.58</v>
      </c>
      <c r="CN163" s="2">
        <f t="shared" si="311"/>
        <v>8605084.4100000001</v>
      </c>
      <c r="CO163" s="2">
        <f t="shared" si="311"/>
        <v>5153394.09</v>
      </c>
      <c r="CP163" s="2">
        <f t="shared" si="311"/>
        <v>734189.06</v>
      </c>
      <c r="CQ163" s="2">
        <f t="shared" si="311"/>
        <v>386426.67</v>
      </c>
      <c r="CR163" s="2">
        <f t="shared" si="311"/>
        <v>80485.73</v>
      </c>
      <c r="CS163" s="2">
        <f t="shared" si="311"/>
        <v>248224.67</v>
      </c>
      <c r="CT163" s="2">
        <f t="shared" si="311"/>
        <v>85958.85</v>
      </c>
      <c r="CU163" s="2">
        <f t="shared" ref="CU163:DZ163" si="312">CU39</f>
        <v>58359.59</v>
      </c>
      <c r="CV163" s="2">
        <f t="shared" si="312"/>
        <v>47858.69</v>
      </c>
      <c r="CW163" s="2">
        <f t="shared" si="312"/>
        <v>134115.63</v>
      </c>
      <c r="CX163" s="2">
        <f t="shared" si="312"/>
        <v>243713.34</v>
      </c>
      <c r="CY163" s="2">
        <f t="shared" si="312"/>
        <v>18970.75</v>
      </c>
      <c r="CZ163" s="2">
        <f t="shared" si="312"/>
        <v>629899.39</v>
      </c>
      <c r="DA163" s="2">
        <f t="shared" si="312"/>
        <v>123499.93</v>
      </c>
      <c r="DB163" s="2">
        <f t="shared" si="312"/>
        <v>101395.44</v>
      </c>
      <c r="DC163" s="2">
        <f t="shared" si="312"/>
        <v>112080.46</v>
      </c>
      <c r="DD163" s="2">
        <f t="shared" si="312"/>
        <v>97944.92</v>
      </c>
      <c r="DE163" s="2">
        <f t="shared" si="312"/>
        <v>288400.14</v>
      </c>
      <c r="DF163" s="2">
        <f t="shared" si="312"/>
        <v>7817551.8200000003</v>
      </c>
      <c r="DG163" s="2">
        <f t="shared" si="312"/>
        <v>118174.05</v>
      </c>
      <c r="DH163" s="2">
        <f t="shared" si="312"/>
        <v>1002544.97</v>
      </c>
      <c r="DI163" s="2">
        <f t="shared" si="312"/>
        <v>1169415.45</v>
      </c>
      <c r="DJ163" s="2">
        <f t="shared" si="312"/>
        <v>169846.5</v>
      </c>
      <c r="DK163" s="2">
        <f t="shared" si="312"/>
        <v>88144.5</v>
      </c>
      <c r="DL163" s="2">
        <f t="shared" si="312"/>
        <v>2420056.54</v>
      </c>
      <c r="DM163" s="2">
        <f t="shared" si="312"/>
        <v>77790.55</v>
      </c>
      <c r="DN163" s="2">
        <f t="shared" si="312"/>
        <v>628414.66</v>
      </c>
      <c r="DO163" s="2">
        <f t="shared" si="312"/>
        <v>761258.72</v>
      </c>
      <c r="DP163" s="2">
        <f t="shared" si="312"/>
        <v>77422.7</v>
      </c>
      <c r="DQ163" s="2">
        <f t="shared" si="312"/>
        <v>409714.16</v>
      </c>
      <c r="DR163" s="2">
        <f t="shared" si="312"/>
        <v>475735.48</v>
      </c>
      <c r="DS163" s="2">
        <f t="shared" si="312"/>
        <v>198489</v>
      </c>
      <c r="DT163" s="2">
        <f t="shared" si="312"/>
        <v>53085.02</v>
      </c>
      <c r="DU163" s="2">
        <f t="shared" si="312"/>
        <v>128255.13</v>
      </c>
      <c r="DV163" s="2">
        <f t="shared" si="312"/>
        <v>49041.63</v>
      </c>
      <c r="DW163" s="2">
        <f t="shared" si="312"/>
        <v>105819.77</v>
      </c>
      <c r="DX163" s="2">
        <f t="shared" si="312"/>
        <v>165524.42000000001</v>
      </c>
      <c r="DY163" s="2">
        <f t="shared" si="312"/>
        <v>211849.28</v>
      </c>
      <c r="DZ163" s="2">
        <f t="shared" si="312"/>
        <v>440337.14</v>
      </c>
      <c r="EA163" s="2">
        <f t="shared" ref="EA163:FF163" si="313">EA39</f>
        <v>606678.97</v>
      </c>
      <c r="EB163" s="2">
        <f t="shared" si="313"/>
        <v>264983.83</v>
      </c>
      <c r="EC163" s="2">
        <f t="shared" si="313"/>
        <v>112196.29</v>
      </c>
      <c r="ED163" s="2">
        <f t="shared" si="313"/>
        <v>606490.69999999995</v>
      </c>
      <c r="EE163" s="2">
        <f t="shared" si="313"/>
        <v>69368.460000000006</v>
      </c>
      <c r="EF163" s="2">
        <f t="shared" si="313"/>
        <v>327633.84999999998</v>
      </c>
      <c r="EG163" s="2">
        <f t="shared" si="313"/>
        <v>120677.96</v>
      </c>
      <c r="EH163" s="2">
        <f t="shared" si="313"/>
        <v>51207.78</v>
      </c>
      <c r="EI163" s="2">
        <f t="shared" si="313"/>
        <v>3323220.8</v>
      </c>
      <c r="EJ163" s="2">
        <f t="shared" si="313"/>
        <v>2056399.34</v>
      </c>
      <c r="EK163" s="2">
        <f t="shared" si="313"/>
        <v>137117.85</v>
      </c>
      <c r="EL163" s="2">
        <f t="shared" si="313"/>
        <v>36713.550000000003</v>
      </c>
      <c r="EM163" s="2">
        <f t="shared" si="313"/>
        <v>247634.55</v>
      </c>
      <c r="EN163" s="2">
        <f t="shared" si="313"/>
        <v>285190.57</v>
      </c>
      <c r="EO163" s="2">
        <f t="shared" si="313"/>
        <v>144936.91</v>
      </c>
      <c r="EP163" s="2">
        <f t="shared" si="313"/>
        <v>223170.3</v>
      </c>
      <c r="EQ163" s="2">
        <f t="shared" si="313"/>
        <v>1024267.5</v>
      </c>
      <c r="ER163" s="2">
        <f t="shared" si="313"/>
        <v>209171.85</v>
      </c>
      <c r="ES163" s="2">
        <f t="shared" si="313"/>
        <v>106678.02</v>
      </c>
      <c r="ET163" s="2">
        <f t="shared" si="313"/>
        <v>133939.82999999999</v>
      </c>
      <c r="EU163" s="2">
        <f t="shared" si="313"/>
        <v>189375.43</v>
      </c>
      <c r="EV163" s="2">
        <f t="shared" si="313"/>
        <v>43464.959999999999</v>
      </c>
      <c r="EW163" s="2">
        <f t="shared" si="313"/>
        <v>341846.47</v>
      </c>
      <c r="EX163" s="2">
        <f t="shared" si="313"/>
        <v>19788.41</v>
      </c>
      <c r="EY163" s="2">
        <f t="shared" si="313"/>
        <v>106184.84</v>
      </c>
      <c r="EZ163" s="2">
        <f t="shared" si="313"/>
        <v>92250.34</v>
      </c>
      <c r="FA163" s="2">
        <f t="shared" si="313"/>
        <v>1567984.63</v>
      </c>
      <c r="FB163" s="2">
        <f t="shared" si="313"/>
        <v>469609.63</v>
      </c>
      <c r="FC163" s="2">
        <f t="shared" si="313"/>
        <v>926616</v>
      </c>
      <c r="FD163" s="2">
        <f t="shared" si="313"/>
        <v>157711.57</v>
      </c>
      <c r="FE163" s="2">
        <f t="shared" si="313"/>
        <v>64813.09</v>
      </c>
      <c r="FF163" s="2">
        <f t="shared" si="313"/>
        <v>70542.399999999994</v>
      </c>
      <c r="FG163" s="2">
        <f t="shared" ref="FG163:FX163" si="314">FG39</f>
        <v>71488.67</v>
      </c>
      <c r="FH163" s="2">
        <f t="shared" si="314"/>
        <v>112198.64</v>
      </c>
      <c r="FI163" s="2">
        <f t="shared" si="314"/>
        <v>558618.73</v>
      </c>
      <c r="FJ163" s="2">
        <f t="shared" si="314"/>
        <v>861473.15</v>
      </c>
      <c r="FK163" s="2">
        <f t="shared" si="314"/>
        <v>927120.98</v>
      </c>
      <c r="FL163" s="2">
        <f t="shared" si="314"/>
        <v>1829177.87</v>
      </c>
      <c r="FM163" s="2">
        <f t="shared" si="314"/>
        <v>532404.37</v>
      </c>
      <c r="FN163" s="2">
        <f t="shared" si="314"/>
        <v>3532207.73</v>
      </c>
      <c r="FO163" s="2">
        <f t="shared" si="314"/>
        <v>629176.46</v>
      </c>
      <c r="FP163" s="2">
        <f t="shared" si="314"/>
        <v>752042.46</v>
      </c>
      <c r="FQ163" s="2">
        <f t="shared" si="314"/>
        <v>409839.03</v>
      </c>
      <c r="FR163" s="2">
        <f t="shared" si="314"/>
        <v>177143.45</v>
      </c>
      <c r="FS163" s="2">
        <f t="shared" si="314"/>
        <v>72860.350000000006</v>
      </c>
      <c r="FT163" s="2">
        <f t="shared" si="314"/>
        <v>109456.97</v>
      </c>
      <c r="FU163" s="2">
        <f t="shared" si="314"/>
        <v>297429.19</v>
      </c>
      <c r="FV163" s="2">
        <f t="shared" si="314"/>
        <v>195022.78</v>
      </c>
      <c r="FW163" s="2">
        <f t="shared" si="314"/>
        <v>48430.720000000001</v>
      </c>
      <c r="FX163" s="2">
        <f t="shared" si="314"/>
        <v>39107.11</v>
      </c>
      <c r="FY163" s="2"/>
      <c r="FZ163" s="76">
        <f>SUM(C163:FX163)</f>
        <v>248978465.73999995</v>
      </c>
      <c r="GA163" s="65"/>
      <c r="GB163" s="2">
        <f>FZ163-GA163</f>
        <v>248978465.73999995</v>
      </c>
      <c r="GC163" s="2"/>
      <c r="GD163" s="2"/>
      <c r="GE163" s="205"/>
      <c r="GF163" s="9"/>
      <c r="GG163" s="2"/>
      <c r="GH163" s="9"/>
      <c r="GI163" s="120"/>
      <c r="GJ163" s="120"/>
      <c r="GK163" s="120"/>
      <c r="GL163" s="120"/>
      <c r="GM163" s="120"/>
    </row>
    <row r="164" spans="1:195" x14ac:dyDescent="0.35">
      <c r="A164" s="177" t="s">
        <v>598</v>
      </c>
      <c r="B164" s="154" t="s">
        <v>1080</v>
      </c>
      <c r="C164" s="33">
        <f>C162+C163</f>
        <v>34275290.198334649</v>
      </c>
      <c r="D164" s="33">
        <f t="shared" ref="D164:BO164" si="315">D162+D163</f>
        <v>128118734.17307039</v>
      </c>
      <c r="E164" s="33">
        <f t="shared" si="315"/>
        <v>34495348.001967102</v>
      </c>
      <c r="F164" s="33">
        <f t="shared" si="315"/>
        <v>91504111.130250186</v>
      </c>
      <c r="G164" s="33">
        <f t="shared" si="315"/>
        <v>14927247.921501309</v>
      </c>
      <c r="H164" s="33">
        <f t="shared" si="315"/>
        <v>4117686.9186785822</v>
      </c>
      <c r="I164" s="33">
        <f t="shared" si="315"/>
        <v>33732911.354274578</v>
      </c>
      <c r="J164" s="33">
        <f t="shared" si="315"/>
        <v>5862173.3382190475</v>
      </c>
      <c r="K164" s="33">
        <f t="shared" si="315"/>
        <v>1541962.1172030573</v>
      </c>
      <c r="L164" s="33">
        <f t="shared" si="315"/>
        <v>25281311.490089007</v>
      </c>
      <c r="M164" s="33">
        <f t="shared" si="315"/>
        <v>8991650.2211018205</v>
      </c>
      <c r="N164" s="33">
        <f t="shared" si="315"/>
        <v>192771928.35932434</v>
      </c>
      <c r="O164" s="33">
        <f t="shared" si="315"/>
        <v>78961248.387119561</v>
      </c>
      <c r="P164" s="33">
        <f t="shared" si="315"/>
        <v>1644037.5660999489</v>
      </c>
      <c r="Q164" s="33">
        <f t="shared" si="315"/>
        <v>162582825.90777761</v>
      </c>
      <c r="R164" s="33">
        <f t="shared" si="315"/>
        <v>2167311.0970213898</v>
      </c>
      <c r="S164" s="33">
        <f t="shared" si="315"/>
        <v>16746591.919845723</v>
      </c>
      <c r="T164" s="33">
        <f t="shared" si="315"/>
        <v>711408.96444545896</v>
      </c>
      <c r="U164" s="33">
        <f t="shared" si="315"/>
        <v>791095.64398065524</v>
      </c>
      <c r="V164" s="33">
        <f t="shared" si="315"/>
        <v>1150203.8898526947</v>
      </c>
      <c r="W164" s="33">
        <f t="shared" si="315"/>
        <v>204387.87493671707</v>
      </c>
      <c r="X164" s="33">
        <f t="shared" si="315"/>
        <v>323356.60395517526</v>
      </c>
      <c r="Y164" s="33">
        <f t="shared" si="315"/>
        <v>2078489.780582617</v>
      </c>
      <c r="Z164" s="33">
        <f t="shared" si="315"/>
        <v>720363.17105138476</v>
      </c>
      <c r="AA164" s="33">
        <f t="shared" si="315"/>
        <v>192183586.62353504</v>
      </c>
      <c r="AB164" s="33">
        <f t="shared" si="315"/>
        <v>295714499.33918852</v>
      </c>
      <c r="AC164" s="33">
        <f t="shared" si="315"/>
        <v>10622377.178465113</v>
      </c>
      <c r="AD164" s="33">
        <f t="shared" si="315"/>
        <v>10804297.962298334</v>
      </c>
      <c r="AE164" s="33">
        <f t="shared" si="315"/>
        <v>706702.99432107748</v>
      </c>
      <c r="AF164" s="33">
        <f t="shared" si="315"/>
        <v>1235026.9828001449</v>
      </c>
      <c r="AG164" s="33">
        <f t="shared" si="315"/>
        <v>5114434.4797080401</v>
      </c>
      <c r="AH164" s="33">
        <f t="shared" si="315"/>
        <v>1225951.904960775</v>
      </c>
      <c r="AI164" s="33">
        <f t="shared" si="315"/>
        <v>384893.7923964326</v>
      </c>
      <c r="AJ164" s="33">
        <f t="shared" si="315"/>
        <v>1119652.2152647988</v>
      </c>
      <c r="AK164" s="33">
        <f t="shared" si="315"/>
        <v>1522211.3968550293</v>
      </c>
      <c r="AL164" s="33">
        <f t="shared" si="315"/>
        <v>2612751.1132171224</v>
      </c>
      <c r="AM164" s="33">
        <f t="shared" si="315"/>
        <v>1445466.2874864482</v>
      </c>
      <c r="AN164" s="33">
        <f t="shared" si="315"/>
        <v>4764465.9269999992</v>
      </c>
      <c r="AO164" s="33">
        <f t="shared" si="315"/>
        <v>17941545.221705638</v>
      </c>
      <c r="AP164" s="33">
        <f t="shared" si="315"/>
        <v>711782702.96659756</v>
      </c>
      <c r="AQ164" s="33">
        <f t="shared" si="315"/>
        <v>1885013.8712162734</v>
      </c>
      <c r="AR164" s="33">
        <f t="shared" si="315"/>
        <v>312638965.52671641</v>
      </c>
      <c r="AS164" s="33">
        <f t="shared" si="315"/>
        <v>61590455.089198112</v>
      </c>
      <c r="AT164" s="33">
        <f t="shared" si="315"/>
        <v>12188075.161551856</v>
      </c>
      <c r="AU164" s="33">
        <f t="shared" si="315"/>
        <v>1917573.2623370274</v>
      </c>
      <c r="AV164" s="33">
        <f t="shared" si="315"/>
        <v>1429227.4490698965</v>
      </c>
      <c r="AW164" s="33">
        <f t="shared" si="315"/>
        <v>1061750.1236953472</v>
      </c>
      <c r="AX164" s="33">
        <f t="shared" si="315"/>
        <v>742875.50007901574</v>
      </c>
      <c r="AY164" s="33">
        <f t="shared" si="315"/>
        <v>1797031.2174207489</v>
      </c>
      <c r="AZ164" s="33">
        <f t="shared" si="315"/>
        <v>19037533.246146116</v>
      </c>
      <c r="BA164" s="33">
        <f t="shared" si="315"/>
        <v>28398437.946955997</v>
      </c>
      <c r="BB164" s="33">
        <f t="shared" si="315"/>
        <v>7605204.381418406</v>
      </c>
      <c r="BC164" s="33">
        <f t="shared" si="315"/>
        <v>105960962.51542123</v>
      </c>
      <c r="BD164" s="33">
        <f t="shared" si="315"/>
        <v>18454401.804198567</v>
      </c>
      <c r="BE164" s="33">
        <f t="shared" si="315"/>
        <v>6085959.3357390612</v>
      </c>
      <c r="BF164" s="33">
        <f t="shared" si="315"/>
        <v>89160210.838288084</v>
      </c>
      <c r="BG164" s="33">
        <f t="shared" si="315"/>
        <v>1983249.6479381584</v>
      </c>
      <c r="BH164" s="33">
        <f t="shared" si="315"/>
        <v>2400625.5308905318</v>
      </c>
      <c r="BI164" s="33">
        <f t="shared" si="315"/>
        <v>799033.92096947751</v>
      </c>
      <c r="BJ164" s="33">
        <f t="shared" si="315"/>
        <v>29786501.088881321</v>
      </c>
      <c r="BK164" s="33">
        <f t="shared" si="315"/>
        <v>55117851.820676357</v>
      </c>
      <c r="BL164" s="33">
        <f t="shared" si="315"/>
        <v>235449.26096649404</v>
      </c>
      <c r="BM164" s="33">
        <f t="shared" si="315"/>
        <v>1226354.6804461896</v>
      </c>
      <c r="BN164" s="33">
        <f t="shared" si="315"/>
        <v>11964547.201099476</v>
      </c>
      <c r="BO164" s="33">
        <f t="shared" si="315"/>
        <v>4736541.6736531463</v>
      </c>
      <c r="BP164" s="33">
        <f t="shared" ref="BP164:EA164" si="316">BP162+BP163</f>
        <v>3048881.9087538598</v>
      </c>
      <c r="BQ164" s="33">
        <f t="shared" si="316"/>
        <v>59346298.018319912</v>
      </c>
      <c r="BR164" s="33">
        <f t="shared" si="316"/>
        <v>12237650.456844602</v>
      </c>
      <c r="BS164" s="33">
        <f t="shared" si="316"/>
        <v>4335124.0343034342</v>
      </c>
      <c r="BT164" s="33">
        <f t="shared" si="316"/>
        <v>3236911.3951995336</v>
      </c>
      <c r="BU164" s="33">
        <f t="shared" si="316"/>
        <v>2552112.8272815393</v>
      </c>
      <c r="BV164" s="33">
        <f t="shared" si="316"/>
        <v>15051187.864</v>
      </c>
      <c r="BW164" s="33">
        <f t="shared" si="316"/>
        <v>19342938.733404584</v>
      </c>
      <c r="BX164" s="33">
        <f t="shared" si="316"/>
        <v>1463637.465489815</v>
      </c>
      <c r="BY164" s="33">
        <f t="shared" si="316"/>
        <v>3941261.7637329274</v>
      </c>
      <c r="BZ164" s="33">
        <f t="shared" si="316"/>
        <v>1316507.5867849067</v>
      </c>
      <c r="CA164" s="33">
        <f t="shared" si="316"/>
        <v>2921697.4853126374</v>
      </c>
      <c r="CB164" s="33">
        <f t="shared" si="316"/>
        <v>423548465.77631295</v>
      </c>
      <c r="CC164" s="33">
        <f t="shared" si="316"/>
        <v>677016.47241974925</v>
      </c>
      <c r="CD164" s="33">
        <f t="shared" si="316"/>
        <v>559679.24037128291</v>
      </c>
      <c r="CE164" s="33">
        <f t="shared" si="316"/>
        <v>1348701.4049625637</v>
      </c>
      <c r="CF164" s="33">
        <f t="shared" si="316"/>
        <v>870717.08302799833</v>
      </c>
      <c r="CG164" s="33">
        <f t="shared" si="316"/>
        <v>780619.84755458264</v>
      </c>
      <c r="CH164" s="33">
        <f t="shared" si="316"/>
        <v>537789.85612722288</v>
      </c>
      <c r="CI164" s="33">
        <f t="shared" si="316"/>
        <v>3718973.0734909456</v>
      </c>
      <c r="CJ164" s="33">
        <f t="shared" si="316"/>
        <v>11067595.525519038</v>
      </c>
      <c r="CK164" s="33">
        <f t="shared" si="316"/>
        <v>21789232.52151683</v>
      </c>
      <c r="CL164" s="33">
        <f t="shared" si="316"/>
        <v>3847973.588317066</v>
      </c>
      <c r="CM164" s="33">
        <f t="shared" si="316"/>
        <v>2224600.400003145</v>
      </c>
      <c r="CN164" s="33">
        <f t="shared" si="316"/>
        <v>154031880.70018175</v>
      </c>
      <c r="CO164" s="33">
        <f t="shared" si="316"/>
        <v>102460998.50499924</v>
      </c>
      <c r="CP164" s="33">
        <f t="shared" si="316"/>
        <v>12154067.710999999</v>
      </c>
      <c r="CQ164" s="33">
        <f t="shared" si="316"/>
        <v>3586289.6546131847</v>
      </c>
      <c r="CR164" s="33">
        <f t="shared" si="316"/>
        <v>764795.42140242667</v>
      </c>
      <c r="CS164" s="33">
        <f t="shared" si="316"/>
        <v>1824420.6057032787</v>
      </c>
      <c r="CT164" s="33">
        <f t="shared" si="316"/>
        <v>975715.8687969225</v>
      </c>
      <c r="CU164" s="33">
        <f t="shared" si="316"/>
        <v>546675.73212136468</v>
      </c>
      <c r="CV164" s="33">
        <f t="shared" si="316"/>
        <v>442187.07258771051</v>
      </c>
      <c r="CW164" s="33">
        <f t="shared" si="316"/>
        <v>1494635.9563395097</v>
      </c>
      <c r="CX164" s="33">
        <f t="shared" si="316"/>
        <v>2678877.4503650777</v>
      </c>
      <c r="CY164" s="33">
        <f t="shared" si="316"/>
        <v>202609.1149225322</v>
      </c>
      <c r="CZ164" s="33">
        <f t="shared" si="316"/>
        <v>7569379.7623420302</v>
      </c>
      <c r="DA164" s="33">
        <f t="shared" si="316"/>
        <v>1435926.8438986288</v>
      </c>
      <c r="DB164" s="33">
        <f t="shared" si="316"/>
        <v>1280112.1551717336</v>
      </c>
      <c r="DC164" s="33">
        <f t="shared" si="316"/>
        <v>1490422.6535805387</v>
      </c>
      <c r="DD164" s="33">
        <f t="shared" si="316"/>
        <v>1101124.0246093518</v>
      </c>
      <c r="DE164" s="33">
        <f t="shared" si="316"/>
        <v>2343718.2089518425</v>
      </c>
      <c r="DF164" s="33">
        <f t="shared" si="316"/>
        <v>85317748.89174667</v>
      </c>
      <c r="DG164" s="33">
        <f t="shared" si="316"/>
        <v>1794285.8166029253</v>
      </c>
      <c r="DH164" s="33">
        <f t="shared" si="316"/>
        <v>11296786.997414939</v>
      </c>
      <c r="DI164" s="33">
        <f t="shared" si="316"/>
        <v>15628775.886222865</v>
      </c>
      <c r="DJ164" s="33">
        <f t="shared" si="316"/>
        <v>1947938.6887167871</v>
      </c>
      <c r="DK164" s="33">
        <f t="shared" si="316"/>
        <v>1425917.2186327181</v>
      </c>
      <c r="DL164" s="33">
        <f t="shared" si="316"/>
        <v>27165435.207346905</v>
      </c>
      <c r="DM164" s="33">
        <f t="shared" si="316"/>
        <v>769638.58229843073</v>
      </c>
      <c r="DN164" s="33">
        <f t="shared" si="316"/>
        <v>8251783.5385485357</v>
      </c>
      <c r="DO164" s="33">
        <f t="shared" si="316"/>
        <v>11116218.757545935</v>
      </c>
      <c r="DP164" s="33">
        <f t="shared" si="316"/>
        <v>994945.31094726198</v>
      </c>
      <c r="DQ164" s="33">
        <f t="shared" si="316"/>
        <v>10972390.274</v>
      </c>
      <c r="DR164" s="33">
        <f t="shared" si="316"/>
        <v>3127443.321694423</v>
      </c>
      <c r="DS164" s="33">
        <f t="shared" si="316"/>
        <v>1413479.4284804002</v>
      </c>
      <c r="DT164" s="33">
        <f t="shared" si="316"/>
        <v>380045.05876811349</v>
      </c>
      <c r="DU164" s="33">
        <f t="shared" si="316"/>
        <v>998193.93868899101</v>
      </c>
      <c r="DV164" s="33">
        <f t="shared" si="316"/>
        <v>312829.98732696858</v>
      </c>
      <c r="DW164" s="33">
        <f t="shared" si="316"/>
        <v>761575.24425249652</v>
      </c>
      <c r="DX164" s="33">
        <f t="shared" si="316"/>
        <v>2960510.5901009394</v>
      </c>
      <c r="DY164" s="33">
        <f t="shared" si="316"/>
        <v>4206112.366033732</v>
      </c>
      <c r="DZ164" s="33">
        <f t="shared" si="316"/>
        <v>6295085.7126282211</v>
      </c>
      <c r="EA164" s="33">
        <f t="shared" si="316"/>
        <v>7278723.7439999999</v>
      </c>
      <c r="EB164" s="33">
        <f t="shared" ref="EB164:FX164" si="317">EB162+EB163</f>
        <v>2751293.0154463537</v>
      </c>
      <c r="EC164" s="33">
        <f t="shared" si="317"/>
        <v>1193705.5015600075</v>
      </c>
      <c r="ED164" s="33">
        <f t="shared" si="317"/>
        <v>23152924.157399997</v>
      </c>
      <c r="EE164" s="33">
        <f t="shared" si="317"/>
        <v>576846.33524220134</v>
      </c>
      <c r="EF164" s="33">
        <f t="shared" si="317"/>
        <v>3003845.7295601862</v>
      </c>
      <c r="EG164" s="33">
        <f t="shared" si="317"/>
        <v>1005343.3438476042</v>
      </c>
      <c r="EH164" s="33">
        <f t="shared" si="317"/>
        <v>469385.12504549755</v>
      </c>
      <c r="EI164" s="33">
        <f t="shared" si="317"/>
        <v>44510973.541830137</v>
      </c>
      <c r="EJ164" s="33">
        <f t="shared" si="317"/>
        <v>35203819.250898413</v>
      </c>
      <c r="EK164" s="33">
        <f t="shared" si="317"/>
        <v>3615494.4687752449</v>
      </c>
      <c r="EL164" s="33">
        <f t="shared" si="317"/>
        <v>1812554.7751296125</v>
      </c>
      <c r="EM164" s="33">
        <f t="shared" si="317"/>
        <v>3123542.1012804764</v>
      </c>
      <c r="EN164" s="33">
        <f t="shared" si="317"/>
        <v>2600910.1598614152</v>
      </c>
      <c r="EO164" s="33">
        <f t="shared" si="317"/>
        <v>1426324.4843316101</v>
      </c>
      <c r="EP164" s="33">
        <f t="shared" si="317"/>
        <v>4199759.6998100812</v>
      </c>
      <c r="EQ164" s="33">
        <f t="shared" si="317"/>
        <v>11658495.274522191</v>
      </c>
      <c r="ER164" s="33">
        <f t="shared" si="317"/>
        <v>3372881.2361279852</v>
      </c>
      <c r="ES164" s="33">
        <f t="shared" si="317"/>
        <v>1136294.467151643</v>
      </c>
      <c r="ET164" s="33">
        <f t="shared" si="317"/>
        <v>1649616.4305718485</v>
      </c>
      <c r="EU164" s="33">
        <f t="shared" si="317"/>
        <v>1480946.9620035877</v>
      </c>
      <c r="EV164" s="33">
        <f t="shared" si="317"/>
        <v>1275172.4963417482</v>
      </c>
      <c r="EW164" s="33">
        <f t="shared" si="317"/>
        <v>10111860.5836099</v>
      </c>
      <c r="EX164" s="33">
        <f t="shared" si="317"/>
        <v>539908.37730038655</v>
      </c>
      <c r="EY164" s="33">
        <f t="shared" si="317"/>
        <v>1040535.4717022496</v>
      </c>
      <c r="EZ164" s="33">
        <f t="shared" si="317"/>
        <v>906869.78106131195</v>
      </c>
      <c r="FA164" s="33">
        <f t="shared" si="317"/>
        <v>42371448.990369409</v>
      </c>
      <c r="FB164" s="33">
        <f t="shared" si="317"/>
        <v>4866996.2620000001</v>
      </c>
      <c r="FC164" s="33">
        <f t="shared" si="317"/>
        <v>13796331.010105763</v>
      </c>
      <c r="FD164" s="33">
        <f t="shared" si="317"/>
        <v>1657671.7917570737</v>
      </c>
      <c r="FE164" s="33">
        <f t="shared" si="317"/>
        <v>712470.95522704918</v>
      </c>
      <c r="FF164" s="33">
        <f t="shared" si="317"/>
        <v>746272.11132404325</v>
      </c>
      <c r="FG164" s="33">
        <f t="shared" si="317"/>
        <v>903947.56899266038</v>
      </c>
      <c r="FH164" s="33">
        <f t="shared" si="317"/>
        <v>1048707.9257068306</v>
      </c>
      <c r="FI164" s="33">
        <f t="shared" si="317"/>
        <v>14310020.840691496</v>
      </c>
      <c r="FJ164" s="33">
        <f t="shared" si="317"/>
        <v>22928345.7240493</v>
      </c>
      <c r="FK164" s="33">
        <f t="shared" si="317"/>
        <v>24412779.573684152</v>
      </c>
      <c r="FL164" s="33">
        <f t="shared" si="317"/>
        <v>63816439.579745583</v>
      </c>
      <c r="FM164" s="33">
        <f t="shared" si="317"/>
        <v>28235383.271836881</v>
      </c>
      <c r="FN164" s="33">
        <f t="shared" si="317"/>
        <v>85425747.998315871</v>
      </c>
      <c r="FO164" s="33">
        <f t="shared" si="317"/>
        <v>13207360.717999998</v>
      </c>
      <c r="FP164" s="33">
        <f t="shared" si="317"/>
        <v>19479689.803856835</v>
      </c>
      <c r="FQ164" s="33">
        <f t="shared" si="317"/>
        <v>12231915.453540657</v>
      </c>
      <c r="FR164" s="33">
        <f t="shared" si="317"/>
        <v>3454663.2880136725</v>
      </c>
      <c r="FS164" s="33">
        <f t="shared" si="317"/>
        <v>2327484.5591523694</v>
      </c>
      <c r="FT164" s="33">
        <f t="shared" si="317"/>
        <v>1597194.0188999998</v>
      </c>
      <c r="FU164" s="33">
        <f t="shared" si="317"/>
        <v>4336884.0341747366</v>
      </c>
      <c r="FV164" s="33">
        <f t="shared" si="317"/>
        <v>3086763.4776905724</v>
      </c>
      <c r="FW164" s="33">
        <f t="shared" si="317"/>
        <v>604752.83147656755</v>
      </c>
      <c r="FX164" s="33">
        <f t="shared" si="317"/>
        <v>473674.03928709857</v>
      </c>
      <c r="FY164" s="2"/>
      <c r="FZ164" s="76"/>
      <c r="GA164" s="65"/>
      <c r="GB164" s="2"/>
      <c r="GC164" s="2"/>
      <c r="GD164" s="2"/>
      <c r="GE164" s="205"/>
      <c r="GF164" s="9"/>
      <c r="GG164" s="2"/>
      <c r="GH164" s="9"/>
      <c r="GI164" s="120"/>
      <c r="GJ164" s="120"/>
      <c r="GK164" s="120"/>
      <c r="GL164" s="120"/>
      <c r="GM164" s="120"/>
    </row>
    <row r="165" spans="1:195" x14ac:dyDescent="0.35">
      <c r="A165" s="177"/>
      <c r="B165" s="154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  <c r="FY165" s="2"/>
      <c r="FZ165" s="76"/>
      <c r="GA165" s="65"/>
      <c r="GB165" s="2"/>
      <c r="GC165" s="2"/>
      <c r="GD165" s="2"/>
      <c r="GE165" s="205"/>
      <c r="GF165" s="9"/>
      <c r="GG165" s="2"/>
      <c r="GH165" s="9"/>
      <c r="GI165" s="120"/>
      <c r="GJ165" s="120"/>
      <c r="GK165" s="120"/>
      <c r="GL165" s="120"/>
      <c r="GM165" s="120"/>
    </row>
    <row r="166" spans="1:195" x14ac:dyDescent="0.35">
      <c r="A166" s="177" t="s">
        <v>600</v>
      </c>
      <c r="B166" s="154" t="s">
        <v>1081</v>
      </c>
      <c r="C166" s="33">
        <f>IF(C160-C162-C163&lt;0,0,C160-C162-C163)</f>
        <v>47606186.729665354</v>
      </c>
      <c r="D166" s="33">
        <f t="shared" ref="D166:BO166" si="318">IF(D160-D162-D163&lt;0,0,D160-D162-D163)</f>
        <v>300090146.35992962</v>
      </c>
      <c r="E166" s="33">
        <f t="shared" si="318"/>
        <v>32320211.667032897</v>
      </c>
      <c r="F166" s="33">
        <f t="shared" si="318"/>
        <v>184103468.32774982</v>
      </c>
      <c r="G166" s="33">
        <f t="shared" si="318"/>
        <v>3955624.3874986907</v>
      </c>
      <c r="H166" s="33">
        <f t="shared" si="318"/>
        <v>9901509.6223214194</v>
      </c>
      <c r="I166" s="33">
        <f t="shared" si="318"/>
        <v>56542083.447725423</v>
      </c>
      <c r="J166" s="33">
        <f t="shared" si="318"/>
        <v>17946465.763780951</v>
      </c>
      <c r="K166" s="33">
        <f t="shared" si="318"/>
        <v>3012653.1487969426</v>
      </c>
      <c r="L166" s="33">
        <f t="shared" si="318"/>
        <v>652723.14891099045</v>
      </c>
      <c r="M166" s="33">
        <f t="shared" si="318"/>
        <v>3715273.0858981796</v>
      </c>
      <c r="N166" s="33">
        <f t="shared" si="318"/>
        <v>380486585.42757559</v>
      </c>
      <c r="O166" s="33">
        <f t="shared" si="318"/>
        <v>63788745.738630444</v>
      </c>
      <c r="P166" s="33">
        <f t="shared" si="318"/>
        <v>4153133.338900052</v>
      </c>
      <c r="Q166" s="33">
        <f t="shared" si="318"/>
        <v>321638554.83622241</v>
      </c>
      <c r="R166" s="33">
        <f t="shared" si="318"/>
        <v>68015185.221328601</v>
      </c>
      <c r="S166" s="33">
        <f t="shared" si="318"/>
        <v>1658532.9231542796</v>
      </c>
      <c r="T166" s="33">
        <f t="shared" si="318"/>
        <v>2700249.7995545408</v>
      </c>
      <c r="U166" s="33">
        <f t="shared" si="318"/>
        <v>541785.78401934484</v>
      </c>
      <c r="V166" s="33">
        <f t="shared" si="318"/>
        <v>3169173.3771473053</v>
      </c>
      <c r="W166" s="33">
        <f t="shared" si="318"/>
        <v>3622943.8750632829</v>
      </c>
      <c r="X166" s="33">
        <f t="shared" si="318"/>
        <v>950876.60004482465</v>
      </c>
      <c r="Y166" s="33">
        <f t="shared" si="318"/>
        <v>9483880.3524173815</v>
      </c>
      <c r="Z166" s="33">
        <f t="shared" si="318"/>
        <v>3142749.6389486152</v>
      </c>
      <c r="AA166" s="33">
        <f t="shared" si="318"/>
        <v>157668593.53671491</v>
      </c>
      <c r="AB166" s="33">
        <f t="shared" si="318"/>
        <v>14306111.07741149</v>
      </c>
      <c r="AC166" s="33">
        <f t="shared" si="318"/>
        <v>856507.44753488619</v>
      </c>
      <c r="AD166" s="33">
        <f t="shared" si="318"/>
        <v>5779068.3547016652</v>
      </c>
      <c r="AE166" s="33">
        <f t="shared" si="318"/>
        <v>1424166.4356789226</v>
      </c>
      <c r="AF166" s="33">
        <f t="shared" si="318"/>
        <v>2376638.6151998551</v>
      </c>
      <c r="AG166" s="33">
        <f t="shared" si="318"/>
        <v>2718318.8332919599</v>
      </c>
      <c r="AH166" s="33">
        <f t="shared" si="318"/>
        <v>10414491.801039226</v>
      </c>
      <c r="AI166" s="33">
        <f t="shared" si="318"/>
        <v>5435102.4246035675</v>
      </c>
      <c r="AJ166" s="33">
        <f t="shared" si="318"/>
        <v>2469695.6907352014</v>
      </c>
      <c r="AK166" s="33">
        <f t="shared" si="318"/>
        <v>1813503.2131449706</v>
      </c>
      <c r="AL166" s="33">
        <f t="shared" si="318"/>
        <v>2126823.7067828779</v>
      </c>
      <c r="AM166" s="33">
        <f t="shared" si="318"/>
        <v>3807502.4805135522</v>
      </c>
      <c r="AN166" s="33">
        <f t="shared" si="318"/>
        <v>2.9103830456733704E-10</v>
      </c>
      <c r="AO166" s="33">
        <f t="shared" si="318"/>
        <v>29836874.851294361</v>
      </c>
      <c r="AP166" s="33">
        <f t="shared" si="318"/>
        <v>277396011.13340241</v>
      </c>
      <c r="AQ166" s="33">
        <f t="shared" si="318"/>
        <v>2439007.3787837271</v>
      </c>
      <c r="AR166" s="33">
        <f t="shared" si="318"/>
        <v>374227027.91173357</v>
      </c>
      <c r="AS166" s="33">
        <f t="shared" si="318"/>
        <v>18078751.751801893</v>
      </c>
      <c r="AT166" s="33">
        <f t="shared" si="318"/>
        <v>22182712.960448146</v>
      </c>
      <c r="AU166" s="33">
        <f t="shared" si="318"/>
        <v>3287807.1366629731</v>
      </c>
      <c r="AV166" s="33">
        <f t="shared" si="318"/>
        <v>3661318.8569301032</v>
      </c>
      <c r="AW166" s="33">
        <f t="shared" si="318"/>
        <v>3493441.7725546523</v>
      </c>
      <c r="AX166" s="33">
        <f t="shared" si="318"/>
        <v>870415.43297098414</v>
      </c>
      <c r="AY166" s="33">
        <f t="shared" si="318"/>
        <v>4525628.0015792521</v>
      </c>
      <c r="AZ166" s="33">
        <f t="shared" si="318"/>
        <v>121796595.67385386</v>
      </c>
      <c r="BA166" s="33">
        <f t="shared" si="318"/>
        <v>72274953.051043987</v>
      </c>
      <c r="BB166" s="33">
        <f t="shared" si="318"/>
        <v>72259466.542581603</v>
      </c>
      <c r="BC166" s="33">
        <f t="shared" si="318"/>
        <v>188286891.3053287</v>
      </c>
      <c r="BD166" s="33">
        <f t="shared" si="318"/>
        <v>22226239.204601426</v>
      </c>
      <c r="BE166" s="33">
        <f t="shared" si="318"/>
        <v>8183725.4911109349</v>
      </c>
      <c r="BF166" s="33">
        <f t="shared" si="318"/>
        <v>196877938.57191193</v>
      </c>
      <c r="BG166" s="33">
        <f t="shared" si="318"/>
        <v>9877425.2840618417</v>
      </c>
      <c r="BH166" s="33">
        <f t="shared" si="318"/>
        <v>5469577.4311094685</v>
      </c>
      <c r="BI166" s="33">
        <f t="shared" si="318"/>
        <v>3825011.0860305224</v>
      </c>
      <c r="BJ166" s="33">
        <f t="shared" si="318"/>
        <v>40387223.509068675</v>
      </c>
      <c r="BK166" s="33">
        <f t="shared" si="318"/>
        <v>298466618.56767362</v>
      </c>
      <c r="BL166" s="33">
        <f t="shared" si="318"/>
        <v>1435675.7839835058</v>
      </c>
      <c r="BM166" s="33">
        <f t="shared" si="318"/>
        <v>4997604.8745538099</v>
      </c>
      <c r="BN166" s="33">
        <f t="shared" si="318"/>
        <v>22976181.665900525</v>
      </c>
      <c r="BO166" s="33">
        <f t="shared" si="318"/>
        <v>10007678.555346854</v>
      </c>
      <c r="BP166" s="33">
        <f t="shared" ref="BP166:EA166" si="319">IF(BP160-BP162-BP163&lt;0,0,BP160-BP162-BP163)</f>
        <v>232830.85124613997</v>
      </c>
      <c r="BQ166" s="33">
        <f t="shared" si="319"/>
        <v>15642176.699680086</v>
      </c>
      <c r="BR166" s="33">
        <f t="shared" si="319"/>
        <v>39607066.647155404</v>
      </c>
      <c r="BS166" s="33">
        <f t="shared" si="319"/>
        <v>10109812.962696565</v>
      </c>
      <c r="BT166" s="33">
        <f t="shared" si="319"/>
        <v>2564691.4528004667</v>
      </c>
      <c r="BU166" s="33">
        <f t="shared" si="319"/>
        <v>3799735.5957184602</v>
      </c>
      <c r="BV166" s="33">
        <f t="shared" si="319"/>
        <v>9.3132257461547852E-10</v>
      </c>
      <c r="BW166" s="33">
        <f t="shared" si="319"/>
        <v>4581541.7005954161</v>
      </c>
      <c r="BX166" s="33">
        <f t="shared" si="319"/>
        <v>378882.42011018493</v>
      </c>
      <c r="BY166" s="33">
        <f t="shared" si="319"/>
        <v>2434683.6132670729</v>
      </c>
      <c r="BZ166" s="33">
        <f t="shared" si="319"/>
        <v>2443308.6732150936</v>
      </c>
      <c r="CA166" s="33">
        <f t="shared" si="319"/>
        <v>161391.79733736214</v>
      </c>
      <c r="CB166" s="33">
        <f t="shared" si="319"/>
        <v>384826196.231287</v>
      </c>
      <c r="CC166" s="33">
        <f t="shared" si="319"/>
        <v>2976098.6475802506</v>
      </c>
      <c r="CD166" s="33">
        <f t="shared" si="319"/>
        <v>2958986.7326287171</v>
      </c>
      <c r="CE166" s="33">
        <f t="shared" si="319"/>
        <v>1741886.1350374364</v>
      </c>
      <c r="CF166" s="33">
        <f t="shared" si="319"/>
        <v>1490208.7469720016</v>
      </c>
      <c r="CG166" s="33">
        <f t="shared" si="319"/>
        <v>2936576.6804454168</v>
      </c>
      <c r="CH166" s="33">
        <f t="shared" si="319"/>
        <v>1758857.0880727768</v>
      </c>
      <c r="CI166" s="33">
        <f t="shared" si="319"/>
        <v>5201830.788509055</v>
      </c>
      <c r="CJ166" s="33">
        <f t="shared" si="319"/>
        <v>96.001480962906498</v>
      </c>
      <c r="CK166" s="33">
        <f t="shared" si="319"/>
        <v>43342974.561483175</v>
      </c>
      <c r="CL166" s="33">
        <f t="shared" si="319"/>
        <v>11345842.946682936</v>
      </c>
      <c r="CM166" s="33">
        <f t="shared" si="319"/>
        <v>7962467.9859968554</v>
      </c>
      <c r="CN166" s="33">
        <f t="shared" si="319"/>
        <v>206488278.02026817</v>
      </c>
      <c r="CO166" s="33">
        <f t="shared" si="319"/>
        <v>54656240.933150753</v>
      </c>
      <c r="CP166" s="33">
        <f t="shared" si="319"/>
        <v>4.6566128730773926E-10</v>
      </c>
      <c r="CQ166" s="33">
        <f t="shared" si="319"/>
        <v>6601381.2251368137</v>
      </c>
      <c r="CR166" s="33">
        <f t="shared" si="319"/>
        <v>3419378.0305975736</v>
      </c>
      <c r="CS166" s="33">
        <f t="shared" si="319"/>
        <v>2584228.4014467206</v>
      </c>
      <c r="CT166" s="33">
        <f t="shared" si="319"/>
        <v>1490252.2102030772</v>
      </c>
      <c r="CU166" s="33">
        <f t="shared" si="319"/>
        <v>4289500.4328786358</v>
      </c>
      <c r="CV166" s="33">
        <f t="shared" si="319"/>
        <v>766906.68341228948</v>
      </c>
      <c r="CW166" s="33">
        <f t="shared" si="319"/>
        <v>2447212.1736604902</v>
      </c>
      <c r="CX166" s="33">
        <f t="shared" si="319"/>
        <v>3579332.7186349221</v>
      </c>
      <c r="CY166" s="33">
        <f t="shared" si="319"/>
        <v>1099321.214077468</v>
      </c>
      <c r="CZ166" s="33">
        <f t="shared" si="319"/>
        <v>12935036.127657969</v>
      </c>
      <c r="DA166" s="33">
        <f t="shared" si="319"/>
        <v>2215850.7271013712</v>
      </c>
      <c r="DB166" s="33">
        <f t="shared" si="319"/>
        <v>3664314.4078282663</v>
      </c>
      <c r="DC166" s="33">
        <f t="shared" si="319"/>
        <v>2141505.4114194615</v>
      </c>
      <c r="DD166" s="33">
        <f t="shared" si="319"/>
        <v>2314544.0893906485</v>
      </c>
      <c r="DE166" s="33">
        <f t="shared" si="319"/>
        <v>2568357.8460481572</v>
      </c>
      <c r="DF166" s="33">
        <f t="shared" si="319"/>
        <v>130509927.85430336</v>
      </c>
      <c r="DG166" s="33">
        <f t="shared" si="319"/>
        <v>885225.15374707431</v>
      </c>
      <c r="DH166" s="33">
        <f t="shared" si="319"/>
        <v>9476780.0055850595</v>
      </c>
      <c r="DI166" s="33">
        <f t="shared" si="319"/>
        <v>12206466.126777135</v>
      </c>
      <c r="DJ166" s="33">
        <f t="shared" si="319"/>
        <v>6633433.6412832132</v>
      </c>
      <c r="DK166" s="33">
        <f t="shared" si="319"/>
        <v>5586999.0113672819</v>
      </c>
      <c r="DL166" s="33">
        <f t="shared" si="319"/>
        <v>41162236.001653083</v>
      </c>
      <c r="DM166" s="33">
        <f t="shared" si="319"/>
        <v>3617956.8817015691</v>
      </c>
      <c r="DN166" s="33">
        <f t="shared" si="319"/>
        <v>8844741.8874514624</v>
      </c>
      <c r="DO166" s="33">
        <f t="shared" si="319"/>
        <v>28249982.294454068</v>
      </c>
      <c r="DP166" s="33">
        <f t="shared" si="319"/>
        <v>2863094.7482027374</v>
      </c>
      <c r="DQ166" s="33">
        <f t="shared" si="319"/>
        <v>1.7462298274040222E-10</v>
      </c>
      <c r="DR166" s="33">
        <f t="shared" si="319"/>
        <v>13137345.171305578</v>
      </c>
      <c r="DS166" s="33">
        <f t="shared" si="319"/>
        <v>6630459.2075196002</v>
      </c>
      <c r="DT166" s="33">
        <f t="shared" si="319"/>
        <v>3287151.4198318864</v>
      </c>
      <c r="DU166" s="33">
        <f t="shared" si="319"/>
        <v>4450715.8453110093</v>
      </c>
      <c r="DV166" s="33">
        <f t="shared" si="319"/>
        <v>3703221.0561230308</v>
      </c>
      <c r="DW166" s="33">
        <f t="shared" si="319"/>
        <v>4013658.7085975036</v>
      </c>
      <c r="DX166" s="33">
        <f t="shared" si="319"/>
        <v>550297.26564906014</v>
      </c>
      <c r="DY166" s="33">
        <f t="shared" si="319"/>
        <v>841411.86196626793</v>
      </c>
      <c r="DZ166" s="33">
        <f t="shared" si="319"/>
        <v>3168728.0883717774</v>
      </c>
      <c r="EA166" s="33">
        <f t="shared" si="319"/>
        <v>0</v>
      </c>
      <c r="EB166" s="33">
        <f t="shared" ref="EB166:FX166" si="320">IF(EB160-EB162-EB163&lt;0,0,EB160-EB162-EB163)</f>
        <v>4232636.4745536465</v>
      </c>
      <c r="EC166" s="33">
        <f t="shared" si="320"/>
        <v>3088868.4454399934</v>
      </c>
      <c r="ED166" s="33">
        <f t="shared" si="320"/>
        <v>0</v>
      </c>
      <c r="EE166" s="33">
        <f t="shared" si="320"/>
        <v>3076559.6267577987</v>
      </c>
      <c r="EF166" s="33">
        <f t="shared" si="320"/>
        <v>13519772.933439815</v>
      </c>
      <c r="EG166" s="33">
        <f t="shared" si="320"/>
        <v>3121585.102152396</v>
      </c>
      <c r="EH166" s="33">
        <f t="shared" si="320"/>
        <v>3634777.8099545026</v>
      </c>
      <c r="EI166" s="33">
        <f t="shared" si="320"/>
        <v>116654264.22146983</v>
      </c>
      <c r="EJ166" s="33">
        <f t="shared" si="320"/>
        <v>78631170.054101586</v>
      </c>
      <c r="EK166" s="33">
        <f t="shared" si="320"/>
        <v>4985339.2812247556</v>
      </c>
      <c r="EL166" s="33">
        <f t="shared" si="320"/>
        <v>4541709.7768703876</v>
      </c>
      <c r="EM166" s="33">
        <f t="shared" si="320"/>
        <v>2420861.6127195233</v>
      </c>
      <c r="EN166" s="33">
        <f t="shared" si="320"/>
        <v>9314929.6921385843</v>
      </c>
      <c r="EO166" s="33">
        <f t="shared" si="320"/>
        <v>3127377.6996683897</v>
      </c>
      <c r="EP166" s="33">
        <f t="shared" si="320"/>
        <v>2042072.6281899188</v>
      </c>
      <c r="EQ166" s="33">
        <f t="shared" si="320"/>
        <v>18814911.837477811</v>
      </c>
      <c r="ER166" s="33">
        <f t="shared" si="320"/>
        <v>1949331.3798720152</v>
      </c>
      <c r="ES166" s="33">
        <f t="shared" si="320"/>
        <v>2521288.8188483571</v>
      </c>
      <c r="ET166" s="33">
        <f t="shared" si="320"/>
        <v>2466956.5821781508</v>
      </c>
      <c r="EU166" s="33">
        <f t="shared" si="320"/>
        <v>6410351.4179964121</v>
      </c>
      <c r="EV166" s="33">
        <f t="shared" si="320"/>
        <v>707178.7275582517</v>
      </c>
      <c r="EW166" s="33">
        <f t="shared" si="320"/>
        <v>1783500.6580901004</v>
      </c>
      <c r="EX166" s="33">
        <f t="shared" si="320"/>
        <v>3173779.8535496127</v>
      </c>
      <c r="EY166" s="33">
        <f t="shared" si="320"/>
        <v>8146006.1052977499</v>
      </c>
      <c r="EZ166" s="33">
        <f t="shared" si="320"/>
        <v>1770097.9109386879</v>
      </c>
      <c r="FA166" s="33">
        <f t="shared" si="320"/>
        <v>556809.2776305927</v>
      </c>
      <c r="FB166" s="33">
        <f t="shared" si="320"/>
        <v>0</v>
      </c>
      <c r="FC166" s="33">
        <f t="shared" si="320"/>
        <v>5980619.4778942391</v>
      </c>
      <c r="FD166" s="33">
        <f t="shared" si="320"/>
        <v>4272741.3462429252</v>
      </c>
      <c r="FE166" s="33">
        <f t="shared" si="320"/>
        <v>1244588.7401729506</v>
      </c>
      <c r="FF166" s="33">
        <f t="shared" si="320"/>
        <v>3178262.6206759568</v>
      </c>
      <c r="FG166" s="33">
        <f t="shared" si="320"/>
        <v>1910581.5534573398</v>
      </c>
      <c r="FH166" s="33">
        <f t="shared" si="320"/>
        <v>738241.50429316948</v>
      </c>
      <c r="FI166" s="33">
        <f t="shared" si="320"/>
        <v>5833649.3683085032</v>
      </c>
      <c r="FJ166" s="33">
        <f t="shared" si="320"/>
        <v>400958.9289506994</v>
      </c>
      <c r="FK166" s="33">
        <f t="shared" si="320"/>
        <v>6399067.9043158479</v>
      </c>
      <c r="FL166" s="33">
        <f t="shared" si="320"/>
        <v>29422138.714104403</v>
      </c>
      <c r="FM166" s="33">
        <f t="shared" si="320"/>
        <v>16437500.42616312</v>
      </c>
      <c r="FN166" s="33">
        <f t="shared" si="320"/>
        <v>178122194.66368416</v>
      </c>
      <c r="FO166" s="33">
        <f t="shared" si="320"/>
        <v>9.3132257461547852E-10</v>
      </c>
      <c r="FP166" s="33">
        <f t="shared" si="320"/>
        <v>7532814.9331431659</v>
      </c>
      <c r="FQ166" s="33">
        <f t="shared" si="320"/>
        <v>319816.25745934178</v>
      </c>
      <c r="FR166" s="33">
        <f t="shared" si="320"/>
        <v>277.09008632757468</v>
      </c>
      <c r="FS166" s="33">
        <f t="shared" si="320"/>
        <v>940096.65184763086</v>
      </c>
      <c r="FT166" s="33">
        <f t="shared" si="320"/>
        <v>0</v>
      </c>
      <c r="FU166" s="33">
        <f t="shared" si="320"/>
        <v>6442534.5942252604</v>
      </c>
      <c r="FV166" s="33">
        <f t="shared" si="320"/>
        <v>7406704.4443094274</v>
      </c>
      <c r="FW166" s="33">
        <f t="shared" si="320"/>
        <v>2497470.796923432</v>
      </c>
      <c r="FX166" s="33">
        <f t="shared" si="320"/>
        <v>1026217.3670129013</v>
      </c>
      <c r="FY166" s="2"/>
      <c r="FZ166" s="76">
        <f>SUM(C166:FX166)</f>
        <v>5286121303.1614933</v>
      </c>
      <c r="GA166" s="65"/>
      <c r="GB166" s="2">
        <f>FZ166-GA166</f>
        <v>5286121303.1614933</v>
      </c>
      <c r="GC166" s="198"/>
      <c r="GD166" s="2"/>
      <c r="GE166" s="47"/>
      <c r="GF166" s="2"/>
      <c r="GG166" s="2"/>
      <c r="GH166" s="2"/>
      <c r="GI166" s="120"/>
      <c r="GJ166" s="120"/>
      <c r="GK166" s="120"/>
      <c r="GL166" s="120"/>
      <c r="GM166" s="120"/>
    </row>
    <row r="167" spans="1:195" x14ac:dyDescent="0.35">
      <c r="A167" s="119" t="s">
        <v>602</v>
      </c>
      <c r="B167" s="120" t="s">
        <v>1082</v>
      </c>
      <c r="C167" s="2">
        <f t="shared" ref="C167:AH167" si="321">ROUND(C156*C40,2)/1000</f>
        <v>0</v>
      </c>
      <c r="D167" s="2">
        <f t="shared" si="321"/>
        <v>0</v>
      </c>
      <c r="E167" s="2">
        <f t="shared" si="321"/>
        <v>0</v>
      </c>
      <c r="F167" s="2">
        <f t="shared" si="321"/>
        <v>0</v>
      </c>
      <c r="G167" s="2">
        <f t="shared" si="321"/>
        <v>0</v>
      </c>
      <c r="H167" s="2">
        <f t="shared" si="321"/>
        <v>0</v>
      </c>
      <c r="I167" s="2">
        <f t="shared" si="321"/>
        <v>0</v>
      </c>
      <c r="J167" s="2">
        <f t="shared" si="321"/>
        <v>0</v>
      </c>
      <c r="K167" s="2">
        <f t="shared" si="321"/>
        <v>0</v>
      </c>
      <c r="L167" s="2">
        <f t="shared" si="321"/>
        <v>0</v>
      </c>
      <c r="M167" s="2">
        <f t="shared" si="321"/>
        <v>0</v>
      </c>
      <c r="N167" s="2">
        <f t="shared" si="321"/>
        <v>0</v>
      </c>
      <c r="O167" s="2">
        <f t="shared" si="321"/>
        <v>0</v>
      </c>
      <c r="P167" s="2">
        <f t="shared" si="321"/>
        <v>0</v>
      </c>
      <c r="Q167" s="2">
        <f t="shared" si="321"/>
        <v>0</v>
      </c>
      <c r="R167" s="2">
        <f t="shared" si="321"/>
        <v>0</v>
      </c>
      <c r="S167" s="2">
        <f t="shared" si="321"/>
        <v>0</v>
      </c>
      <c r="T167" s="2">
        <f t="shared" si="321"/>
        <v>0</v>
      </c>
      <c r="U167" s="2">
        <f t="shared" si="321"/>
        <v>0</v>
      </c>
      <c r="V167" s="2">
        <f t="shared" si="321"/>
        <v>0</v>
      </c>
      <c r="W167" s="2">
        <f t="shared" si="321"/>
        <v>0</v>
      </c>
      <c r="X167" s="2">
        <f t="shared" si="321"/>
        <v>0</v>
      </c>
      <c r="Y167" s="2">
        <f t="shared" si="321"/>
        <v>0</v>
      </c>
      <c r="Z167" s="2">
        <f t="shared" si="321"/>
        <v>0</v>
      </c>
      <c r="AA167" s="2">
        <f t="shared" si="321"/>
        <v>0</v>
      </c>
      <c r="AB167" s="2">
        <f t="shared" si="321"/>
        <v>0</v>
      </c>
      <c r="AC167" s="2">
        <f t="shared" si="321"/>
        <v>0</v>
      </c>
      <c r="AD167" s="2">
        <f t="shared" si="321"/>
        <v>0</v>
      </c>
      <c r="AE167" s="2">
        <f t="shared" si="321"/>
        <v>0</v>
      </c>
      <c r="AF167" s="2">
        <f t="shared" si="321"/>
        <v>0</v>
      </c>
      <c r="AG167" s="2">
        <f t="shared" si="321"/>
        <v>0</v>
      </c>
      <c r="AH167" s="2">
        <f t="shared" si="321"/>
        <v>0</v>
      </c>
      <c r="AI167" s="2">
        <f t="shared" ref="AI167:BN167" si="322">ROUND(AI156*AI40,2)/1000</f>
        <v>0</v>
      </c>
      <c r="AJ167" s="2">
        <f t="shared" si="322"/>
        <v>0</v>
      </c>
      <c r="AK167" s="2">
        <f t="shared" si="322"/>
        <v>0</v>
      </c>
      <c r="AL167" s="2">
        <f t="shared" si="322"/>
        <v>0</v>
      </c>
      <c r="AM167" s="2">
        <f t="shared" si="322"/>
        <v>0</v>
      </c>
      <c r="AN167" s="2">
        <f t="shared" si="322"/>
        <v>172955.40971000001</v>
      </c>
      <c r="AO167" s="2">
        <f t="shared" si="322"/>
        <v>0</v>
      </c>
      <c r="AP167" s="2">
        <f t="shared" si="322"/>
        <v>0</v>
      </c>
      <c r="AQ167" s="2">
        <f t="shared" si="322"/>
        <v>0</v>
      </c>
      <c r="AR167" s="2">
        <f t="shared" si="322"/>
        <v>0</v>
      </c>
      <c r="AS167" s="2">
        <f t="shared" si="322"/>
        <v>0</v>
      </c>
      <c r="AT167" s="2">
        <f t="shared" si="322"/>
        <v>0</v>
      </c>
      <c r="AU167" s="2">
        <f t="shared" si="322"/>
        <v>0</v>
      </c>
      <c r="AV167" s="2">
        <f t="shared" si="322"/>
        <v>0</v>
      </c>
      <c r="AW167" s="2">
        <f t="shared" si="322"/>
        <v>0</v>
      </c>
      <c r="AX167" s="2">
        <f t="shared" si="322"/>
        <v>0</v>
      </c>
      <c r="AY167" s="2">
        <f t="shared" si="322"/>
        <v>0</v>
      </c>
      <c r="AZ167" s="2">
        <f t="shared" si="322"/>
        <v>0</v>
      </c>
      <c r="BA167" s="2">
        <f t="shared" si="322"/>
        <v>0</v>
      </c>
      <c r="BB167" s="2">
        <f t="shared" si="322"/>
        <v>0</v>
      </c>
      <c r="BC167" s="2">
        <f t="shared" si="322"/>
        <v>0</v>
      </c>
      <c r="BD167" s="2">
        <f t="shared" si="322"/>
        <v>0</v>
      </c>
      <c r="BE167" s="2">
        <f t="shared" si="322"/>
        <v>0</v>
      </c>
      <c r="BF167" s="2">
        <f t="shared" si="322"/>
        <v>0</v>
      </c>
      <c r="BG167" s="2">
        <f t="shared" si="322"/>
        <v>0</v>
      </c>
      <c r="BH167" s="2">
        <f t="shared" si="322"/>
        <v>0</v>
      </c>
      <c r="BI167" s="2">
        <f t="shared" si="322"/>
        <v>0</v>
      </c>
      <c r="BJ167" s="2">
        <f t="shared" si="322"/>
        <v>0</v>
      </c>
      <c r="BK167" s="2">
        <f t="shared" si="322"/>
        <v>0</v>
      </c>
      <c r="BL167" s="2">
        <f t="shared" si="322"/>
        <v>0</v>
      </c>
      <c r="BM167" s="2">
        <f t="shared" si="322"/>
        <v>0</v>
      </c>
      <c r="BN167" s="2">
        <f t="shared" si="322"/>
        <v>0</v>
      </c>
      <c r="BO167" s="2">
        <f t="shared" ref="BO167:CT167" si="323">ROUND(BO156*BO40,2)/1000</f>
        <v>0</v>
      </c>
      <c r="BP167" s="2">
        <f t="shared" si="323"/>
        <v>0</v>
      </c>
      <c r="BQ167" s="2">
        <f t="shared" si="323"/>
        <v>0</v>
      </c>
      <c r="BR167" s="2">
        <f t="shared" si="323"/>
        <v>0</v>
      </c>
      <c r="BS167" s="2">
        <f t="shared" si="323"/>
        <v>0</v>
      </c>
      <c r="BT167" s="2">
        <f t="shared" si="323"/>
        <v>0</v>
      </c>
      <c r="BU167" s="2">
        <f t="shared" si="323"/>
        <v>0</v>
      </c>
      <c r="BV167" s="2">
        <f t="shared" si="323"/>
        <v>683793.34328999999</v>
      </c>
      <c r="BW167" s="2">
        <f t="shared" si="323"/>
        <v>0</v>
      </c>
      <c r="BX167" s="2">
        <f t="shared" si="323"/>
        <v>0</v>
      </c>
      <c r="BY167" s="2">
        <f t="shared" si="323"/>
        <v>0</v>
      </c>
      <c r="BZ167" s="2">
        <f t="shared" si="323"/>
        <v>0</v>
      </c>
      <c r="CA167" s="2">
        <f t="shared" si="323"/>
        <v>0</v>
      </c>
      <c r="CB167" s="2">
        <f t="shared" si="323"/>
        <v>0</v>
      </c>
      <c r="CC167" s="2">
        <f t="shared" si="323"/>
        <v>0</v>
      </c>
      <c r="CD167" s="2">
        <f t="shared" si="323"/>
        <v>0</v>
      </c>
      <c r="CE167" s="2">
        <f t="shared" si="323"/>
        <v>0</v>
      </c>
      <c r="CF167" s="2">
        <f t="shared" si="323"/>
        <v>0</v>
      </c>
      <c r="CG167" s="2">
        <f t="shared" si="323"/>
        <v>0</v>
      </c>
      <c r="CH167" s="2">
        <f t="shared" si="323"/>
        <v>0</v>
      </c>
      <c r="CI167" s="2">
        <f t="shared" si="323"/>
        <v>0</v>
      </c>
      <c r="CJ167" s="2">
        <f t="shared" si="323"/>
        <v>620798.75270000007</v>
      </c>
      <c r="CK167" s="2">
        <f t="shared" si="323"/>
        <v>0</v>
      </c>
      <c r="CL167" s="2">
        <f t="shared" si="323"/>
        <v>0</v>
      </c>
      <c r="CM167" s="2">
        <f t="shared" si="323"/>
        <v>0</v>
      </c>
      <c r="CN167" s="2">
        <f t="shared" si="323"/>
        <v>0</v>
      </c>
      <c r="CO167" s="2">
        <f t="shared" si="323"/>
        <v>0</v>
      </c>
      <c r="CP167" s="2">
        <f t="shared" si="323"/>
        <v>467116.96805000002</v>
      </c>
      <c r="CQ167" s="2">
        <f t="shared" si="323"/>
        <v>0</v>
      </c>
      <c r="CR167" s="2">
        <f t="shared" si="323"/>
        <v>0</v>
      </c>
      <c r="CS167" s="2">
        <f t="shared" si="323"/>
        <v>0</v>
      </c>
      <c r="CT167" s="2">
        <f t="shared" si="323"/>
        <v>0</v>
      </c>
      <c r="CU167" s="2">
        <f t="shared" ref="CU167:DZ167" si="324">ROUND(CU156*CU40,2)/1000</f>
        <v>0</v>
      </c>
      <c r="CV167" s="2">
        <f t="shared" si="324"/>
        <v>0</v>
      </c>
      <c r="CW167" s="2">
        <f t="shared" si="324"/>
        <v>0</v>
      </c>
      <c r="CX167" s="2">
        <f t="shared" si="324"/>
        <v>0</v>
      </c>
      <c r="CY167" s="2">
        <f t="shared" si="324"/>
        <v>0</v>
      </c>
      <c r="CZ167" s="2">
        <f t="shared" si="324"/>
        <v>0</v>
      </c>
      <c r="DA167" s="2">
        <f t="shared" si="324"/>
        <v>0</v>
      </c>
      <c r="DB167" s="2">
        <f t="shared" si="324"/>
        <v>0</v>
      </c>
      <c r="DC167" s="2">
        <f t="shared" si="324"/>
        <v>0</v>
      </c>
      <c r="DD167" s="2">
        <f t="shared" si="324"/>
        <v>0</v>
      </c>
      <c r="DE167" s="2">
        <f t="shared" si="324"/>
        <v>0</v>
      </c>
      <c r="DF167" s="2">
        <f t="shared" si="324"/>
        <v>0</v>
      </c>
      <c r="DG167" s="2">
        <f t="shared" si="324"/>
        <v>0</v>
      </c>
      <c r="DH167" s="2">
        <f t="shared" si="324"/>
        <v>0</v>
      </c>
      <c r="DI167" s="2">
        <f t="shared" si="324"/>
        <v>0</v>
      </c>
      <c r="DJ167" s="2">
        <f t="shared" si="324"/>
        <v>0</v>
      </c>
      <c r="DK167" s="2">
        <f t="shared" si="324"/>
        <v>0</v>
      </c>
      <c r="DL167" s="2">
        <f t="shared" si="324"/>
        <v>0</v>
      </c>
      <c r="DM167" s="2">
        <f t="shared" si="324"/>
        <v>0</v>
      </c>
      <c r="DN167" s="2">
        <f t="shared" si="324"/>
        <v>0</v>
      </c>
      <c r="DO167" s="2">
        <f t="shared" si="324"/>
        <v>0</v>
      </c>
      <c r="DP167" s="2">
        <f t="shared" si="324"/>
        <v>0</v>
      </c>
      <c r="DQ167" s="2">
        <f t="shared" si="324"/>
        <v>358522.61394000001</v>
      </c>
      <c r="DR167" s="2">
        <f t="shared" si="324"/>
        <v>0</v>
      </c>
      <c r="DS167" s="2">
        <f t="shared" si="324"/>
        <v>0</v>
      </c>
      <c r="DT167" s="2">
        <f t="shared" si="324"/>
        <v>0</v>
      </c>
      <c r="DU167" s="2">
        <f t="shared" si="324"/>
        <v>0</v>
      </c>
      <c r="DV167" s="2">
        <f t="shared" si="324"/>
        <v>0</v>
      </c>
      <c r="DW167" s="2">
        <f t="shared" si="324"/>
        <v>0</v>
      </c>
      <c r="DX167" s="2">
        <f t="shared" si="324"/>
        <v>0</v>
      </c>
      <c r="DY167" s="2">
        <f t="shared" si="324"/>
        <v>0</v>
      </c>
      <c r="DZ167" s="2">
        <f t="shared" si="324"/>
        <v>0</v>
      </c>
      <c r="EA167" s="2">
        <f t="shared" ref="EA167:FF167" si="325">ROUND(EA156*EA40,2)/1000</f>
        <v>532681.46109</v>
      </c>
      <c r="EB167" s="2">
        <f t="shared" si="325"/>
        <v>0</v>
      </c>
      <c r="EC167" s="2">
        <f t="shared" si="325"/>
        <v>0</v>
      </c>
      <c r="ED167" s="2">
        <f t="shared" si="325"/>
        <v>924119.46548999997</v>
      </c>
      <c r="EE167" s="2">
        <f t="shared" si="325"/>
        <v>0</v>
      </c>
      <c r="EF167" s="2">
        <f t="shared" si="325"/>
        <v>0</v>
      </c>
      <c r="EG167" s="2">
        <f t="shared" si="325"/>
        <v>0</v>
      </c>
      <c r="EH167" s="2">
        <f t="shared" si="325"/>
        <v>0</v>
      </c>
      <c r="EI167" s="2">
        <f t="shared" si="325"/>
        <v>0</v>
      </c>
      <c r="EJ167" s="2">
        <f t="shared" si="325"/>
        <v>0</v>
      </c>
      <c r="EK167" s="2">
        <f t="shared" si="325"/>
        <v>0</v>
      </c>
      <c r="EL167" s="2">
        <f t="shared" si="325"/>
        <v>0</v>
      </c>
      <c r="EM167" s="2">
        <f t="shared" si="325"/>
        <v>0</v>
      </c>
      <c r="EN167" s="2">
        <f t="shared" si="325"/>
        <v>0</v>
      </c>
      <c r="EO167" s="2">
        <f t="shared" si="325"/>
        <v>0</v>
      </c>
      <c r="EP167" s="2">
        <f t="shared" si="325"/>
        <v>0</v>
      </c>
      <c r="EQ167" s="2">
        <f t="shared" si="325"/>
        <v>0</v>
      </c>
      <c r="ER167" s="2">
        <f t="shared" si="325"/>
        <v>0</v>
      </c>
      <c r="ES167" s="2">
        <f t="shared" si="325"/>
        <v>0</v>
      </c>
      <c r="ET167" s="2">
        <f t="shared" si="325"/>
        <v>0</v>
      </c>
      <c r="EU167" s="2">
        <f t="shared" si="325"/>
        <v>0</v>
      </c>
      <c r="EV167" s="2">
        <f t="shared" si="325"/>
        <v>0</v>
      </c>
      <c r="EW167" s="2">
        <f t="shared" si="325"/>
        <v>0</v>
      </c>
      <c r="EX167" s="2">
        <f t="shared" si="325"/>
        <v>0</v>
      </c>
      <c r="EY167" s="2">
        <f t="shared" si="325"/>
        <v>0</v>
      </c>
      <c r="EZ167" s="2">
        <f t="shared" si="325"/>
        <v>0</v>
      </c>
      <c r="FA167" s="2">
        <f t="shared" si="325"/>
        <v>0</v>
      </c>
      <c r="FB167" s="2">
        <f t="shared" si="325"/>
        <v>261218.54788999999</v>
      </c>
      <c r="FC167" s="2">
        <f t="shared" si="325"/>
        <v>0</v>
      </c>
      <c r="FD167" s="2">
        <f t="shared" si="325"/>
        <v>0</v>
      </c>
      <c r="FE167" s="2">
        <f t="shared" si="325"/>
        <v>0</v>
      </c>
      <c r="FF167" s="2">
        <f t="shared" si="325"/>
        <v>0</v>
      </c>
      <c r="FG167" s="2">
        <f t="shared" ref="FG167:FX167" si="326">ROUND(FG156*FG40,2)/1000</f>
        <v>0</v>
      </c>
      <c r="FH167" s="2">
        <f t="shared" si="326"/>
        <v>0</v>
      </c>
      <c r="FI167" s="2">
        <f t="shared" si="326"/>
        <v>0</v>
      </c>
      <c r="FJ167" s="2">
        <f t="shared" si="326"/>
        <v>0</v>
      </c>
      <c r="FK167" s="2">
        <f t="shared" si="326"/>
        <v>0</v>
      </c>
      <c r="FL167" s="2">
        <f t="shared" si="326"/>
        <v>0</v>
      </c>
      <c r="FM167" s="2">
        <f t="shared" si="326"/>
        <v>0</v>
      </c>
      <c r="FN167" s="2">
        <f t="shared" si="326"/>
        <v>0</v>
      </c>
      <c r="FO167" s="2">
        <f t="shared" si="326"/>
        <v>607339.78478999995</v>
      </c>
      <c r="FP167" s="2">
        <f t="shared" si="326"/>
        <v>0</v>
      </c>
      <c r="FQ167" s="2">
        <f t="shared" si="326"/>
        <v>0</v>
      </c>
      <c r="FR167" s="2">
        <f t="shared" si="326"/>
        <v>89246.481889999995</v>
      </c>
      <c r="FS167" s="2">
        <f t="shared" si="326"/>
        <v>0</v>
      </c>
      <c r="FT167" s="2">
        <f t="shared" si="326"/>
        <v>68878.662569999986</v>
      </c>
      <c r="FU167" s="2">
        <f t="shared" si="326"/>
        <v>0</v>
      </c>
      <c r="FV167" s="2">
        <f t="shared" si="326"/>
        <v>0</v>
      </c>
      <c r="FW167" s="2">
        <f t="shared" si="326"/>
        <v>0</v>
      </c>
      <c r="FX167" s="2">
        <f t="shared" si="326"/>
        <v>0</v>
      </c>
      <c r="FY167" s="2"/>
      <c r="FZ167" s="76">
        <f>SUM(C167:FX167)</f>
        <v>4786671.4914100002</v>
      </c>
      <c r="GA167" s="65"/>
      <c r="GB167" s="2">
        <f>FZ167-GA167</f>
        <v>4786671.4914100002</v>
      </c>
      <c r="GC167" s="2"/>
      <c r="GD167" s="2"/>
      <c r="GE167" s="2"/>
      <c r="GF167" s="2"/>
      <c r="GG167" s="2"/>
      <c r="GH167" s="2"/>
      <c r="GI167" s="120"/>
      <c r="GJ167" s="120"/>
      <c r="GK167" s="120"/>
      <c r="GL167" s="120"/>
      <c r="GM167" s="120"/>
    </row>
    <row r="168" spans="1:195" x14ac:dyDescent="0.35">
      <c r="A168" s="177" t="s">
        <v>604</v>
      </c>
      <c r="B168" s="154" t="s">
        <v>603</v>
      </c>
      <c r="C168" s="33">
        <f t="shared" ref="C168:AH168" si="327">ROUND(C160/C78,2)</f>
        <v>12372.54</v>
      </c>
      <c r="D168" s="33">
        <f t="shared" si="327"/>
        <v>11654.48</v>
      </c>
      <c r="E168" s="33">
        <f t="shared" si="327"/>
        <v>12748.14</v>
      </c>
      <c r="F168" s="33">
        <f t="shared" si="327"/>
        <v>11512.67</v>
      </c>
      <c r="G168" s="33">
        <f t="shared" si="327"/>
        <v>12313.58</v>
      </c>
      <c r="H168" s="33">
        <f t="shared" si="327"/>
        <v>12461.51</v>
      </c>
      <c r="I168" s="33">
        <f t="shared" si="327"/>
        <v>12471.33</v>
      </c>
      <c r="J168" s="33">
        <f t="shared" si="327"/>
        <v>11988.24</v>
      </c>
      <c r="K168" s="33">
        <f t="shared" si="327"/>
        <v>16653.07</v>
      </c>
      <c r="L168" s="33">
        <f t="shared" si="327"/>
        <v>12447.34</v>
      </c>
      <c r="M168" s="33">
        <f t="shared" si="327"/>
        <v>14325.73</v>
      </c>
      <c r="N168" s="33">
        <f t="shared" si="327"/>
        <v>11783.83</v>
      </c>
      <c r="O168" s="33">
        <f t="shared" si="327"/>
        <v>11219.4</v>
      </c>
      <c r="P168" s="33">
        <f t="shared" si="327"/>
        <v>16193.21</v>
      </c>
      <c r="Q168" s="33">
        <f t="shared" si="327"/>
        <v>12737.47</v>
      </c>
      <c r="R168" s="33">
        <f t="shared" si="327"/>
        <v>11525.17</v>
      </c>
      <c r="S168" s="33">
        <f t="shared" si="327"/>
        <v>12354.09</v>
      </c>
      <c r="T168" s="33">
        <f t="shared" si="327"/>
        <v>20802.8</v>
      </c>
      <c r="U168" s="33">
        <f t="shared" si="327"/>
        <v>22214.69</v>
      </c>
      <c r="V168" s="33">
        <f t="shared" si="327"/>
        <v>17339.93</v>
      </c>
      <c r="W168" s="33">
        <f t="shared" si="327"/>
        <v>18190.740000000002</v>
      </c>
      <c r="X168" s="33">
        <f t="shared" si="327"/>
        <v>21237.22</v>
      </c>
      <c r="Y168" s="33">
        <f t="shared" si="327"/>
        <v>12513.39</v>
      </c>
      <c r="Z168" s="33">
        <f t="shared" si="327"/>
        <v>17559.599999999999</v>
      </c>
      <c r="AA168" s="33">
        <f t="shared" si="327"/>
        <v>11429.01</v>
      </c>
      <c r="AB168" s="33">
        <f t="shared" si="327"/>
        <v>11554.27</v>
      </c>
      <c r="AC168" s="33">
        <f t="shared" si="327"/>
        <v>12614.16</v>
      </c>
      <c r="AD168" s="33">
        <f t="shared" si="327"/>
        <v>11731.3</v>
      </c>
      <c r="AE168" s="33">
        <f t="shared" si="327"/>
        <v>23161.62</v>
      </c>
      <c r="AF168" s="33">
        <f t="shared" si="327"/>
        <v>20176.900000000001</v>
      </c>
      <c r="AG168" s="33">
        <f t="shared" si="327"/>
        <v>13622.18</v>
      </c>
      <c r="AH168" s="33">
        <f t="shared" si="327"/>
        <v>12584.26</v>
      </c>
      <c r="AI168" s="33">
        <f t="shared" ref="AI168:BN168" si="328">ROUND(AI160/AI78,2)</f>
        <v>14057.96</v>
      </c>
      <c r="AJ168" s="33">
        <f t="shared" si="328"/>
        <v>21113.81</v>
      </c>
      <c r="AK168" s="33">
        <f t="shared" si="328"/>
        <v>21802.06</v>
      </c>
      <c r="AL168" s="33">
        <f t="shared" si="328"/>
        <v>16688.64</v>
      </c>
      <c r="AM168" s="33">
        <f t="shared" si="328"/>
        <v>15680.5</v>
      </c>
      <c r="AN168" s="33">
        <f t="shared" si="328"/>
        <v>16600.93</v>
      </c>
      <c r="AO168" s="33">
        <f t="shared" si="328"/>
        <v>11702.94</v>
      </c>
      <c r="AP168" s="33">
        <f t="shared" si="328"/>
        <v>12125.91</v>
      </c>
      <c r="AQ168" s="33">
        <f t="shared" si="328"/>
        <v>18882.189999999999</v>
      </c>
      <c r="AR168" s="33">
        <f t="shared" si="328"/>
        <v>11260.63</v>
      </c>
      <c r="AS168" s="33">
        <f t="shared" si="328"/>
        <v>12510.87</v>
      </c>
      <c r="AT168" s="33">
        <f t="shared" si="328"/>
        <v>11705.08</v>
      </c>
      <c r="AU168" s="33">
        <f t="shared" si="328"/>
        <v>16498.830000000002</v>
      </c>
      <c r="AV168" s="33">
        <f t="shared" si="328"/>
        <v>17025.240000000002</v>
      </c>
      <c r="AW168" s="33">
        <f t="shared" si="328"/>
        <v>17759.03</v>
      </c>
      <c r="AX168" s="33">
        <f t="shared" si="328"/>
        <v>26888.18</v>
      </c>
      <c r="AY168" s="33">
        <f t="shared" si="328"/>
        <v>14669.74</v>
      </c>
      <c r="AZ168" s="33">
        <f t="shared" si="328"/>
        <v>11869.51</v>
      </c>
      <c r="BA168" s="33">
        <f t="shared" si="328"/>
        <v>11182.2</v>
      </c>
      <c r="BB168" s="33">
        <f t="shared" si="328"/>
        <v>11308.11</v>
      </c>
      <c r="BC168" s="33">
        <f t="shared" si="328"/>
        <v>11590.95</v>
      </c>
      <c r="BD168" s="33">
        <f t="shared" si="328"/>
        <v>11136.23</v>
      </c>
      <c r="BE168" s="33">
        <f t="shared" si="328"/>
        <v>12057.19</v>
      </c>
      <c r="BF168" s="33">
        <f t="shared" si="328"/>
        <v>11110.56</v>
      </c>
      <c r="BG168" s="33">
        <f t="shared" si="328"/>
        <v>13432.25</v>
      </c>
      <c r="BH168" s="33">
        <f t="shared" si="328"/>
        <v>13476.37</v>
      </c>
      <c r="BI168" s="33">
        <f t="shared" si="328"/>
        <v>18758.8</v>
      </c>
      <c r="BJ168" s="33">
        <f t="shared" si="328"/>
        <v>11132.85</v>
      </c>
      <c r="BK168" s="33">
        <f t="shared" si="328"/>
        <v>11211.77</v>
      </c>
      <c r="BL168" s="33">
        <f t="shared" si="328"/>
        <v>25908.92</v>
      </c>
      <c r="BM168" s="33">
        <f t="shared" si="328"/>
        <v>14679.15</v>
      </c>
      <c r="BN168" s="33">
        <f t="shared" si="328"/>
        <v>11521.71</v>
      </c>
      <c r="BO168" s="33">
        <f t="shared" ref="BO168:CT168" si="329">ROUND(BO160/BO78,2)</f>
        <v>12016.48</v>
      </c>
      <c r="BP168" s="33">
        <f t="shared" si="329"/>
        <v>22024.92</v>
      </c>
      <c r="BQ168" s="33">
        <f t="shared" si="329"/>
        <v>12603.1</v>
      </c>
      <c r="BR168" s="33">
        <f t="shared" si="329"/>
        <v>11540.03</v>
      </c>
      <c r="BS168" s="33">
        <f t="shared" si="329"/>
        <v>13125.79</v>
      </c>
      <c r="BT168" s="33">
        <f t="shared" si="329"/>
        <v>15765.23</v>
      </c>
      <c r="BU168" s="33">
        <f t="shared" si="329"/>
        <v>14963.13</v>
      </c>
      <c r="BV168" s="33">
        <f t="shared" si="329"/>
        <v>12256.67</v>
      </c>
      <c r="BW168" s="33">
        <f t="shared" si="329"/>
        <v>12057.49</v>
      </c>
      <c r="BX168" s="33">
        <f t="shared" si="329"/>
        <v>26703.19</v>
      </c>
      <c r="BY168" s="33">
        <f t="shared" si="329"/>
        <v>14590.26</v>
      </c>
      <c r="BZ168" s="33">
        <f t="shared" si="329"/>
        <v>18988.97</v>
      </c>
      <c r="CA168" s="33">
        <f t="shared" si="329"/>
        <v>22101</v>
      </c>
      <c r="CB168" s="33">
        <f t="shared" si="329"/>
        <v>11376.55</v>
      </c>
      <c r="CC168" s="33">
        <f t="shared" si="329"/>
        <v>19226.919999999998</v>
      </c>
      <c r="CD168" s="33">
        <f t="shared" si="329"/>
        <v>17393.310000000001</v>
      </c>
      <c r="CE168" s="33">
        <f t="shared" si="329"/>
        <v>20882.349999999999</v>
      </c>
      <c r="CF168" s="33">
        <f t="shared" si="329"/>
        <v>21860.42</v>
      </c>
      <c r="CG168" s="33">
        <f t="shared" si="329"/>
        <v>19260.09</v>
      </c>
      <c r="CH168" s="33">
        <f t="shared" si="329"/>
        <v>24048.66</v>
      </c>
      <c r="CI168" s="33">
        <f t="shared" si="329"/>
        <v>12798.86</v>
      </c>
      <c r="CJ168" s="33">
        <f t="shared" si="329"/>
        <v>13480.74</v>
      </c>
      <c r="CK168" s="33">
        <f t="shared" si="329"/>
        <v>11719.7</v>
      </c>
      <c r="CL168" s="33">
        <f t="shared" si="329"/>
        <v>12518.59</v>
      </c>
      <c r="CM168" s="33">
        <f t="shared" si="329"/>
        <v>13707.03</v>
      </c>
      <c r="CN168" s="33">
        <f t="shared" si="329"/>
        <v>11119</v>
      </c>
      <c r="CO168" s="33">
        <f t="shared" si="329"/>
        <v>11132.8</v>
      </c>
      <c r="CP168" s="33">
        <f t="shared" si="329"/>
        <v>13287.49</v>
      </c>
      <c r="CQ168" s="33">
        <f t="shared" si="329"/>
        <v>13936.62</v>
      </c>
      <c r="CR168" s="33">
        <f t="shared" si="329"/>
        <v>18113.3</v>
      </c>
      <c r="CS168" s="33">
        <f t="shared" si="329"/>
        <v>16573.87</v>
      </c>
      <c r="CT168" s="33">
        <f t="shared" si="329"/>
        <v>23263.85</v>
      </c>
      <c r="CU168" s="33">
        <f t="shared" ref="CU168:DZ168" si="330">ROUND(CU160/CU78,2)</f>
        <v>11911.76</v>
      </c>
      <c r="CV168" s="33">
        <f t="shared" si="330"/>
        <v>20151.560000000001</v>
      </c>
      <c r="CW168" s="33">
        <f t="shared" si="330"/>
        <v>18951.189999999999</v>
      </c>
      <c r="CX168" s="33">
        <f t="shared" si="330"/>
        <v>13649.31</v>
      </c>
      <c r="CY168" s="33">
        <f t="shared" si="330"/>
        <v>21698.84</v>
      </c>
      <c r="CZ168" s="33">
        <f t="shared" si="330"/>
        <v>11921.17</v>
      </c>
      <c r="DA168" s="33">
        <f t="shared" si="330"/>
        <v>19019.669999999998</v>
      </c>
      <c r="DB168" s="33">
        <f t="shared" si="330"/>
        <v>15646.92</v>
      </c>
      <c r="DC168" s="33">
        <f t="shared" si="330"/>
        <v>19318.77</v>
      </c>
      <c r="DD168" s="33">
        <f t="shared" si="330"/>
        <v>21549.96</v>
      </c>
      <c r="DE168" s="33">
        <f t="shared" si="330"/>
        <v>15819.89</v>
      </c>
      <c r="DF168" s="33">
        <f t="shared" si="330"/>
        <v>11135.53</v>
      </c>
      <c r="DG168" s="33">
        <f t="shared" si="330"/>
        <v>23504.48</v>
      </c>
      <c r="DH168" s="33">
        <f t="shared" si="330"/>
        <v>11816.59</v>
      </c>
      <c r="DI168" s="33">
        <f t="shared" si="330"/>
        <v>11609.14</v>
      </c>
      <c r="DJ168" s="33">
        <f t="shared" si="330"/>
        <v>13222.45</v>
      </c>
      <c r="DK168" s="33">
        <f t="shared" si="330"/>
        <v>13617.31</v>
      </c>
      <c r="DL168" s="33">
        <f t="shared" si="330"/>
        <v>11960.87</v>
      </c>
      <c r="DM168" s="33">
        <f t="shared" si="330"/>
        <v>19535.150000000001</v>
      </c>
      <c r="DN168" s="33">
        <f t="shared" si="330"/>
        <v>12570.97</v>
      </c>
      <c r="DO168" s="33">
        <f t="shared" si="330"/>
        <v>12064.42</v>
      </c>
      <c r="DP168" s="33">
        <f t="shared" si="330"/>
        <v>20199.16</v>
      </c>
      <c r="DQ168" s="33">
        <f t="shared" si="330"/>
        <v>12878.39</v>
      </c>
      <c r="DR168" s="33">
        <f t="shared" si="330"/>
        <v>12588.85</v>
      </c>
      <c r="DS168" s="33">
        <f t="shared" si="330"/>
        <v>14013.83</v>
      </c>
      <c r="DT168" s="33">
        <f t="shared" si="330"/>
        <v>21445.59</v>
      </c>
      <c r="DU168" s="33">
        <f t="shared" si="330"/>
        <v>15135.86</v>
      </c>
      <c r="DV168" s="33">
        <f t="shared" si="330"/>
        <v>18592.830000000002</v>
      </c>
      <c r="DW168" s="33">
        <f t="shared" si="330"/>
        <v>16132.55</v>
      </c>
      <c r="DX168" s="33">
        <f t="shared" si="330"/>
        <v>23883.05</v>
      </c>
      <c r="DY168" s="33">
        <f t="shared" si="330"/>
        <v>17556.61</v>
      </c>
      <c r="DZ168" s="33">
        <f t="shared" si="330"/>
        <v>13617</v>
      </c>
      <c r="EA168" s="33">
        <f t="shared" ref="EA168:FF168" si="331">ROUND(EA160/EA78,2)</f>
        <v>13997.55</v>
      </c>
      <c r="EB168" s="33">
        <f t="shared" si="331"/>
        <v>13667.18</v>
      </c>
      <c r="EC168" s="33">
        <f t="shared" si="331"/>
        <v>15658.41</v>
      </c>
      <c r="ED168" s="33">
        <f t="shared" si="331"/>
        <v>15292.55</v>
      </c>
      <c r="EE168" s="33">
        <f t="shared" si="331"/>
        <v>19855.47</v>
      </c>
      <c r="EF168" s="33">
        <f t="shared" si="331"/>
        <v>12367.98</v>
      </c>
      <c r="EG168" s="33">
        <f t="shared" si="331"/>
        <v>17340.04</v>
      </c>
      <c r="EH168" s="33">
        <f t="shared" si="331"/>
        <v>17280.689999999999</v>
      </c>
      <c r="EI168" s="33">
        <f t="shared" si="331"/>
        <v>12017.84</v>
      </c>
      <c r="EJ168" s="33">
        <f t="shared" si="331"/>
        <v>11147.62</v>
      </c>
      <c r="EK168" s="33">
        <f t="shared" si="331"/>
        <v>12798.86</v>
      </c>
      <c r="EL168" s="33">
        <f t="shared" si="331"/>
        <v>13115.1</v>
      </c>
      <c r="EM168" s="33">
        <f t="shared" si="331"/>
        <v>15487.16</v>
      </c>
      <c r="EN168" s="33">
        <f t="shared" si="331"/>
        <v>12771.53</v>
      </c>
      <c r="EO168" s="33">
        <f t="shared" si="331"/>
        <v>16090.82</v>
      </c>
      <c r="EP168" s="33">
        <f t="shared" si="331"/>
        <v>14861.51</v>
      </c>
      <c r="EQ168" s="33">
        <f t="shared" si="331"/>
        <v>11926.97</v>
      </c>
      <c r="ER168" s="33">
        <f t="shared" si="331"/>
        <v>16580.099999999999</v>
      </c>
      <c r="ES168" s="33">
        <f t="shared" si="331"/>
        <v>19943.2</v>
      </c>
      <c r="ET168" s="33">
        <f t="shared" si="331"/>
        <v>22372.68</v>
      </c>
      <c r="EU168" s="33">
        <f t="shared" si="331"/>
        <v>14116.81</v>
      </c>
      <c r="EV168" s="33">
        <f t="shared" si="331"/>
        <v>25252.880000000001</v>
      </c>
      <c r="EW168" s="33">
        <f t="shared" si="331"/>
        <v>16602.04</v>
      </c>
      <c r="EX168" s="33">
        <f t="shared" si="331"/>
        <v>22105.29</v>
      </c>
      <c r="EY168" s="33">
        <f t="shared" si="331"/>
        <v>11930.57</v>
      </c>
      <c r="EZ168" s="33">
        <f t="shared" si="331"/>
        <v>22495.53</v>
      </c>
      <c r="FA168" s="33">
        <f t="shared" si="331"/>
        <v>12659.47</v>
      </c>
      <c r="FB168" s="33">
        <f t="shared" si="331"/>
        <v>16899.29</v>
      </c>
      <c r="FC168" s="33">
        <f t="shared" si="331"/>
        <v>11841.07</v>
      </c>
      <c r="FD168" s="33">
        <f t="shared" si="331"/>
        <v>14499.79</v>
      </c>
      <c r="FE168" s="33">
        <f t="shared" si="331"/>
        <v>25090.51</v>
      </c>
      <c r="FF168" s="33">
        <f t="shared" si="331"/>
        <v>19525.05</v>
      </c>
      <c r="FG168" s="33">
        <f t="shared" ref="FG168:FX168" si="332">ROUND(FG160/FG78,2)</f>
        <v>22882.35</v>
      </c>
      <c r="FH168" s="33">
        <f t="shared" si="332"/>
        <v>24818.74</v>
      </c>
      <c r="FI168" s="33">
        <f t="shared" si="332"/>
        <v>12178.76</v>
      </c>
      <c r="FJ168" s="33">
        <f t="shared" si="332"/>
        <v>11385.7</v>
      </c>
      <c r="FK168" s="33">
        <f t="shared" si="332"/>
        <v>11882.7</v>
      </c>
      <c r="FL168" s="33">
        <f t="shared" si="332"/>
        <v>11138.28</v>
      </c>
      <c r="FM168" s="33">
        <f t="shared" si="332"/>
        <v>11329.67</v>
      </c>
      <c r="FN168" s="33">
        <f t="shared" si="332"/>
        <v>11818.35</v>
      </c>
      <c r="FO168" s="33">
        <f t="shared" si="332"/>
        <v>12378.03</v>
      </c>
      <c r="FP168" s="33">
        <f t="shared" si="332"/>
        <v>12021.59</v>
      </c>
      <c r="FQ168" s="33">
        <f t="shared" si="332"/>
        <v>12589.5</v>
      </c>
      <c r="FR168" s="33">
        <f t="shared" si="332"/>
        <v>20688.27</v>
      </c>
      <c r="FS168" s="33">
        <f t="shared" si="332"/>
        <v>20812.62</v>
      </c>
      <c r="FT168" s="33">
        <f t="shared" si="332"/>
        <v>26619.9</v>
      </c>
      <c r="FU168" s="33">
        <f t="shared" si="332"/>
        <v>13793.24</v>
      </c>
      <c r="FV168" s="33">
        <f t="shared" si="332"/>
        <v>13084.12</v>
      </c>
      <c r="FW168" s="33">
        <f t="shared" si="332"/>
        <v>22479.88</v>
      </c>
      <c r="FX168" s="33">
        <f t="shared" si="332"/>
        <v>24998.19</v>
      </c>
      <c r="FY168" s="2"/>
      <c r="FZ168" s="2">
        <f>ROUND(FZ160/FZ78,2)</f>
        <v>11836.81</v>
      </c>
      <c r="GA168" s="199"/>
      <c r="GB168" s="2"/>
      <c r="GC168" s="2"/>
      <c r="GD168" s="2"/>
      <c r="GE168" s="2"/>
      <c r="GF168" s="2"/>
      <c r="GG168" s="2"/>
      <c r="GH168" s="2"/>
      <c r="GI168" s="120"/>
      <c r="GJ168" s="120"/>
      <c r="GK168" s="120"/>
      <c r="GL168" s="120"/>
      <c r="GM168" s="120"/>
    </row>
    <row r="169" spans="1:195" x14ac:dyDescent="0.35">
      <c r="A169" s="120"/>
      <c r="B169" s="120" t="s">
        <v>1013</v>
      </c>
      <c r="C169" s="2">
        <v>0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2">
        <v>0</v>
      </c>
      <c r="M169" s="2">
        <v>0</v>
      </c>
      <c r="N169" s="2">
        <v>0</v>
      </c>
      <c r="O169" s="2">
        <v>0</v>
      </c>
      <c r="P169" s="2">
        <v>0</v>
      </c>
      <c r="Q169" s="2">
        <v>0</v>
      </c>
      <c r="R169" s="2">
        <v>0</v>
      </c>
      <c r="S169" s="2">
        <v>0</v>
      </c>
      <c r="T169" s="2">
        <v>0</v>
      </c>
      <c r="U169" s="2">
        <v>0</v>
      </c>
      <c r="V169" s="2">
        <v>0</v>
      </c>
      <c r="W169" s="2">
        <v>0</v>
      </c>
      <c r="X169" s="2">
        <v>0</v>
      </c>
      <c r="Y169" s="2">
        <v>0</v>
      </c>
      <c r="Z169" s="2">
        <v>0</v>
      </c>
      <c r="AA169" s="2">
        <v>0</v>
      </c>
      <c r="AB169" s="2">
        <v>0</v>
      </c>
      <c r="AC169" s="2">
        <v>0</v>
      </c>
      <c r="AD169" s="2">
        <v>0</v>
      </c>
      <c r="AE169" s="2">
        <v>0</v>
      </c>
      <c r="AF169" s="2">
        <v>0</v>
      </c>
      <c r="AG169" s="2">
        <v>0</v>
      </c>
      <c r="AH169" s="2">
        <v>0</v>
      </c>
      <c r="AI169" s="2">
        <v>0</v>
      </c>
      <c r="AJ169" s="2">
        <v>0</v>
      </c>
      <c r="AK169" s="2">
        <v>0</v>
      </c>
      <c r="AL169" s="2">
        <v>0</v>
      </c>
      <c r="AM169" s="2">
        <v>0</v>
      </c>
      <c r="AN169" s="2">
        <v>85.858543726615608</v>
      </c>
      <c r="AO169" s="2">
        <v>0</v>
      </c>
      <c r="AP169" s="2">
        <v>0</v>
      </c>
      <c r="AQ169" s="2">
        <v>0</v>
      </c>
      <c r="AR169" s="2">
        <v>0</v>
      </c>
      <c r="AS169" s="2">
        <v>0</v>
      </c>
      <c r="AT169" s="2">
        <v>0</v>
      </c>
      <c r="AU169" s="2">
        <v>0</v>
      </c>
      <c r="AV169" s="2">
        <v>0</v>
      </c>
      <c r="AW169" s="2">
        <v>0</v>
      </c>
      <c r="AX169" s="2">
        <v>0</v>
      </c>
      <c r="AY169" s="2">
        <v>0</v>
      </c>
      <c r="AZ169" s="2">
        <v>0</v>
      </c>
      <c r="BA169" s="2">
        <v>0</v>
      </c>
      <c r="BB169" s="2">
        <v>0</v>
      </c>
      <c r="BC169" s="2">
        <v>0</v>
      </c>
      <c r="BD169" s="2">
        <v>0</v>
      </c>
      <c r="BE169" s="2">
        <v>0</v>
      </c>
      <c r="BF169" s="2">
        <v>0</v>
      </c>
      <c r="BG169" s="2">
        <v>0</v>
      </c>
      <c r="BH169" s="2">
        <v>0</v>
      </c>
      <c r="BI169" s="2">
        <v>0</v>
      </c>
      <c r="BJ169" s="2">
        <v>0</v>
      </c>
      <c r="BK169" s="2">
        <v>0</v>
      </c>
      <c r="BL169" s="2">
        <v>0</v>
      </c>
      <c r="BM169" s="2">
        <v>0</v>
      </c>
      <c r="BN169" s="2">
        <v>0</v>
      </c>
      <c r="BO169" s="2">
        <v>0</v>
      </c>
      <c r="BP169" s="2">
        <v>0</v>
      </c>
      <c r="BQ169" s="2">
        <v>0</v>
      </c>
      <c r="BR169" s="2">
        <v>0</v>
      </c>
      <c r="BS169" s="2">
        <v>0</v>
      </c>
      <c r="BT169" s="2">
        <v>0</v>
      </c>
      <c r="BU169" s="2">
        <v>0</v>
      </c>
      <c r="BV169" s="2">
        <v>267.42050424590707</v>
      </c>
      <c r="BW169" s="2">
        <v>0</v>
      </c>
      <c r="BX169" s="2">
        <v>0</v>
      </c>
      <c r="BY169" s="2">
        <v>0</v>
      </c>
      <c r="BZ169" s="2">
        <v>0</v>
      </c>
      <c r="CA169" s="2">
        <v>0</v>
      </c>
      <c r="CB169" s="2">
        <v>0</v>
      </c>
      <c r="CC169" s="2">
        <v>0</v>
      </c>
      <c r="CD169" s="2">
        <v>0</v>
      </c>
      <c r="CE169" s="2">
        <v>0</v>
      </c>
      <c r="CF169" s="2">
        <v>0</v>
      </c>
      <c r="CG169" s="2">
        <v>0</v>
      </c>
      <c r="CH169" s="2">
        <v>0</v>
      </c>
      <c r="CI169" s="2">
        <v>0</v>
      </c>
      <c r="CJ169" s="2">
        <v>0</v>
      </c>
      <c r="CK169" s="2">
        <v>0</v>
      </c>
      <c r="CL169" s="2">
        <v>0</v>
      </c>
      <c r="CM169" s="2">
        <v>0</v>
      </c>
      <c r="CN169" s="2">
        <v>0</v>
      </c>
      <c r="CO169" s="2">
        <v>0</v>
      </c>
      <c r="CP169" s="2">
        <v>278.81470623426139</v>
      </c>
      <c r="CQ169" s="2">
        <v>0</v>
      </c>
      <c r="CR169" s="2">
        <v>0</v>
      </c>
      <c r="CS169" s="2">
        <v>0</v>
      </c>
      <c r="CT169" s="2">
        <v>0</v>
      </c>
      <c r="CU169" s="2">
        <v>0</v>
      </c>
      <c r="CV169" s="2">
        <v>0</v>
      </c>
      <c r="CW169" s="2">
        <v>0</v>
      </c>
      <c r="CX169" s="2">
        <v>0</v>
      </c>
      <c r="CY169" s="2">
        <v>0</v>
      </c>
      <c r="CZ169" s="2">
        <v>0</v>
      </c>
      <c r="DA169" s="2">
        <v>0</v>
      </c>
      <c r="DB169" s="2">
        <v>0</v>
      </c>
      <c r="DC169" s="2">
        <v>0</v>
      </c>
      <c r="DD169" s="2">
        <v>0</v>
      </c>
      <c r="DE169" s="2">
        <v>0</v>
      </c>
      <c r="DF169" s="2">
        <v>0</v>
      </c>
      <c r="DG169" s="2">
        <v>0</v>
      </c>
      <c r="DH169" s="2">
        <v>0</v>
      </c>
      <c r="DI169" s="2">
        <v>0</v>
      </c>
      <c r="DJ169" s="2">
        <v>0</v>
      </c>
      <c r="DK169" s="2">
        <v>0</v>
      </c>
      <c r="DL169" s="2">
        <v>0</v>
      </c>
      <c r="DM169" s="2">
        <v>0</v>
      </c>
      <c r="DN169" s="2">
        <v>0</v>
      </c>
      <c r="DO169" s="2">
        <v>0</v>
      </c>
      <c r="DP169" s="2">
        <v>0</v>
      </c>
      <c r="DQ169" s="2">
        <v>221.28958669863641</v>
      </c>
      <c r="DR169" s="2">
        <v>0</v>
      </c>
      <c r="DS169" s="2">
        <v>0</v>
      </c>
      <c r="DT169" s="2">
        <v>0</v>
      </c>
      <c r="DU169" s="2">
        <v>0</v>
      </c>
      <c r="DV169" s="2">
        <v>0</v>
      </c>
      <c r="DW169" s="2">
        <v>0</v>
      </c>
      <c r="DX169" s="2">
        <v>0</v>
      </c>
      <c r="DY169" s="2">
        <v>0</v>
      </c>
      <c r="DZ169" s="2">
        <v>0</v>
      </c>
      <c r="EA169" s="2">
        <v>283.7496738396585</v>
      </c>
      <c r="EB169" s="2">
        <v>0</v>
      </c>
      <c r="EC169" s="2">
        <v>0</v>
      </c>
      <c r="ED169" s="2">
        <v>911.72916170209646</v>
      </c>
      <c r="EE169" s="2">
        <v>0</v>
      </c>
      <c r="EF169" s="2">
        <v>0</v>
      </c>
      <c r="EG169" s="2">
        <v>0</v>
      </c>
      <c r="EH169" s="2">
        <v>0</v>
      </c>
      <c r="EI169" s="2">
        <v>0</v>
      </c>
      <c r="EJ169" s="2">
        <v>0</v>
      </c>
      <c r="EK169" s="2">
        <v>0</v>
      </c>
      <c r="EL169" s="2">
        <v>0</v>
      </c>
      <c r="EM169" s="2">
        <v>0</v>
      </c>
      <c r="EN169" s="2">
        <v>0</v>
      </c>
      <c r="EO169" s="2">
        <v>0</v>
      </c>
      <c r="EP169" s="2">
        <v>0</v>
      </c>
      <c r="EQ169" s="2">
        <v>0</v>
      </c>
      <c r="ER169" s="2">
        <v>0</v>
      </c>
      <c r="ES169" s="2">
        <v>0</v>
      </c>
      <c r="ET169" s="2">
        <v>0</v>
      </c>
      <c r="EU169" s="2">
        <v>0</v>
      </c>
      <c r="EV169" s="2">
        <v>0</v>
      </c>
      <c r="EW169" s="2">
        <v>0</v>
      </c>
      <c r="EX169" s="2">
        <v>0</v>
      </c>
      <c r="EY169" s="2">
        <v>0</v>
      </c>
      <c r="EZ169" s="2">
        <v>0</v>
      </c>
      <c r="FA169" s="2">
        <v>0</v>
      </c>
      <c r="FB169" s="2">
        <v>119.59894454292953</v>
      </c>
      <c r="FC169" s="2">
        <v>0</v>
      </c>
      <c r="FD169" s="2">
        <v>0</v>
      </c>
      <c r="FE169" s="2">
        <v>0</v>
      </c>
      <c r="FF169" s="2">
        <v>0</v>
      </c>
      <c r="FG169" s="2">
        <v>0</v>
      </c>
      <c r="FH169" s="2">
        <v>0</v>
      </c>
      <c r="FI169" s="2">
        <v>0</v>
      </c>
      <c r="FJ169" s="2">
        <v>0</v>
      </c>
      <c r="FK169" s="2">
        <v>0</v>
      </c>
      <c r="FL169" s="2">
        <v>0</v>
      </c>
      <c r="FM169" s="2">
        <v>0</v>
      </c>
      <c r="FN169" s="2">
        <v>0</v>
      </c>
      <c r="FO169" s="2">
        <v>1502.5610491428524</v>
      </c>
      <c r="FP169" s="2">
        <v>0</v>
      </c>
      <c r="FQ169" s="2">
        <v>0</v>
      </c>
      <c r="FR169" s="2">
        <v>0</v>
      </c>
      <c r="FS169" s="2">
        <v>0</v>
      </c>
      <c r="FT169" s="2">
        <v>42.06259742914699</v>
      </c>
      <c r="FU169" s="2">
        <v>0</v>
      </c>
      <c r="FV169" s="2">
        <v>0</v>
      </c>
      <c r="FW169" s="2">
        <v>0</v>
      </c>
      <c r="FX169" s="2">
        <v>0</v>
      </c>
      <c r="FY169" s="2">
        <f>SUM(C169:FX169)</f>
        <v>3713.0847675621044</v>
      </c>
      <c r="FZ169" s="2"/>
      <c r="GA169" s="2"/>
      <c r="GB169" s="78"/>
      <c r="GC169" s="2"/>
      <c r="GD169" s="2"/>
      <c r="GE169" s="2"/>
      <c r="GF169" s="2"/>
      <c r="GG169" s="2"/>
      <c r="GH169" s="2"/>
      <c r="GI169" s="120"/>
      <c r="GJ169" s="120"/>
      <c r="GK169" s="120"/>
      <c r="GL169" s="120"/>
      <c r="GM169" s="120"/>
    </row>
    <row r="170" spans="1:195" x14ac:dyDescent="0.35">
      <c r="A170" s="119"/>
      <c r="B170" s="120"/>
      <c r="C170" s="2">
        <f t="shared" ref="C170:AH170" si="333">(C162+C163+C166)-C160</f>
        <v>0</v>
      </c>
      <c r="D170" s="2">
        <f t="shared" si="333"/>
        <v>0</v>
      </c>
      <c r="E170" s="2">
        <f t="shared" si="333"/>
        <v>0</v>
      </c>
      <c r="F170" s="2">
        <f t="shared" si="333"/>
        <v>0</v>
      </c>
      <c r="G170" s="2">
        <f t="shared" si="333"/>
        <v>0</v>
      </c>
      <c r="H170" s="2">
        <f t="shared" si="333"/>
        <v>0</v>
      </c>
      <c r="I170" s="2">
        <f t="shared" si="333"/>
        <v>0</v>
      </c>
      <c r="J170" s="2">
        <f t="shared" si="333"/>
        <v>0</v>
      </c>
      <c r="K170" s="2">
        <f t="shared" si="333"/>
        <v>0</v>
      </c>
      <c r="L170" s="2">
        <f t="shared" si="333"/>
        <v>0</v>
      </c>
      <c r="M170" s="2">
        <f t="shared" si="333"/>
        <v>0</v>
      </c>
      <c r="N170" s="2">
        <f t="shared" si="333"/>
        <v>0</v>
      </c>
      <c r="O170" s="2">
        <f t="shared" si="333"/>
        <v>0</v>
      </c>
      <c r="P170" s="2">
        <f t="shared" si="333"/>
        <v>0</v>
      </c>
      <c r="Q170" s="2">
        <f t="shared" si="333"/>
        <v>0</v>
      </c>
      <c r="R170" s="2">
        <f t="shared" si="333"/>
        <v>0</v>
      </c>
      <c r="S170" s="2">
        <f t="shared" si="333"/>
        <v>0</v>
      </c>
      <c r="T170" s="2">
        <f t="shared" si="333"/>
        <v>0</v>
      </c>
      <c r="U170" s="2">
        <f t="shared" si="333"/>
        <v>0</v>
      </c>
      <c r="V170" s="2">
        <f t="shared" si="333"/>
        <v>0</v>
      </c>
      <c r="W170" s="2">
        <f t="shared" si="333"/>
        <v>0</v>
      </c>
      <c r="X170" s="2">
        <f t="shared" si="333"/>
        <v>0</v>
      </c>
      <c r="Y170" s="2">
        <f t="shared" si="333"/>
        <v>0</v>
      </c>
      <c r="Z170" s="2">
        <f t="shared" si="333"/>
        <v>0</v>
      </c>
      <c r="AA170" s="2">
        <f t="shared" si="333"/>
        <v>0</v>
      </c>
      <c r="AB170" s="2">
        <f t="shared" si="333"/>
        <v>0</v>
      </c>
      <c r="AC170" s="2">
        <f t="shared" si="333"/>
        <v>0</v>
      </c>
      <c r="AD170" s="2">
        <f t="shared" si="333"/>
        <v>0</v>
      </c>
      <c r="AE170" s="2">
        <f t="shared" si="333"/>
        <v>0</v>
      </c>
      <c r="AF170" s="2">
        <f t="shared" si="333"/>
        <v>0</v>
      </c>
      <c r="AG170" s="2">
        <f t="shared" si="333"/>
        <v>0</v>
      </c>
      <c r="AH170" s="2">
        <f t="shared" si="333"/>
        <v>0</v>
      </c>
      <c r="AI170" s="2">
        <f t="shared" ref="AI170:BN170" si="334">(AI162+AI163+AI166)-AI160</f>
        <v>0</v>
      </c>
      <c r="AJ170" s="2">
        <f t="shared" si="334"/>
        <v>0</v>
      </c>
      <c r="AK170" s="2">
        <f t="shared" si="334"/>
        <v>0</v>
      </c>
      <c r="AL170" s="2">
        <f t="shared" si="334"/>
        <v>0</v>
      </c>
      <c r="AM170" s="2">
        <f t="shared" si="334"/>
        <v>0</v>
      </c>
      <c r="AN170" s="2">
        <f t="shared" si="334"/>
        <v>0</v>
      </c>
      <c r="AO170" s="2">
        <f t="shared" si="334"/>
        <v>0</v>
      </c>
      <c r="AP170" s="2">
        <f t="shared" si="334"/>
        <v>0</v>
      </c>
      <c r="AQ170" s="2">
        <f t="shared" si="334"/>
        <v>0</v>
      </c>
      <c r="AR170" s="2">
        <f t="shared" si="334"/>
        <v>0</v>
      </c>
      <c r="AS170" s="2">
        <f t="shared" si="334"/>
        <v>0</v>
      </c>
      <c r="AT170" s="2">
        <f t="shared" si="334"/>
        <v>0</v>
      </c>
      <c r="AU170" s="2">
        <f t="shared" si="334"/>
        <v>0</v>
      </c>
      <c r="AV170" s="2">
        <f t="shared" si="334"/>
        <v>0</v>
      </c>
      <c r="AW170" s="2">
        <f t="shared" si="334"/>
        <v>0</v>
      </c>
      <c r="AX170" s="2">
        <f t="shared" si="334"/>
        <v>0</v>
      </c>
      <c r="AY170" s="2">
        <f t="shared" si="334"/>
        <v>0</v>
      </c>
      <c r="AZ170" s="2">
        <f t="shared" si="334"/>
        <v>0</v>
      </c>
      <c r="BA170" s="2">
        <f t="shared" si="334"/>
        <v>0</v>
      </c>
      <c r="BB170" s="2">
        <f t="shared" si="334"/>
        <v>0</v>
      </c>
      <c r="BC170" s="2">
        <f t="shared" si="334"/>
        <v>0</v>
      </c>
      <c r="BD170" s="2">
        <f t="shared" si="334"/>
        <v>0</v>
      </c>
      <c r="BE170" s="2">
        <f t="shared" si="334"/>
        <v>0</v>
      </c>
      <c r="BF170" s="2">
        <f t="shared" si="334"/>
        <v>0</v>
      </c>
      <c r="BG170" s="2">
        <f t="shared" si="334"/>
        <v>0</v>
      </c>
      <c r="BH170" s="2">
        <f t="shared" si="334"/>
        <v>0</v>
      </c>
      <c r="BI170" s="2">
        <f t="shared" si="334"/>
        <v>0</v>
      </c>
      <c r="BJ170" s="2">
        <f t="shared" si="334"/>
        <v>0</v>
      </c>
      <c r="BK170" s="2">
        <f t="shared" si="334"/>
        <v>0</v>
      </c>
      <c r="BL170" s="2">
        <f t="shared" si="334"/>
        <v>0</v>
      </c>
      <c r="BM170" s="2">
        <f t="shared" si="334"/>
        <v>0</v>
      </c>
      <c r="BN170" s="2">
        <f t="shared" si="334"/>
        <v>0</v>
      </c>
      <c r="BO170" s="2">
        <f t="shared" ref="BO170:CT170" si="335">(BO162+BO163+BO166)-BO160</f>
        <v>0</v>
      </c>
      <c r="BP170" s="2">
        <f t="shared" si="335"/>
        <v>0</v>
      </c>
      <c r="BQ170" s="2">
        <f t="shared" si="335"/>
        <v>0</v>
      </c>
      <c r="BR170" s="2">
        <f t="shared" si="335"/>
        <v>0</v>
      </c>
      <c r="BS170" s="2">
        <f t="shared" si="335"/>
        <v>0</v>
      </c>
      <c r="BT170" s="2">
        <f t="shared" si="335"/>
        <v>0</v>
      </c>
      <c r="BU170" s="2">
        <f t="shared" si="335"/>
        <v>0</v>
      </c>
      <c r="BV170" s="2">
        <f t="shared" si="335"/>
        <v>0</v>
      </c>
      <c r="BW170" s="2">
        <f t="shared" si="335"/>
        <v>0</v>
      </c>
      <c r="BX170" s="2">
        <f t="shared" si="335"/>
        <v>0</v>
      </c>
      <c r="BY170" s="2">
        <f t="shared" si="335"/>
        <v>0</v>
      </c>
      <c r="BZ170" s="2">
        <f t="shared" si="335"/>
        <v>0</v>
      </c>
      <c r="CA170" s="2">
        <f t="shared" si="335"/>
        <v>0</v>
      </c>
      <c r="CB170" s="2">
        <f t="shared" si="335"/>
        <v>0</v>
      </c>
      <c r="CC170" s="2">
        <f t="shared" si="335"/>
        <v>0</v>
      </c>
      <c r="CD170" s="2">
        <f t="shared" si="335"/>
        <v>0</v>
      </c>
      <c r="CE170" s="2">
        <f t="shared" si="335"/>
        <v>0</v>
      </c>
      <c r="CF170" s="2">
        <f t="shared" si="335"/>
        <v>0</v>
      </c>
      <c r="CG170" s="2">
        <f t="shared" si="335"/>
        <v>0</v>
      </c>
      <c r="CH170" s="2">
        <f t="shared" si="335"/>
        <v>0</v>
      </c>
      <c r="CI170" s="2">
        <f t="shared" si="335"/>
        <v>0</v>
      </c>
      <c r="CJ170" s="2">
        <f t="shared" si="335"/>
        <v>0</v>
      </c>
      <c r="CK170" s="2">
        <f t="shared" si="335"/>
        <v>0</v>
      </c>
      <c r="CL170" s="2">
        <f t="shared" si="335"/>
        <v>0</v>
      </c>
      <c r="CM170" s="2">
        <f t="shared" si="335"/>
        <v>0</v>
      </c>
      <c r="CN170" s="2">
        <f t="shared" si="335"/>
        <v>0</v>
      </c>
      <c r="CO170" s="2">
        <f t="shared" si="335"/>
        <v>0</v>
      </c>
      <c r="CP170" s="2">
        <f t="shared" si="335"/>
        <v>0</v>
      </c>
      <c r="CQ170" s="2">
        <f t="shared" si="335"/>
        <v>0</v>
      </c>
      <c r="CR170" s="2">
        <f t="shared" si="335"/>
        <v>0</v>
      </c>
      <c r="CS170" s="2">
        <f t="shared" si="335"/>
        <v>0</v>
      </c>
      <c r="CT170" s="2">
        <f t="shared" si="335"/>
        <v>0</v>
      </c>
      <c r="CU170" s="2">
        <f t="shared" ref="CU170:DZ170" si="336">(CU162+CU163+CU166)-CU160</f>
        <v>0</v>
      </c>
      <c r="CV170" s="2">
        <f t="shared" si="336"/>
        <v>0</v>
      </c>
      <c r="CW170" s="2">
        <f t="shared" si="336"/>
        <v>0</v>
      </c>
      <c r="CX170" s="2">
        <f t="shared" si="336"/>
        <v>0</v>
      </c>
      <c r="CY170" s="2">
        <f t="shared" si="336"/>
        <v>0</v>
      </c>
      <c r="CZ170" s="2">
        <f t="shared" si="336"/>
        <v>0</v>
      </c>
      <c r="DA170" s="2">
        <f t="shared" si="336"/>
        <v>0</v>
      </c>
      <c r="DB170" s="2">
        <f t="shared" si="336"/>
        <v>0</v>
      </c>
      <c r="DC170" s="2">
        <f t="shared" si="336"/>
        <v>0</v>
      </c>
      <c r="DD170" s="2">
        <f t="shared" si="336"/>
        <v>0</v>
      </c>
      <c r="DE170" s="2">
        <f t="shared" si="336"/>
        <v>0</v>
      </c>
      <c r="DF170" s="2">
        <f t="shared" si="336"/>
        <v>0</v>
      </c>
      <c r="DG170" s="2">
        <f t="shared" si="336"/>
        <v>0</v>
      </c>
      <c r="DH170" s="2">
        <f t="shared" si="336"/>
        <v>0</v>
      </c>
      <c r="DI170" s="2">
        <f t="shared" si="336"/>
        <v>0</v>
      </c>
      <c r="DJ170" s="2">
        <f t="shared" si="336"/>
        <v>0</v>
      </c>
      <c r="DK170" s="2">
        <f t="shared" si="336"/>
        <v>0</v>
      </c>
      <c r="DL170" s="2">
        <f t="shared" si="336"/>
        <v>0</v>
      </c>
      <c r="DM170" s="2">
        <f t="shared" si="336"/>
        <v>0</v>
      </c>
      <c r="DN170" s="2">
        <f t="shared" si="336"/>
        <v>0</v>
      </c>
      <c r="DO170" s="2">
        <f t="shared" si="336"/>
        <v>0</v>
      </c>
      <c r="DP170" s="2">
        <f t="shared" si="336"/>
        <v>0</v>
      </c>
      <c r="DQ170" s="2">
        <f t="shared" si="336"/>
        <v>0</v>
      </c>
      <c r="DR170" s="2">
        <f t="shared" si="336"/>
        <v>0</v>
      </c>
      <c r="DS170" s="2">
        <f t="shared" si="336"/>
        <v>0</v>
      </c>
      <c r="DT170" s="2">
        <f t="shared" si="336"/>
        <v>0</v>
      </c>
      <c r="DU170" s="2">
        <f t="shared" si="336"/>
        <v>0</v>
      </c>
      <c r="DV170" s="2">
        <f t="shared" si="336"/>
        <v>0</v>
      </c>
      <c r="DW170" s="2">
        <f t="shared" si="336"/>
        <v>0</v>
      </c>
      <c r="DX170" s="2">
        <f t="shared" si="336"/>
        <v>0</v>
      </c>
      <c r="DY170" s="2">
        <f t="shared" si="336"/>
        <v>0</v>
      </c>
      <c r="DZ170" s="2">
        <f t="shared" si="336"/>
        <v>0</v>
      </c>
      <c r="EA170" s="2">
        <f t="shared" ref="EA170:FF170" si="337">(EA162+EA163+EA166)-EA160</f>
        <v>0</v>
      </c>
      <c r="EB170" s="2">
        <f t="shared" si="337"/>
        <v>0</v>
      </c>
      <c r="EC170" s="2">
        <f t="shared" si="337"/>
        <v>0</v>
      </c>
      <c r="ED170" s="2">
        <f t="shared" si="337"/>
        <v>0</v>
      </c>
      <c r="EE170" s="2">
        <f t="shared" si="337"/>
        <v>0</v>
      </c>
      <c r="EF170" s="2">
        <f t="shared" si="337"/>
        <v>0</v>
      </c>
      <c r="EG170" s="2">
        <f t="shared" si="337"/>
        <v>0</v>
      </c>
      <c r="EH170" s="2">
        <f t="shared" si="337"/>
        <v>0</v>
      </c>
      <c r="EI170" s="2">
        <f t="shared" si="337"/>
        <v>0</v>
      </c>
      <c r="EJ170" s="2">
        <f t="shared" si="337"/>
        <v>0</v>
      </c>
      <c r="EK170" s="2">
        <f t="shared" si="337"/>
        <v>0</v>
      </c>
      <c r="EL170" s="2">
        <f t="shared" si="337"/>
        <v>0</v>
      </c>
      <c r="EM170" s="2">
        <f t="shared" si="337"/>
        <v>0</v>
      </c>
      <c r="EN170" s="2">
        <f t="shared" si="337"/>
        <v>0</v>
      </c>
      <c r="EO170" s="2">
        <f t="shared" si="337"/>
        <v>0</v>
      </c>
      <c r="EP170" s="2">
        <f t="shared" si="337"/>
        <v>0</v>
      </c>
      <c r="EQ170" s="2">
        <f t="shared" si="337"/>
        <v>0</v>
      </c>
      <c r="ER170" s="2">
        <f t="shared" si="337"/>
        <v>0</v>
      </c>
      <c r="ES170" s="2">
        <f t="shared" si="337"/>
        <v>0</v>
      </c>
      <c r="ET170" s="2">
        <f t="shared" si="337"/>
        <v>0</v>
      </c>
      <c r="EU170" s="2">
        <f t="shared" si="337"/>
        <v>0</v>
      </c>
      <c r="EV170" s="2">
        <f t="shared" si="337"/>
        <v>0</v>
      </c>
      <c r="EW170" s="2">
        <f t="shared" si="337"/>
        <v>0</v>
      </c>
      <c r="EX170" s="2">
        <f t="shared" si="337"/>
        <v>0</v>
      </c>
      <c r="EY170" s="2">
        <f t="shared" si="337"/>
        <v>0</v>
      </c>
      <c r="EZ170" s="2">
        <f t="shared" si="337"/>
        <v>0</v>
      </c>
      <c r="FA170" s="2">
        <f t="shared" si="337"/>
        <v>0</v>
      </c>
      <c r="FB170" s="2">
        <f t="shared" si="337"/>
        <v>0</v>
      </c>
      <c r="FC170" s="2">
        <f t="shared" si="337"/>
        <v>0</v>
      </c>
      <c r="FD170" s="2">
        <f t="shared" si="337"/>
        <v>0</v>
      </c>
      <c r="FE170" s="2">
        <f t="shared" si="337"/>
        <v>0</v>
      </c>
      <c r="FF170" s="2">
        <f t="shared" si="337"/>
        <v>0</v>
      </c>
      <c r="FG170" s="2">
        <f t="shared" ref="FG170:FX170" si="338">(FG162+FG163+FG166)-FG160</f>
        <v>0</v>
      </c>
      <c r="FH170" s="2">
        <f t="shared" si="338"/>
        <v>0</v>
      </c>
      <c r="FI170" s="2">
        <f t="shared" si="338"/>
        <v>0</v>
      </c>
      <c r="FJ170" s="2">
        <f t="shared" si="338"/>
        <v>0</v>
      </c>
      <c r="FK170" s="2">
        <f t="shared" si="338"/>
        <v>0</v>
      </c>
      <c r="FL170" s="2">
        <f t="shared" si="338"/>
        <v>0</v>
      </c>
      <c r="FM170" s="2">
        <f t="shared" si="338"/>
        <v>0</v>
      </c>
      <c r="FN170" s="2">
        <f t="shared" si="338"/>
        <v>0</v>
      </c>
      <c r="FO170" s="2">
        <f t="shared" si="338"/>
        <v>0</v>
      </c>
      <c r="FP170" s="2">
        <f t="shared" si="338"/>
        <v>0</v>
      </c>
      <c r="FQ170" s="2">
        <f t="shared" si="338"/>
        <v>0</v>
      </c>
      <c r="FR170" s="2">
        <f t="shared" si="338"/>
        <v>0</v>
      </c>
      <c r="FS170" s="2">
        <f t="shared" si="338"/>
        <v>0</v>
      </c>
      <c r="FT170" s="2">
        <f t="shared" si="338"/>
        <v>0</v>
      </c>
      <c r="FU170" s="2">
        <f t="shared" si="338"/>
        <v>0</v>
      </c>
      <c r="FV170" s="2">
        <f t="shared" si="338"/>
        <v>0</v>
      </c>
      <c r="FW170" s="2">
        <f t="shared" si="338"/>
        <v>0</v>
      </c>
      <c r="FX170" s="2">
        <f t="shared" si="338"/>
        <v>0</v>
      </c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120"/>
      <c r="GJ170" s="120"/>
      <c r="GK170" s="120"/>
      <c r="GL170" s="120"/>
      <c r="GM170" s="120"/>
    </row>
    <row r="171" spans="1:195" x14ac:dyDescent="0.35">
      <c r="A171" s="120"/>
      <c r="B171" s="154" t="s">
        <v>769</v>
      </c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120"/>
      <c r="GJ171" s="120"/>
      <c r="GK171" s="120"/>
      <c r="GL171" s="120"/>
      <c r="GM171" s="120"/>
    </row>
    <row r="172" spans="1:195" x14ac:dyDescent="0.35">
      <c r="A172" s="119" t="s">
        <v>621</v>
      </c>
      <c r="B172" s="120" t="s">
        <v>622</v>
      </c>
      <c r="C172" s="36">
        <f t="shared" ref="C172:AH172" si="339">ROUND(((C160-C167)-((C105+C113)*C173))/C71,2)</f>
        <v>12423.24</v>
      </c>
      <c r="D172" s="36">
        <f t="shared" si="339"/>
        <v>11672.7</v>
      </c>
      <c r="E172" s="36">
        <f t="shared" si="339"/>
        <v>12748.14</v>
      </c>
      <c r="F172" s="36">
        <f t="shared" si="339"/>
        <v>11577.23</v>
      </c>
      <c r="G172" s="36">
        <f t="shared" si="339"/>
        <v>12329.66</v>
      </c>
      <c r="H172" s="36">
        <f t="shared" si="339"/>
        <v>12483.7</v>
      </c>
      <c r="I172" s="36">
        <f t="shared" si="339"/>
        <v>12475.55</v>
      </c>
      <c r="J172" s="36">
        <f t="shared" si="339"/>
        <v>11988.24</v>
      </c>
      <c r="K172" s="36">
        <f t="shared" si="339"/>
        <v>16653.07</v>
      </c>
      <c r="L172" s="36">
        <f t="shared" si="339"/>
        <v>12586.79</v>
      </c>
      <c r="M172" s="36">
        <f t="shared" si="339"/>
        <v>14411.38</v>
      </c>
      <c r="N172" s="36">
        <f t="shared" si="339"/>
        <v>11814.57</v>
      </c>
      <c r="O172" s="36">
        <f t="shared" si="339"/>
        <v>11272.74</v>
      </c>
      <c r="P172" s="36">
        <f t="shared" si="339"/>
        <v>16193.21</v>
      </c>
      <c r="Q172" s="36">
        <f t="shared" si="339"/>
        <v>12783.37</v>
      </c>
      <c r="R172" s="36">
        <f t="shared" si="339"/>
        <v>22545.67</v>
      </c>
      <c r="S172" s="36">
        <f t="shared" si="339"/>
        <v>12361.59</v>
      </c>
      <c r="T172" s="36">
        <f t="shared" si="339"/>
        <v>20802.8</v>
      </c>
      <c r="U172" s="36">
        <f t="shared" si="339"/>
        <v>22214.69</v>
      </c>
      <c r="V172" s="36">
        <f t="shared" si="339"/>
        <v>17339.93</v>
      </c>
      <c r="W172" s="36">
        <f t="shared" si="339"/>
        <v>18277.61</v>
      </c>
      <c r="X172" s="36">
        <f t="shared" si="339"/>
        <v>21237.22</v>
      </c>
      <c r="Y172" s="36">
        <f t="shared" si="339"/>
        <v>15015.46</v>
      </c>
      <c r="Z172" s="36">
        <f t="shared" si="339"/>
        <v>17639.78</v>
      </c>
      <c r="AA172" s="36">
        <f t="shared" si="339"/>
        <v>11438.56</v>
      </c>
      <c r="AB172" s="36">
        <f t="shared" si="339"/>
        <v>11582.09</v>
      </c>
      <c r="AC172" s="36">
        <f t="shared" si="339"/>
        <v>12614.16</v>
      </c>
      <c r="AD172" s="36">
        <f t="shared" si="339"/>
        <v>11747.92</v>
      </c>
      <c r="AE172" s="36">
        <f t="shared" si="339"/>
        <v>23161.62</v>
      </c>
      <c r="AF172" s="36">
        <f t="shared" si="339"/>
        <v>20176.900000000001</v>
      </c>
      <c r="AG172" s="36">
        <f t="shared" si="339"/>
        <v>13681.67</v>
      </c>
      <c r="AH172" s="36">
        <f t="shared" si="339"/>
        <v>12584.26</v>
      </c>
      <c r="AI172" s="36">
        <f t="shared" ref="AI172:BN172" si="340">ROUND(((AI160-AI167)-((AI105+AI113)*AI173))/AI71,2)</f>
        <v>14057.96</v>
      </c>
      <c r="AJ172" s="36">
        <f t="shared" si="340"/>
        <v>21113.81</v>
      </c>
      <c r="AK172" s="36">
        <f t="shared" si="340"/>
        <v>21802.06</v>
      </c>
      <c r="AL172" s="36">
        <f t="shared" si="340"/>
        <v>16688.64</v>
      </c>
      <c r="AM172" s="36">
        <f t="shared" si="340"/>
        <v>15680.5</v>
      </c>
      <c r="AN172" s="36">
        <f t="shared" si="340"/>
        <v>15998.29</v>
      </c>
      <c r="AO172" s="36">
        <f t="shared" si="340"/>
        <v>11746.35</v>
      </c>
      <c r="AP172" s="36">
        <f t="shared" si="340"/>
        <v>12166.88</v>
      </c>
      <c r="AQ172" s="36">
        <f t="shared" si="340"/>
        <v>18965.009999999998</v>
      </c>
      <c r="AR172" s="36">
        <f t="shared" si="340"/>
        <v>11288.19</v>
      </c>
      <c r="AS172" s="36">
        <f t="shared" si="340"/>
        <v>12550.93</v>
      </c>
      <c r="AT172" s="36">
        <f t="shared" si="340"/>
        <v>11977.57</v>
      </c>
      <c r="AU172" s="36">
        <f t="shared" si="340"/>
        <v>16498.830000000002</v>
      </c>
      <c r="AV172" s="36">
        <f t="shared" si="340"/>
        <v>17025.240000000002</v>
      </c>
      <c r="AW172" s="36">
        <f t="shared" si="340"/>
        <v>17828.54</v>
      </c>
      <c r="AX172" s="36">
        <f t="shared" si="340"/>
        <v>26888.18</v>
      </c>
      <c r="AY172" s="36">
        <f t="shared" si="340"/>
        <v>14807.16</v>
      </c>
      <c r="AZ172" s="36">
        <f t="shared" si="340"/>
        <v>11883.5</v>
      </c>
      <c r="BA172" s="36">
        <f t="shared" si="340"/>
        <v>11209.68</v>
      </c>
      <c r="BB172" s="36">
        <f t="shared" si="340"/>
        <v>11330.57</v>
      </c>
      <c r="BC172" s="36">
        <f t="shared" si="340"/>
        <v>11624.77</v>
      </c>
      <c r="BD172" s="36">
        <f t="shared" si="340"/>
        <v>11151.49</v>
      </c>
      <c r="BE172" s="36">
        <f t="shared" si="340"/>
        <v>12057.19</v>
      </c>
      <c r="BF172" s="36">
        <f t="shared" si="340"/>
        <v>11154.41</v>
      </c>
      <c r="BG172" s="36">
        <f t="shared" si="340"/>
        <v>13432.25</v>
      </c>
      <c r="BH172" s="36">
        <f t="shared" si="340"/>
        <v>13958.98</v>
      </c>
      <c r="BI172" s="36">
        <f t="shared" si="340"/>
        <v>18758.8</v>
      </c>
      <c r="BJ172" s="36">
        <f t="shared" si="340"/>
        <v>11172.06</v>
      </c>
      <c r="BK172" s="36">
        <f t="shared" si="340"/>
        <v>11629.86</v>
      </c>
      <c r="BL172" s="36">
        <f t="shared" si="340"/>
        <v>27764.58</v>
      </c>
      <c r="BM172" s="36">
        <f t="shared" si="340"/>
        <v>14818.95</v>
      </c>
      <c r="BN172" s="36">
        <f t="shared" si="340"/>
        <v>11660.47</v>
      </c>
      <c r="BO172" s="36">
        <f t="shared" ref="BO172:CT172" si="341">ROUND(((BO160-BO167)-((BO105+BO113)*BO173))/BO71,2)</f>
        <v>12041.01</v>
      </c>
      <c r="BP172" s="36">
        <f t="shared" si="341"/>
        <v>22024.92</v>
      </c>
      <c r="BQ172" s="36">
        <f t="shared" si="341"/>
        <v>12606.28</v>
      </c>
      <c r="BR172" s="36">
        <f t="shared" si="341"/>
        <v>11540.03</v>
      </c>
      <c r="BS172" s="36">
        <f t="shared" si="341"/>
        <v>13125.79</v>
      </c>
      <c r="BT172" s="36">
        <f t="shared" si="341"/>
        <v>15808.18</v>
      </c>
      <c r="BU172" s="36">
        <f t="shared" si="341"/>
        <v>15009.11</v>
      </c>
      <c r="BV172" s="36">
        <f t="shared" si="341"/>
        <v>11699.83</v>
      </c>
      <c r="BW172" s="36">
        <f t="shared" si="341"/>
        <v>12057.49</v>
      </c>
      <c r="BX172" s="36">
        <f t="shared" si="341"/>
        <v>26703.19</v>
      </c>
      <c r="BY172" s="36">
        <f t="shared" si="341"/>
        <v>14590.26</v>
      </c>
      <c r="BZ172" s="36">
        <f t="shared" si="341"/>
        <v>18988.97</v>
      </c>
      <c r="CA172" s="36">
        <f t="shared" si="341"/>
        <v>22101</v>
      </c>
      <c r="CB172" s="36">
        <f t="shared" si="341"/>
        <v>11421.39</v>
      </c>
      <c r="CC172" s="36">
        <f t="shared" si="341"/>
        <v>19226.919999999998</v>
      </c>
      <c r="CD172" s="36">
        <f t="shared" si="341"/>
        <v>17393.310000000001</v>
      </c>
      <c r="CE172" s="36">
        <f t="shared" si="341"/>
        <v>20882.349999999999</v>
      </c>
      <c r="CF172" s="36">
        <f t="shared" si="341"/>
        <v>21860.42</v>
      </c>
      <c r="CG172" s="36">
        <f t="shared" si="341"/>
        <v>19260.09</v>
      </c>
      <c r="CH172" s="36">
        <f t="shared" si="341"/>
        <v>24048.66</v>
      </c>
      <c r="CI172" s="36">
        <f t="shared" si="341"/>
        <v>12798.86</v>
      </c>
      <c r="CJ172" s="36">
        <f t="shared" si="341"/>
        <v>12674.9</v>
      </c>
      <c r="CK172" s="36">
        <f t="shared" si="341"/>
        <v>11909.1</v>
      </c>
      <c r="CL172" s="36">
        <f t="shared" si="341"/>
        <v>12562.39</v>
      </c>
      <c r="CM172" s="36">
        <f t="shared" si="341"/>
        <v>13840.27</v>
      </c>
      <c r="CN172" s="36">
        <f t="shared" si="341"/>
        <v>11192.48</v>
      </c>
      <c r="CO172" s="36">
        <f t="shared" si="341"/>
        <v>11188.42</v>
      </c>
      <c r="CP172" s="36">
        <f t="shared" si="341"/>
        <v>12852.21</v>
      </c>
      <c r="CQ172" s="36">
        <f t="shared" si="341"/>
        <v>13974.86</v>
      </c>
      <c r="CR172" s="36">
        <f t="shared" si="341"/>
        <v>18113.3</v>
      </c>
      <c r="CS172" s="36">
        <f t="shared" si="341"/>
        <v>16573.87</v>
      </c>
      <c r="CT172" s="36">
        <f t="shared" si="341"/>
        <v>23263.85</v>
      </c>
      <c r="CU172" s="36">
        <f t="shared" ref="CU172:DZ172" si="342">ROUND(((CU160-CU167)-((CU105+CU113)*CU173))/CU71,2)</f>
        <v>18387.52</v>
      </c>
      <c r="CV172" s="36">
        <f t="shared" si="342"/>
        <v>20151.560000000001</v>
      </c>
      <c r="CW172" s="36">
        <f t="shared" si="342"/>
        <v>18951.189999999999</v>
      </c>
      <c r="CX172" s="36">
        <f t="shared" si="342"/>
        <v>13649.31</v>
      </c>
      <c r="CY172" s="36">
        <f t="shared" si="342"/>
        <v>21698.84</v>
      </c>
      <c r="CZ172" s="36">
        <f t="shared" si="342"/>
        <v>11921.17</v>
      </c>
      <c r="DA172" s="36">
        <f t="shared" si="342"/>
        <v>19064.28</v>
      </c>
      <c r="DB172" s="36">
        <f t="shared" si="342"/>
        <v>15646.92</v>
      </c>
      <c r="DC172" s="36">
        <f t="shared" si="342"/>
        <v>19318.77</v>
      </c>
      <c r="DD172" s="36">
        <f t="shared" si="342"/>
        <v>21549.96</v>
      </c>
      <c r="DE172" s="36">
        <f t="shared" si="342"/>
        <v>15819.89</v>
      </c>
      <c r="DF172" s="36">
        <f t="shared" si="342"/>
        <v>11153.52</v>
      </c>
      <c r="DG172" s="36">
        <f t="shared" si="342"/>
        <v>23504.48</v>
      </c>
      <c r="DH172" s="36">
        <f t="shared" si="342"/>
        <v>11816.59</v>
      </c>
      <c r="DI172" s="36">
        <f t="shared" si="342"/>
        <v>11632.87</v>
      </c>
      <c r="DJ172" s="36">
        <f t="shared" si="342"/>
        <v>13226.65</v>
      </c>
      <c r="DK172" s="36">
        <f t="shared" si="342"/>
        <v>13617.31</v>
      </c>
      <c r="DL172" s="36">
        <f t="shared" si="342"/>
        <v>11973.45</v>
      </c>
      <c r="DM172" s="36">
        <f t="shared" si="342"/>
        <v>19535.150000000001</v>
      </c>
      <c r="DN172" s="36">
        <f t="shared" si="342"/>
        <v>12574.02</v>
      </c>
      <c r="DO172" s="36">
        <f t="shared" si="342"/>
        <v>12064.9</v>
      </c>
      <c r="DP172" s="36">
        <f t="shared" si="342"/>
        <v>20199.16</v>
      </c>
      <c r="DQ172" s="36">
        <f t="shared" si="342"/>
        <v>12457.59</v>
      </c>
      <c r="DR172" s="36">
        <f t="shared" si="342"/>
        <v>12588.85</v>
      </c>
      <c r="DS172" s="36">
        <f t="shared" si="342"/>
        <v>14013.83</v>
      </c>
      <c r="DT172" s="36">
        <f t="shared" si="342"/>
        <v>21445.59</v>
      </c>
      <c r="DU172" s="36">
        <f t="shared" si="342"/>
        <v>15135.86</v>
      </c>
      <c r="DV172" s="36">
        <f t="shared" si="342"/>
        <v>18592.830000000002</v>
      </c>
      <c r="DW172" s="36">
        <f t="shared" si="342"/>
        <v>16132.55</v>
      </c>
      <c r="DX172" s="36">
        <f t="shared" si="342"/>
        <v>23883.05</v>
      </c>
      <c r="DY172" s="36">
        <f t="shared" si="342"/>
        <v>17556.61</v>
      </c>
      <c r="DZ172" s="36">
        <f t="shared" si="342"/>
        <v>13656.3</v>
      </c>
      <c r="EA172" s="36">
        <f t="shared" ref="EA172:FF172" si="343">ROUND(((EA160-EA167)-((EA105+EA113)*EA173))/EA71,2)</f>
        <v>13023.25</v>
      </c>
      <c r="EB172" s="36">
        <f t="shared" si="343"/>
        <v>13776.17</v>
      </c>
      <c r="EC172" s="36">
        <f t="shared" si="343"/>
        <v>15735.08</v>
      </c>
      <c r="ED172" s="36">
        <f t="shared" si="343"/>
        <v>14682.17</v>
      </c>
      <c r="EE172" s="36">
        <f t="shared" si="343"/>
        <v>19855.47</v>
      </c>
      <c r="EF172" s="36">
        <f t="shared" si="343"/>
        <v>12386.52</v>
      </c>
      <c r="EG172" s="36">
        <f t="shared" si="343"/>
        <v>17413.2</v>
      </c>
      <c r="EH172" s="36">
        <f t="shared" si="343"/>
        <v>17353.75</v>
      </c>
      <c r="EI172" s="36">
        <f t="shared" si="343"/>
        <v>12029.05</v>
      </c>
      <c r="EJ172" s="36">
        <f t="shared" si="343"/>
        <v>11195.01</v>
      </c>
      <c r="EK172" s="36">
        <f t="shared" si="343"/>
        <v>12798.86</v>
      </c>
      <c r="EL172" s="36">
        <f t="shared" si="343"/>
        <v>13115.1</v>
      </c>
      <c r="EM172" s="36">
        <f t="shared" si="343"/>
        <v>15157.01</v>
      </c>
      <c r="EN172" s="36">
        <f t="shared" si="343"/>
        <v>12913.83</v>
      </c>
      <c r="EO172" s="36">
        <f t="shared" si="343"/>
        <v>16090.82</v>
      </c>
      <c r="EP172" s="36">
        <f t="shared" si="343"/>
        <v>14861.51</v>
      </c>
      <c r="EQ172" s="36">
        <f t="shared" si="343"/>
        <v>11926.97</v>
      </c>
      <c r="ER172" s="36">
        <f t="shared" si="343"/>
        <v>16580.099999999999</v>
      </c>
      <c r="ES172" s="36">
        <f t="shared" si="343"/>
        <v>19943.2</v>
      </c>
      <c r="ET172" s="36">
        <f t="shared" si="343"/>
        <v>22372.68</v>
      </c>
      <c r="EU172" s="36">
        <f t="shared" si="343"/>
        <v>14167.5</v>
      </c>
      <c r="EV172" s="36">
        <f t="shared" si="343"/>
        <v>26970.76</v>
      </c>
      <c r="EW172" s="36">
        <f t="shared" si="343"/>
        <v>16602.04</v>
      </c>
      <c r="EX172" s="36">
        <f t="shared" si="343"/>
        <v>22105.29</v>
      </c>
      <c r="EY172" s="36">
        <f t="shared" si="343"/>
        <v>15873.37</v>
      </c>
      <c r="EZ172" s="36">
        <f t="shared" si="343"/>
        <v>22495.53</v>
      </c>
      <c r="FA172" s="36">
        <f t="shared" si="343"/>
        <v>12690.38</v>
      </c>
      <c r="FB172" s="36">
        <f t="shared" si="343"/>
        <v>15992.28</v>
      </c>
      <c r="FC172" s="36">
        <f t="shared" si="343"/>
        <v>11899.32</v>
      </c>
      <c r="FD172" s="36">
        <f t="shared" si="343"/>
        <v>14535.33</v>
      </c>
      <c r="FE172" s="36">
        <f t="shared" si="343"/>
        <v>25090.51</v>
      </c>
      <c r="FF172" s="36">
        <f t="shared" si="343"/>
        <v>19525.05</v>
      </c>
      <c r="FG172" s="36">
        <f t="shared" ref="FG172:FX172" si="344">ROUND(((FG160-FG167)-((FG105+FG113)*FG173))/FG71,2)</f>
        <v>22882.35</v>
      </c>
      <c r="FH172" s="36">
        <f t="shared" si="344"/>
        <v>24818.74</v>
      </c>
      <c r="FI172" s="36">
        <f t="shared" si="344"/>
        <v>12178.76</v>
      </c>
      <c r="FJ172" s="36">
        <f t="shared" si="344"/>
        <v>11385.7</v>
      </c>
      <c r="FK172" s="36">
        <f t="shared" si="344"/>
        <v>11882.7</v>
      </c>
      <c r="FL172" s="36">
        <f t="shared" si="344"/>
        <v>11138.28</v>
      </c>
      <c r="FM172" s="36">
        <f t="shared" si="344"/>
        <v>11344.05</v>
      </c>
      <c r="FN172" s="36">
        <f t="shared" si="344"/>
        <v>11836.41</v>
      </c>
      <c r="FO172" s="36">
        <f t="shared" si="344"/>
        <v>11810.06</v>
      </c>
      <c r="FP172" s="36">
        <f t="shared" si="344"/>
        <v>12021.59</v>
      </c>
      <c r="FQ172" s="36">
        <f t="shared" si="344"/>
        <v>12589.5</v>
      </c>
      <c r="FR172" s="36">
        <f t="shared" si="344"/>
        <v>20153.86</v>
      </c>
      <c r="FS172" s="36">
        <f t="shared" si="344"/>
        <v>20812.62</v>
      </c>
      <c r="FT172" s="36">
        <f t="shared" si="344"/>
        <v>25471.919999999998</v>
      </c>
      <c r="FU172" s="36">
        <f t="shared" si="344"/>
        <v>13793.24</v>
      </c>
      <c r="FV172" s="36">
        <f t="shared" si="344"/>
        <v>13103.71</v>
      </c>
      <c r="FW172" s="36">
        <f t="shared" si="344"/>
        <v>22479.88</v>
      </c>
      <c r="FX172" s="36">
        <f t="shared" si="344"/>
        <v>24998.19</v>
      </c>
      <c r="FY172" s="2"/>
      <c r="FZ172" s="47"/>
      <c r="GA172" s="2"/>
      <c r="GB172" s="2"/>
      <c r="GC172" s="2"/>
      <c r="GD172" s="2"/>
      <c r="GE172" s="2"/>
      <c r="GF172" s="2"/>
      <c r="GG172" s="2"/>
      <c r="GH172" s="2"/>
      <c r="GI172" s="120"/>
      <c r="GJ172" s="120"/>
      <c r="GK172" s="120"/>
      <c r="GL172" s="120"/>
      <c r="GM172" s="120"/>
    </row>
    <row r="173" spans="1:195" x14ac:dyDescent="0.35">
      <c r="A173" s="119" t="s">
        <v>623</v>
      </c>
      <c r="B173" s="120" t="s">
        <v>770</v>
      </c>
      <c r="C173" s="36">
        <f>$B$3</f>
        <v>10500</v>
      </c>
      <c r="D173" s="36">
        <f t="shared" ref="D173:BO173" si="345">$B$3</f>
        <v>10500</v>
      </c>
      <c r="E173" s="36">
        <f t="shared" si="345"/>
        <v>10500</v>
      </c>
      <c r="F173" s="36">
        <f t="shared" si="345"/>
        <v>10500</v>
      </c>
      <c r="G173" s="36">
        <f t="shared" si="345"/>
        <v>10500</v>
      </c>
      <c r="H173" s="36">
        <f t="shared" si="345"/>
        <v>10500</v>
      </c>
      <c r="I173" s="36">
        <f t="shared" si="345"/>
        <v>10500</v>
      </c>
      <c r="J173" s="36">
        <f t="shared" si="345"/>
        <v>10500</v>
      </c>
      <c r="K173" s="36">
        <f t="shared" si="345"/>
        <v>10500</v>
      </c>
      <c r="L173" s="36">
        <f t="shared" si="345"/>
        <v>10500</v>
      </c>
      <c r="M173" s="36">
        <f t="shared" si="345"/>
        <v>10500</v>
      </c>
      <c r="N173" s="36">
        <f t="shared" si="345"/>
        <v>10500</v>
      </c>
      <c r="O173" s="36">
        <f t="shared" si="345"/>
        <v>10500</v>
      </c>
      <c r="P173" s="36">
        <f t="shared" si="345"/>
        <v>10500</v>
      </c>
      <c r="Q173" s="36">
        <f t="shared" si="345"/>
        <v>10500</v>
      </c>
      <c r="R173" s="36">
        <f t="shared" si="345"/>
        <v>10500</v>
      </c>
      <c r="S173" s="36">
        <f t="shared" si="345"/>
        <v>10500</v>
      </c>
      <c r="T173" s="36">
        <f t="shared" si="345"/>
        <v>10500</v>
      </c>
      <c r="U173" s="36">
        <f t="shared" si="345"/>
        <v>10500</v>
      </c>
      <c r="V173" s="36">
        <f t="shared" si="345"/>
        <v>10500</v>
      </c>
      <c r="W173" s="36">
        <f t="shared" si="345"/>
        <v>10500</v>
      </c>
      <c r="X173" s="36">
        <f t="shared" si="345"/>
        <v>10500</v>
      </c>
      <c r="Y173" s="36">
        <f t="shared" si="345"/>
        <v>10500</v>
      </c>
      <c r="Z173" s="36">
        <f t="shared" si="345"/>
        <v>10500</v>
      </c>
      <c r="AA173" s="36">
        <f t="shared" si="345"/>
        <v>10500</v>
      </c>
      <c r="AB173" s="36">
        <f t="shared" si="345"/>
        <v>10500</v>
      </c>
      <c r="AC173" s="36">
        <f t="shared" si="345"/>
        <v>10500</v>
      </c>
      <c r="AD173" s="36">
        <f t="shared" si="345"/>
        <v>10500</v>
      </c>
      <c r="AE173" s="36">
        <f t="shared" si="345"/>
        <v>10500</v>
      </c>
      <c r="AF173" s="36">
        <f t="shared" si="345"/>
        <v>10500</v>
      </c>
      <c r="AG173" s="36">
        <f t="shared" si="345"/>
        <v>10500</v>
      </c>
      <c r="AH173" s="36">
        <f t="shared" si="345"/>
        <v>10500</v>
      </c>
      <c r="AI173" s="36">
        <f t="shared" si="345"/>
        <v>10500</v>
      </c>
      <c r="AJ173" s="36">
        <f t="shared" si="345"/>
        <v>10500</v>
      </c>
      <c r="AK173" s="36">
        <f t="shared" si="345"/>
        <v>10500</v>
      </c>
      <c r="AL173" s="36">
        <f t="shared" si="345"/>
        <v>10500</v>
      </c>
      <c r="AM173" s="36">
        <f t="shared" si="345"/>
        <v>10500</v>
      </c>
      <c r="AN173" s="36">
        <f t="shared" si="345"/>
        <v>10500</v>
      </c>
      <c r="AO173" s="36">
        <f t="shared" si="345"/>
        <v>10500</v>
      </c>
      <c r="AP173" s="36">
        <f t="shared" si="345"/>
        <v>10500</v>
      </c>
      <c r="AQ173" s="36">
        <f t="shared" si="345"/>
        <v>10500</v>
      </c>
      <c r="AR173" s="36">
        <f t="shared" si="345"/>
        <v>10500</v>
      </c>
      <c r="AS173" s="36">
        <f t="shared" si="345"/>
        <v>10500</v>
      </c>
      <c r="AT173" s="36">
        <f t="shared" si="345"/>
        <v>10500</v>
      </c>
      <c r="AU173" s="36">
        <f t="shared" si="345"/>
        <v>10500</v>
      </c>
      <c r="AV173" s="36">
        <f t="shared" si="345"/>
        <v>10500</v>
      </c>
      <c r="AW173" s="36">
        <f t="shared" si="345"/>
        <v>10500</v>
      </c>
      <c r="AX173" s="36">
        <f t="shared" si="345"/>
        <v>10500</v>
      </c>
      <c r="AY173" s="36">
        <f t="shared" si="345"/>
        <v>10500</v>
      </c>
      <c r="AZ173" s="36">
        <f t="shared" si="345"/>
        <v>10500</v>
      </c>
      <c r="BA173" s="36">
        <f t="shared" si="345"/>
        <v>10500</v>
      </c>
      <c r="BB173" s="36">
        <f t="shared" si="345"/>
        <v>10500</v>
      </c>
      <c r="BC173" s="36">
        <f t="shared" si="345"/>
        <v>10500</v>
      </c>
      <c r="BD173" s="36">
        <f t="shared" si="345"/>
        <v>10500</v>
      </c>
      <c r="BE173" s="36">
        <f t="shared" si="345"/>
        <v>10500</v>
      </c>
      <c r="BF173" s="36">
        <f t="shared" si="345"/>
        <v>10500</v>
      </c>
      <c r="BG173" s="36">
        <f t="shared" si="345"/>
        <v>10500</v>
      </c>
      <c r="BH173" s="36">
        <f t="shared" si="345"/>
        <v>10500</v>
      </c>
      <c r="BI173" s="36">
        <f t="shared" si="345"/>
        <v>10500</v>
      </c>
      <c r="BJ173" s="36">
        <f t="shared" si="345"/>
        <v>10500</v>
      </c>
      <c r="BK173" s="36">
        <f t="shared" si="345"/>
        <v>10500</v>
      </c>
      <c r="BL173" s="36">
        <f t="shared" si="345"/>
        <v>10500</v>
      </c>
      <c r="BM173" s="36">
        <f t="shared" si="345"/>
        <v>10500</v>
      </c>
      <c r="BN173" s="36">
        <f t="shared" si="345"/>
        <v>10500</v>
      </c>
      <c r="BO173" s="36">
        <f t="shared" si="345"/>
        <v>10500</v>
      </c>
      <c r="BP173" s="36">
        <f t="shared" ref="BP173:EA173" si="346">$B$3</f>
        <v>10500</v>
      </c>
      <c r="BQ173" s="36">
        <f t="shared" si="346"/>
        <v>10500</v>
      </c>
      <c r="BR173" s="36">
        <f t="shared" si="346"/>
        <v>10500</v>
      </c>
      <c r="BS173" s="36">
        <f t="shared" si="346"/>
        <v>10500</v>
      </c>
      <c r="BT173" s="36">
        <f t="shared" si="346"/>
        <v>10500</v>
      </c>
      <c r="BU173" s="36">
        <f t="shared" si="346"/>
        <v>10500</v>
      </c>
      <c r="BV173" s="36">
        <f t="shared" si="346"/>
        <v>10500</v>
      </c>
      <c r="BW173" s="36">
        <f t="shared" si="346"/>
        <v>10500</v>
      </c>
      <c r="BX173" s="36">
        <f t="shared" si="346"/>
        <v>10500</v>
      </c>
      <c r="BY173" s="36">
        <f t="shared" si="346"/>
        <v>10500</v>
      </c>
      <c r="BZ173" s="36">
        <f t="shared" si="346"/>
        <v>10500</v>
      </c>
      <c r="CA173" s="36">
        <f t="shared" si="346"/>
        <v>10500</v>
      </c>
      <c r="CB173" s="36">
        <f t="shared" si="346"/>
        <v>10500</v>
      </c>
      <c r="CC173" s="36">
        <f t="shared" si="346"/>
        <v>10500</v>
      </c>
      <c r="CD173" s="36">
        <f t="shared" si="346"/>
        <v>10500</v>
      </c>
      <c r="CE173" s="36">
        <f t="shared" si="346"/>
        <v>10500</v>
      </c>
      <c r="CF173" s="36">
        <f t="shared" si="346"/>
        <v>10500</v>
      </c>
      <c r="CG173" s="36">
        <f t="shared" si="346"/>
        <v>10500</v>
      </c>
      <c r="CH173" s="36">
        <f t="shared" si="346"/>
        <v>10500</v>
      </c>
      <c r="CI173" s="36">
        <f t="shared" si="346"/>
        <v>10500</v>
      </c>
      <c r="CJ173" s="36">
        <f t="shared" si="346"/>
        <v>10500</v>
      </c>
      <c r="CK173" s="36">
        <f t="shared" si="346"/>
        <v>10500</v>
      </c>
      <c r="CL173" s="36">
        <f t="shared" si="346"/>
        <v>10500</v>
      </c>
      <c r="CM173" s="36">
        <f t="shared" si="346"/>
        <v>10500</v>
      </c>
      <c r="CN173" s="36">
        <f t="shared" si="346"/>
        <v>10500</v>
      </c>
      <c r="CO173" s="36">
        <f t="shared" si="346"/>
        <v>10500</v>
      </c>
      <c r="CP173" s="36">
        <f t="shared" si="346"/>
        <v>10500</v>
      </c>
      <c r="CQ173" s="36">
        <f t="shared" si="346"/>
        <v>10500</v>
      </c>
      <c r="CR173" s="36">
        <f t="shared" si="346"/>
        <v>10500</v>
      </c>
      <c r="CS173" s="36">
        <f t="shared" si="346"/>
        <v>10500</v>
      </c>
      <c r="CT173" s="36">
        <f t="shared" si="346"/>
        <v>10500</v>
      </c>
      <c r="CU173" s="36">
        <f t="shared" si="346"/>
        <v>10500</v>
      </c>
      <c r="CV173" s="36">
        <f t="shared" si="346"/>
        <v>10500</v>
      </c>
      <c r="CW173" s="36">
        <f t="shared" si="346"/>
        <v>10500</v>
      </c>
      <c r="CX173" s="36">
        <f t="shared" si="346"/>
        <v>10500</v>
      </c>
      <c r="CY173" s="36">
        <f t="shared" si="346"/>
        <v>10500</v>
      </c>
      <c r="CZ173" s="36">
        <f t="shared" si="346"/>
        <v>10500</v>
      </c>
      <c r="DA173" s="36">
        <f t="shared" si="346"/>
        <v>10500</v>
      </c>
      <c r="DB173" s="36">
        <f t="shared" si="346"/>
        <v>10500</v>
      </c>
      <c r="DC173" s="36">
        <f t="shared" si="346"/>
        <v>10500</v>
      </c>
      <c r="DD173" s="36">
        <f t="shared" si="346"/>
        <v>10500</v>
      </c>
      <c r="DE173" s="36">
        <f t="shared" si="346"/>
        <v>10500</v>
      </c>
      <c r="DF173" s="36">
        <f t="shared" si="346"/>
        <v>10500</v>
      </c>
      <c r="DG173" s="36">
        <f t="shared" si="346"/>
        <v>10500</v>
      </c>
      <c r="DH173" s="36">
        <f t="shared" si="346"/>
        <v>10500</v>
      </c>
      <c r="DI173" s="36">
        <f t="shared" si="346"/>
        <v>10500</v>
      </c>
      <c r="DJ173" s="36">
        <f t="shared" si="346"/>
        <v>10500</v>
      </c>
      <c r="DK173" s="36">
        <f t="shared" si="346"/>
        <v>10500</v>
      </c>
      <c r="DL173" s="36">
        <f t="shared" si="346"/>
        <v>10500</v>
      </c>
      <c r="DM173" s="36">
        <f t="shared" si="346"/>
        <v>10500</v>
      </c>
      <c r="DN173" s="36">
        <f t="shared" si="346"/>
        <v>10500</v>
      </c>
      <c r="DO173" s="36">
        <f t="shared" si="346"/>
        <v>10500</v>
      </c>
      <c r="DP173" s="36">
        <f t="shared" si="346"/>
        <v>10500</v>
      </c>
      <c r="DQ173" s="36">
        <f t="shared" si="346"/>
        <v>10500</v>
      </c>
      <c r="DR173" s="36">
        <f t="shared" si="346"/>
        <v>10500</v>
      </c>
      <c r="DS173" s="36">
        <f t="shared" si="346"/>
        <v>10500</v>
      </c>
      <c r="DT173" s="36">
        <f t="shared" si="346"/>
        <v>10500</v>
      </c>
      <c r="DU173" s="36">
        <f t="shared" si="346"/>
        <v>10500</v>
      </c>
      <c r="DV173" s="36">
        <f t="shared" si="346"/>
        <v>10500</v>
      </c>
      <c r="DW173" s="36">
        <f t="shared" si="346"/>
        <v>10500</v>
      </c>
      <c r="DX173" s="36">
        <f t="shared" si="346"/>
        <v>10500</v>
      </c>
      <c r="DY173" s="36">
        <f t="shared" si="346"/>
        <v>10500</v>
      </c>
      <c r="DZ173" s="36">
        <f t="shared" si="346"/>
        <v>10500</v>
      </c>
      <c r="EA173" s="36">
        <f t="shared" si="346"/>
        <v>10500</v>
      </c>
      <c r="EB173" s="36">
        <f t="shared" ref="EB173:FX173" si="347">$B$3</f>
        <v>10500</v>
      </c>
      <c r="EC173" s="36">
        <f t="shared" si="347"/>
        <v>10500</v>
      </c>
      <c r="ED173" s="36">
        <f t="shared" si="347"/>
        <v>10500</v>
      </c>
      <c r="EE173" s="36">
        <f t="shared" si="347"/>
        <v>10500</v>
      </c>
      <c r="EF173" s="36">
        <f t="shared" si="347"/>
        <v>10500</v>
      </c>
      <c r="EG173" s="36">
        <f t="shared" si="347"/>
        <v>10500</v>
      </c>
      <c r="EH173" s="36">
        <f t="shared" si="347"/>
        <v>10500</v>
      </c>
      <c r="EI173" s="36">
        <f t="shared" si="347"/>
        <v>10500</v>
      </c>
      <c r="EJ173" s="36">
        <f t="shared" si="347"/>
        <v>10500</v>
      </c>
      <c r="EK173" s="36">
        <f t="shared" si="347"/>
        <v>10500</v>
      </c>
      <c r="EL173" s="36">
        <f t="shared" si="347"/>
        <v>10500</v>
      </c>
      <c r="EM173" s="36">
        <f t="shared" si="347"/>
        <v>10500</v>
      </c>
      <c r="EN173" s="36">
        <f t="shared" si="347"/>
        <v>10500</v>
      </c>
      <c r="EO173" s="36">
        <f t="shared" si="347"/>
        <v>10500</v>
      </c>
      <c r="EP173" s="36">
        <f t="shared" si="347"/>
        <v>10500</v>
      </c>
      <c r="EQ173" s="36">
        <f t="shared" si="347"/>
        <v>10500</v>
      </c>
      <c r="ER173" s="36">
        <f t="shared" si="347"/>
        <v>10500</v>
      </c>
      <c r="ES173" s="36">
        <f t="shared" si="347"/>
        <v>10500</v>
      </c>
      <c r="ET173" s="36">
        <f t="shared" si="347"/>
        <v>10500</v>
      </c>
      <c r="EU173" s="36">
        <f t="shared" si="347"/>
        <v>10500</v>
      </c>
      <c r="EV173" s="36">
        <f t="shared" si="347"/>
        <v>10500</v>
      </c>
      <c r="EW173" s="36">
        <f t="shared" si="347"/>
        <v>10500</v>
      </c>
      <c r="EX173" s="36">
        <f t="shared" si="347"/>
        <v>10500</v>
      </c>
      <c r="EY173" s="36">
        <f t="shared" si="347"/>
        <v>10500</v>
      </c>
      <c r="EZ173" s="36">
        <f t="shared" si="347"/>
        <v>10500</v>
      </c>
      <c r="FA173" s="36">
        <f t="shared" si="347"/>
        <v>10500</v>
      </c>
      <c r="FB173" s="36">
        <f t="shared" si="347"/>
        <v>10500</v>
      </c>
      <c r="FC173" s="36">
        <f t="shared" si="347"/>
        <v>10500</v>
      </c>
      <c r="FD173" s="36">
        <f t="shared" si="347"/>
        <v>10500</v>
      </c>
      <c r="FE173" s="36">
        <f t="shared" si="347"/>
        <v>10500</v>
      </c>
      <c r="FF173" s="36">
        <f t="shared" si="347"/>
        <v>10500</v>
      </c>
      <c r="FG173" s="36">
        <f t="shared" si="347"/>
        <v>10500</v>
      </c>
      <c r="FH173" s="36">
        <f t="shared" si="347"/>
        <v>10500</v>
      </c>
      <c r="FI173" s="36">
        <f t="shared" si="347"/>
        <v>10500</v>
      </c>
      <c r="FJ173" s="36">
        <f t="shared" si="347"/>
        <v>10500</v>
      </c>
      <c r="FK173" s="36">
        <f t="shared" si="347"/>
        <v>10500</v>
      </c>
      <c r="FL173" s="36">
        <f t="shared" si="347"/>
        <v>10500</v>
      </c>
      <c r="FM173" s="36">
        <f t="shared" si="347"/>
        <v>10500</v>
      </c>
      <c r="FN173" s="36">
        <f t="shared" si="347"/>
        <v>10500</v>
      </c>
      <c r="FO173" s="36">
        <f t="shared" si="347"/>
        <v>10500</v>
      </c>
      <c r="FP173" s="36">
        <f t="shared" si="347"/>
        <v>10500</v>
      </c>
      <c r="FQ173" s="36">
        <f t="shared" si="347"/>
        <v>10500</v>
      </c>
      <c r="FR173" s="36">
        <f t="shared" si="347"/>
        <v>10500</v>
      </c>
      <c r="FS173" s="36">
        <f t="shared" si="347"/>
        <v>10500</v>
      </c>
      <c r="FT173" s="36">
        <f t="shared" si="347"/>
        <v>10500</v>
      </c>
      <c r="FU173" s="36">
        <f t="shared" si="347"/>
        <v>10500</v>
      </c>
      <c r="FV173" s="36">
        <f t="shared" si="347"/>
        <v>10500</v>
      </c>
      <c r="FW173" s="36">
        <f t="shared" si="347"/>
        <v>10500</v>
      </c>
      <c r="FX173" s="36">
        <f t="shared" si="347"/>
        <v>10500</v>
      </c>
      <c r="FY173" s="2"/>
      <c r="FZ173" s="47"/>
      <c r="GA173" s="2"/>
      <c r="GB173" s="2"/>
      <c r="GC173" s="2"/>
      <c r="GD173" s="2"/>
      <c r="GE173" s="2"/>
      <c r="GF173" s="2"/>
      <c r="GG173" s="2"/>
      <c r="GH173" s="2"/>
      <c r="GI173" s="120"/>
      <c r="GJ173" s="120"/>
      <c r="GK173" s="120"/>
      <c r="GL173" s="120"/>
      <c r="GM173" s="120"/>
    </row>
    <row r="174" spans="1:195" x14ac:dyDescent="0.35">
      <c r="A174" s="119"/>
      <c r="B174" s="120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47"/>
      <c r="GA174" s="2"/>
      <c r="GB174" s="2"/>
      <c r="GC174" s="2"/>
      <c r="GD174" s="2"/>
      <c r="GE174" s="2"/>
      <c r="GF174" s="2"/>
      <c r="GG174" s="2"/>
      <c r="GH174" s="2"/>
      <c r="GI174" s="120"/>
      <c r="GJ174" s="120"/>
      <c r="GK174" s="120"/>
      <c r="GL174" s="120"/>
      <c r="GM174" s="120"/>
    </row>
    <row r="175" spans="1:195" x14ac:dyDescent="0.35">
      <c r="A175" s="119" t="s">
        <v>625</v>
      </c>
      <c r="B175" s="120" t="s">
        <v>626</v>
      </c>
      <c r="C175" s="2">
        <f>((C172*(C69+C70)+(C173*(C73+C77))+(C75*10521))*-1)</f>
        <v>0</v>
      </c>
      <c r="D175" s="2">
        <f t="shared" ref="D175:BO175" si="348">((D172*(D69+D70)+(D173*(D73+D77))+(D75*10521))*-1)</f>
        <v>-53338558.350000001</v>
      </c>
      <c r="E175" s="2">
        <f t="shared" si="348"/>
        <v>-9879808.5</v>
      </c>
      <c r="F175" s="2">
        <f t="shared" si="348"/>
        <v>-9713295.9699999988</v>
      </c>
      <c r="G175" s="2">
        <f t="shared" si="348"/>
        <v>0</v>
      </c>
      <c r="H175" s="2">
        <f t="shared" si="348"/>
        <v>0</v>
      </c>
      <c r="I175" s="2">
        <f t="shared" si="348"/>
        <v>-11178092.799999999</v>
      </c>
      <c r="J175" s="2">
        <f t="shared" si="348"/>
        <v>0</v>
      </c>
      <c r="K175" s="2">
        <f t="shared" si="348"/>
        <v>0</v>
      </c>
      <c r="L175" s="2">
        <f t="shared" si="348"/>
        <v>0</v>
      </c>
      <c r="M175" s="2">
        <f t="shared" si="348"/>
        <v>0</v>
      </c>
      <c r="N175" s="2">
        <f t="shared" si="348"/>
        <v>0</v>
      </c>
      <c r="O175" s="2">
        <f t="shared" si="348"/>
        <v>0</v>
      </c>
      <c r="P175" s="2">
        <f t="shared" si="348"/>
        <v>0</v>
      </c>
      <c r="Q175" s="2">
        <f t="shared" si="348"/>
        <v>-12808936.74</v>
      </c>
      <c r="R175" s="2">
        <f t="shared" si="348"/>
        <v>0</v>
      </c>
      <c r="S175" s="2">
        <f t="shared" si="348"/>
        <v>0</v>
      </c>
      <c r="T175" s="2">
        <f t="shared" si="348"/>
        <v>0</v>
      </c>
      <c r="U175" s="2">
        <f t="shared" si="348"/>
        <v>0</v>
      </c>
      <c r="V175" s="2">
        <f t="shared" si="348"/>
        <v>0</v>
      </c>
      <c r="W175" s="2">
        <f t="shared" si="348"/>
        <v>0</v>
      </c>
      <c r="X175" s="2">
        <f t="shared" si="348"/>
        <v>0</v>
      </c>
      <c r="Y175" s="2">
        <f t="shared" si="348"/>
        <v>0</v>
      </c>
      <c r="Z175" s="2">
        <f t="shared" si="348"/>
        <v>0</v>
      </c>
      <c r="AA175" s="2">
        <f t="shared" si="348"/>
        <v>0</v>
      </c>
      <c r="AB175" s="2">
        <f t="shared" si="348"/>
        <v>0</v>
      </c>
      <c r="AC175" s="2">
        <f t="shared" si="348"/>
        <v>0</v>
      </c>
      <c r="AD175" s="2">
        <f t="shared" si="348"/>
        <v>-1773935.92</v>
      </c>
      <c r="AE175" s="2">
        <f t="shared" si="348"/>
        <v>0</v>
      </c>
      <c r="AF175" s="2">
        <f t="shared" si="348"/>
        <v>0</v>
      </c>
      <c r="AG175" s="2">
        <f t="shared" si="348"/>
        <v>0</v>
      </c>
      <c r="AH175" s="2">
        <f t="shared" si="348"/>
        <v>0</v>
      </c>
      <c r="AI175" s="2">
        <f t="shared" si="348"/>
        <v>0</v>
      </c>
      <c r="AJ175" s="2">
        <f t="shared" si="348"/>
        <v>0</v>
      </c>
      <c r="AK175" s="2">
        <f t="shared" si="348"/>
        <v>0</v>
      </c>
      <c r="AL175" s="2">
        <f t="shared" si="348"/>
        <v>0</v>
      </c>
      <c r="AM175" s="2">
        <f t="shared" si="348"/>
        <v>0</v>
      </c>
      <c r="AN175" s="2">
        <f t="shared" si="348"/>
        <v>0</v>
      </c>
      <c r="AO175" s="2">
        <f t="shared" si="348"/>
        <v>0</v>
      </c>
      <c r="AP175" s="2">
        <f t="shared" si="348"/>
        <v>0</v>
      </c>
      <c r="AQ175" s="2">
        <f t="shared" si="348"/>
        <v>0</v>
      </c>
      <c r="AR175" s="2">
        <f t="shared" si="348"/>
        <v>-24884814.855</v>
      </c>
      <c r="AS175" s="2">
        <f t="shared" si="348"/>
        <v>-3752728.0700000003</v>
      </c>
      <c r="AT175" s="2">
        <f t="shared" si="348"/>
        <v>0</v>
      </c>
      <c r="AU175" s="2">
        <f t="shared" si="348"/>
        <v>0</v>
      </c>
      <c r="AV175" s="2">
        <f t="shared" si="348"/>
        <v>0</v>
      </c>
      <c r="AW175" s="2">
        <f t="shared" si="348"/>
        <v>0</v>
      </c>
      <c r="AX175" s="2">
        <f t="shared" si="348"/>
        <v>0</v>
      </c>
      <c r="AY175" s="2">
        <f t="shared" si="348"/>
        <v>0</v>
      </c>
      <c r="AZ175" s="2">
        <f t="shared" si="348"/>
        <v>0</v>
      </c>
      <c r="BA175" s="2">
        <f t="shared" si="348"/>
        <v>0</v>
      </c>
      <c r="BB175" s="2">
        <f t="shared" si="348"/>
        <v>0</v>
      </c>
      <c r="BC175" s="2">
        <f t="shared" si="348"/>
        <v>-44145064.075000003</v>
      </c>
      <c r="BD175" s="2">
        <f t="shared" si="348"/>
        <v>0</v>
      </c>
      <c r="BE175" s="2">
        <f t="shared" si="348"/>
        <v>0</v>
      </c>
      <c r="BF175" s="2">
        <f t="shared" si="348"/>
        <v>0</v>
      </c>
      <c r="BG175" s="2">
        <f t="shared" si="348"/>
        <v>0</v>
      </c>
      <c r="BH175" s="2">
        <f t="shared" si="348"/>
        <v>0</v>
      </c>
      <c r="BI175" s="2">
        <f t="shared" si="348"/>
        <v>0</v>
      </c>
      <c r="BJ175" s="2">
        <f t="shared" si="348"/>
        <v>0</v>
      </c>
      <c r="BK175" s="2">
        <f t="shared" si="348"/>
        <v>0</v>
      </c>
      <c r="BL175" s="2">
        <f t="shared" si="348"/>
        <v>0</v>
      </c>
      <c r="BM175" s="2">
        <f t="shared" si="348"/>
        <v>0</v>
      </c>
      <c r="BN175" s="2">
        <f t="shared" si="348"/>
        <v>0</v>
      </c>
      <c r="BO175" s="2">
        <f t="shared" si="348"/>
        <v>0</v>
      </c>
      <c r="BP175" s="2">
        <f t="shared" ref="BP175:EA175" si="349">((BP172*(BP69+BP70)+(BP173*(BP73+BP77))+(BP75*10521))*-1)</f>
        <v>0</v>
      </c>
      <c r="BQ175" s="2">
        <f t="shared" si="349"/>
        <v>-2685137.64</v>
      </c>
      <c r="BR175" s="2">
        <f t="shared" si="349"/>
        <v>0</v>
      </c>
      <c r="BS175" s="2">
        <f t="shared" si="349"/>
        <v>0</v>
      </c>
      <c r="BT175" s="2">
        <f t="shared" si="349"/>
        <v>0</v>
      </c>
      <c r="BU175" s="2">
        <f t="shared" si="349"/>
        <v>0</v>
      </c>
      <c r="BV175" s="2">
        <f t="shared" si="349"/>
        <v>0</v>
      </c>
      <c r="BW175" s="2">
        <f t="shared" si="349"/>
        <v>0</v>
      </c>
      <c r="BX175" s="2">
        <f t="shared" si="349"/>
        <v>0</v>
      </c>
      <c r="BY175" s="2">
        <f t="shared" si="349"/>
        <v>0</v>
      </c>
      <c r="BZ175" s="2">
        <f t="shared" si="349"/>
        <v>0</v>
      </c>
      <c r="CA175" s="2">
        <f t="shared" si="349"/>
        <v>0</v>
      </c>
      <c r="CB175" s="2">
        <f t="shared" si="349"/>
        <v>-9354118.4100000001</v>
      </c>
      <c r="CC175" s="2">
        <f t="shared" si="349"/>
        <v>0</v>
      </c>
      <c r="CD175" s="2">
        <f t="shared" si="349"/>
        <v>0</v>
      </c>
      <c r="CE175" s="2">
        <f t="shared" si="349"/>
        <v>0</v>
      </c>
      <c r="CF175" s="2">
        <f t="shared" si="349"/>
        <v>0</v>
      </c>
      <c r="CG175" s="2">
        <f t="shared" si="349"/>
        <v>0</v>
      </c>
      <c r="CH175" s="2">
        <f t="shared" si="349"/>
        <v>0</v>
      </c>
      <c r="CI175" s="2">
        <f t="shared" si="349"/>
        <v>0</v>
      </c>
      <c r="CJ175" s="2">
        <f t="shared" si="349"/>
        <v>0</v>
      </c>
      <c r="CK175" s="2">
        <f t="shared" si="349"/>
        <v>-6919187.1000000006</v>
      </c>
      <c r="CL175" s="2">
        <f t="shared" si="349"/>
        <v>0</v>
      </c>
      <c r="CM175" s="2">
        <f t="shared" si="349"/>
        <v>0</v>
      </c>
      <c r="CN175" s="2">
        <f t="shared" si="349"/>
        <v>-38399097.359999999</v>
      </c>
      <c r="CO175" s="2">
        <f t="shared" si="349"/>
        <v>0</v>
      </c>
      <c r="CP175" s="2">
        <f t="shared" si="349"/>
        <v>0</v>
      </c>
      <c r="CQ175" s="2">
        <f t="shared" si="349"/>
        <v>0</v>
      </c>
      <c r="CR175" s="2">
        <f t="shared" si="349"/>
        <v>0</v>
      </c>
      <c r="CS175" s="2">
        <f t="shared" si="349"/>
        <v>0</v>
      </c>
      <c r="CT175" s="2">
        <f t="shared" si="349"/>
        <v>0</v>
      </c>
      <c r="CU175" s="2">
        <f t="shared" si="349"/>
        <v>0</v>
      </c>
      <c r="CV175" s="2">
        <f t="shared" si="349"/>
        <v>0</v>
      </c>
      <c r="CW175" s="2">
        <f t="shared" si="349"/>
        <v>0</v>
      </c>
      <c r="CX175" s="2">
        <f t="shared" si="349"/>
        <v>0</v>
      </c>
      <c r="CY175" s="2">
        <f t="shared" si="349"/>
        <v>0</v>
      </c>
      <c r="CZ175" s="2">
        <f t="shared" si="349"/>
        <v>0</v>
      </c>
      <c r="DA175" s="2">
        <f t="shared" si="349"/>
        <v>0</v>
      </c>
      <c r="DB175" s="2">
        <f t="shared" si="349"/>
        <v>0</v>
      </c>
      <c r="DC175" s="2">
        <f t="shared" si="349"/>
        <v>0</v>
      </c>
      <c r="DD175" s="2">
        <f t="shared" si="349"/>
        <v>0</v>
      </c>
      <c r="DE175" s="2">
        <f t="shared" si="349"/>
        <v>0</v>
      </c>
      <c r="DF175" s="2">
        <f t="shared" si="349"/>
        <v>-14164970.4</v>
      </c>
      <c r="DG175" s="2">
        <f t="shared" si="349"/>
        <v>0</v>
      </c>
      <c r="DH175" s="2">
        <f t="shared" si="349"/>
        <v>0</v>
      </c>
      <c r="DI175" s="2">
        <f t="shared" si="349"/>
        <v>-639807.85000000009</v>
      </c>
      <c r="DJ175" s="2">
        <f t="shared" si="349"/>
        <v>0</v>
      </c>
      <c r="DK175" s="2">
        <f t="shared" si="349"/>
        <v>0</v>
      </c>
      <c r="DL175" s="2">
        <f t="shared" si="349"/>
        <v>0</v>
      </c>
      <c r="DM175" s="2">
        <f t="shared" si="349"/>
        <v>0</v>
      </c>
      <c r="DN175" s="2">
        <f t="shared" si="349"/>
        <v>0</v>
      </c>
      <c r="DO175" s="2">
        <f t="shared" si="349"/>
        <v>0</v>
      </c>
      <c r="DP175" s="2">
        <f t="shared" si="349"/>
        <v>0</v>
      </c>
      <c r="DQ175" s="2">
        <f t="shared" si="349"/>
        <v>0</v>
      </c>
      <c r="DR175" s="2">
        <f t="shared" si="349"/>
        <v>0</v>
      </c>
      <c r="DS175" s="2">
        <f t="shared" si="349"/>
        <v>0</v>
      </c>
      <c r="DT175" s="2">
        <f t="shared" si="349"/>
        <v>0</v>
      </c>
      <c r="DU175" s="2">
        <f t="shared" si="349"/>
        <v>0</v>
      </c>
      <c r="DV175" s="2">
        <f t="shared" si="349"/>
        <v>0</v>
      </c>
      <c r="DW175" s="2">
        <f t="shared" si="349"/>
        <v>0</v>
      </c>
      <c r="DX175" s="2">
        <f t="shared" si="349"/>
        <v>0</v>
      </c>
      <c r="DY175" s="2">
        <f t="shared" si="349"/>
        <v>0</v>
      </c>
      <c r="DZ175" s="2">
        <f t="shared" si="349"/>
        <v>0</v>
      </c>
      <c r="EA175" s="2">
        <f t="shared" si="349"/>
        <v>0</v>
      </c>
      <c r="EB175" s="2">
        <f t="shared" ref="EB175:FX175" si="350">((EB172*(EB69+EB70)+(EB173*(EB73+EB77))+(EB75*10521))*-1)</f>
        <v>0</v>
      </c>
      <c r="EC175" s="2">
        <f t="shared" si="350"/>
        <v>0</v>
      </c>
      <c r="ED175" s="2">
        <f t="shared" si="350"/>
        <v>0</v>
      </c>
      <c r="EE175" s="2">
        <f t="shared" si="350"/>
        <v>0</v>
      </c>
      <c r="EF175" s="2">
        <f t="shared" si="350"/>
        <v>0</v>
      </c>
      <c r="EG175" s="2">
        <f t="shared" si="350"/>
        <v>0</v>
      </c>
      <c r="EH175" s="2">
        <f t="shared" si="350"/>
        <v>0</v>
      </c>
      <c r="EI175" s="2">
        <f t="shared" si="350"/>
        <v>0</v>
      </c>
      <c r="EJ175" s="2">
        <f t="shared" si="350"/>
        <v>0</v>
      </c>
      <c r="EK175" s="2">
        <f t="shared" si="350"/>
        <v>0</v>
      </c>
      <c r="EL175" s="2">
        <f t="shared" si="350"/>
        <v>0</v>
      </c>
      <c r="EM175" s="2">
        <f t="shared" si="350"/>
        <v>0</v>
      </c>
      <c r="EN175" s="2">
        <f t="shared" si="350"/>
        <v>0</v>
      </c>
      <c r="EO175" s="2">
        <f t="shared" si="350"/>
        <v>0</v>
      </c>
      <c r="EP175" s="2">
        <f t="shared" si="350"/>
        <v>0</v>
      </c>
      <c r="EQ175" s="2">
        <f t="shared" si="350"/>
        <v>-1455090.3399999999</v>
      </c>
      <c r="ER175" s="2">
        <f t="shared" si="350"/>
        <v>0</v>
      </c>
      <c r="ES175" s="2">
        <f t="shared" si="350"/>
        <v>0</v>
      </c>
      <c r="ET175" s="2">
        <f t="shared" si="350"/>
        <v>0</v>
      </c>
      <c r="EU175" s="2">
        <f t="shared" si="350"/>
        <v>0</v>
      </c>
      <c r="EV175" s="2">
        <f t="shared" si="350"/>
        <v>0</v>
      </c>
      <c r="EW175" s="2">
        <f t="shared" si="350"/>
        <v>0</v>
      </c>
      <c r="EX175" s="2">
        <f t="shared" si="350"/>
        <v>0</v>
      </c>
      <c r="EY175" s="2">
        <f t="shared" si="350"/>
        <v>0</v>
      </c>
      <c r="EZ175" s="2">
        <f t="shared" si="350"/>
        <v>0</v>
      </c>
      <c r="FA175" s="2">
        <f t="shared" si="350"/>
        <v>0</v>
      </c>
      <c r="FB175" s="2">
        <f t="shared" si="350"/>
        <v>0</v>
      </c>
      <c r="FC175" s="2">
        <f t="shared" si="350"/>
        <v>0</v>
      </c>
      <c r="FD175" s="2">
        <f t="shared" si="350"/>
        <v>0</v>
      </c>
      <c r="FE175" s="2">
        <f t="shared" si="350"/>
        <v>0</v>
      </c>
      <c r="FF175" s="2">
        <f t="shared" si="350"/>
        <v>0</v>
      </c>
      <c r="FG175" s="2">
        <f t="shared" si="350"/>
        <v>0</v>
      </c>
      <c r="FH175" s="2">
        <f t="shared" si="350"/>
        <v>0</v>
      </c>
      <c r="FI175" s="2">
        <f t="shared" si="350"/>
        <v>0</v>
      </c>
      <c r="FJ175" s="2">
        <f t="shared" si="350"/>
        <v>0</v>
      </c>
      <c r="FK175" s="2">
        <f t="shared" si="350"/>
        <v>0</v>
      </c>
      <c r="FL175" s="2">
        <f t="shared" si="350"/>
        <v>0</v>
      </c>
      <c r="FM175" s="2">
        <f t="shared" si="350"/>
        <v>0</v>
      </c>
      <c r="FN175" s="2">
        <f t="shared" si="350"/>
        <v>0</v>
      </c>
      <c r="FO175" s="2">
        <f t="shared" si="350"/>
        <v>0</v>
      </c>
      <c r="FP175" s="2">
        <f t="shared" si="350"/>
        <v>0</v>
      </c>
      <c r="FQ175" s="2">
        <f t="shared" si="350"/>
        <v>0</v>
      </c>
      <c r="FR175" s="2">
        <f t="shared" si="350"/>
        <v>0</v>
      </c>
      <c r="FS175" s="2">
        <f t="shared" si="350"/>
        <v>0</v>
      </c>
      <c r="FT175" s="2">
        <f t="shared" si="350"/>
        <v>0</v>
      </c>
      <c r="FU175" s="2">
        <f t="shared" si="350"/>
        <v>0</v>
      </c>
      <c r="FV175" s="2">
        <f t="shared" si="350"/>
        <v>0</v>
      </c>
      <c r="FW175" s="2">
        <f t="shared" si="350"/>
        <v>0</v>
      </c>
      <c r="FX175" s="2">
        <f t="shared" si="350"/>
        <v>0</v>
      </c>
      <c r="FY175" s="2">
        <f>SUM(C175:FX175)</f>
        <v>-245092644.37999997</v>
      </c>
      <c r="FZ175" s="2"/>
      <c r="GA175" s="2"/>
      <c r="GB175" s="2"/>
      <c r="GC175" s="2"/>
      <c r="GD175" s="2"/>
      <c r="GE175" s="2"/>
      <c r="GF175" s="2"/>
      <c r="GG175" s="2"/>
      <c r="GH175" s="2"/>
      <c r="GI175" s="120"/>
      <c r="GJ175" s="120"/>
      <c r="GK175" s="120"/>
      <c r="GL175" s="120"/>
      <c r="GM175" s="120"/>
    </row>
    <row r="176" spans="1:195" x14ac:dyDescent="0.35">
      <c r="A176" s="119"/>
      <c r="B176" s="120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2"/>
      <c r="GC176" s="2"/>
      <c r="GD176" s="2"/>
      <c r="GE176" s="2"/>
      <c r="GF176" s="2"/>
      <c r="GG176" s="2"/>
      <c r="GH176" s="2"/>
      <c r="GI176" s="120"/>
      <c r="GJ176" s="120"/>
      <c r="GK176" s="120"/>
      <c r="GL176" s="120"/>
      <c r="GM176" s="120"/>
    </row>
    <row r="177" spans="1:195" x14ac:dyDescent="0.35">
      <c r="A177" s="119" t="s">
        <v>627</v>
      </c>
      <c r="B177" s="120" t="s">
        <v>628</v>
      </c>
      <c r="C177" s="2">
        <f t="shared" ref="C177:AH177" si="351">C160+C175</f>
        <v>81881476.928000003</v>
      </c>
      <c r="D177" s="2">
        <f t="shared" si="351"/>
        <v>374870322.18299997</v>
      </c>
      <c r="E177" s="2">
        <f t="shared" si="351"/>
        <v>56935751.169</v>
      </c>
      <c r="F177" s="2">
        <f t="shared" si="351"/>
        <v>265894283.48800001</v>
      </c>
      <c r="G177" s="2">
        <f t="shared" si="351"/>
        <v>18882872.309</v>
      </c>
      <c r="H177" s="2">
        <f t="shared" si="351"/>
        <v>14019196.541000001</v>
      </c>
      <c r="I177" s="2">
        <f t="shared" si="351"/>
        <v>79096902.002000004</v>
      </c>
      <c r="J177" s="2">
        <f t="shared" si="351"/>
        <v>23808639.101999998</v>
      </c>
      <c r="K177" s="2">
        <f t="shared" si="351"/>
        <v>4554615.2659999998</v>
      </c>
      <c r="L177" s="2">
        <f t="shared" si="351"/>
        <v>25934034.638999999</v>
      </c>
      <c r="M177" s="2">
        <f t="shared" si="351"/>
        <v>12706923.307</v>
      </c>
      <c r="N177" s="2">
        <f t="shared" si="351"/>
        <v>573258513.78689992</v>
      </c>
      <c r="O177" s="2">
        <f t="shared" si="351"/>
        <v>142749994.12575001</v>
      </c>
      <c r="P177" s="2">
        <f t="shared" si="351"/>
        <v>5797170.9050000003</v>
      </c>
      <c r="Q177" s="2">
        <f t="shared" si="351"/>
        <v>471412444.00400001</v>
      </c>
      <c r="R177" s="2">
        <f t="shared" si="351"/>
        <v>70182496.318349987</v>
      </c>
      <c r="S177" s="2">
        <f t="shared" si="351"/>
        <v>18405124.843000002</v>
      </c>
      <c r="T177" s="2">
        <f t="shared" si="351"/>
        <v>3411658.764</v>
      </c>
      <c r="U177" s="2">
        <f t="shared" si="351"/>
        <v>1332881.4280000001</v>
      </c>
      <c r="V177" s="2">
        <f t="shared" si="351"/>
        <v>4319377.267</v>
      </c>
      <c r="W177" s="2">
        <f t="shared" si="351"/>
        <v>3827331.75</v>
      </c>
      <c r="X177" s="2">
        <f t="shared" si="351"/>
        <v>1274233.2039999999</v>
      </c>
      <c r="Y177" s="2">
        <f t="shared" si="351"/>
        <v>11562370.132999999</v>
      </c>
      <c r="Z177" s="2">
        <f t="shared" si="351"/>
        <v>3863112.81</v>
      </c>
      <c r="AA177" s="2">
        <f t="shared" si="351"/>
        <v>349852180.16024995</v>
      </c>
      <c r="AB177" s="2">
        <f t="shared" si="351"/>
        <v>310020610.41659999</v>
      </c>
      <c r="AC177" s="2">
        <f t="shared" si="351"/>
        <v>11478884.626</v>
      </c>
      <c r="AD177" s="2">
        <f t="shared" si="351"/>
        <v>14809430.397</v>
      </c>
      <c r="AE177" s="2">
        <f t="shared" si="351"/>
        <v>2130869.4300000002</v>
      </c>
      <c r="AF177" s="2">
        <f t="shared" si="351"/>
        <v>3611665.5979999998</v>
      </c>
      <c r="AG177" s="2">
        <f t="shared" si="351"/>
        <v>7832753.3130000001</v>
      </c>
      <c r="AH177" s="2">
        <f t="shared" si="351"/>
        <v>11640443.706</v>
      </c>
      <c r="AI177" s="2">
        <f t="shared" ref="AI177:BN177" si="352">AI160+AI175</f>
        <v>5819996.2170000002</v>
      </c>
      <c r="AJ177" s="2">
        <f t="shared" si="352"/>
        <v>3589347.906</v>
      </c>
      <c r="AK177" s="2">
        <f t="shared" si="352"/>
        <v>3335714.61</v>
      </c>
      <c r="AL177" s="2">
        <f t="shared" si="352"/>
        <v>4739574.82</v>
      </c>
      <c r="AM177" s="2">
        <f t="shared" si="352"/>
        <v>5252968.7680000002</v>
      </c>
      <c r="AN177" s="2">
        <f t="shared" si="352"/>
        <v>4764465.9269999992</v>
      </c>
      <c r="AO177" s="2">
        <f t="shared" si="352"/>
        <v>47778420.072999999</v>
      </c>
      <c r="AP177" s="2">
        <f t="shared" si="352"/>
        <v>989178714.10000002</v>
      </c>
      <c r="AQ177" s="2">
        <f t="shared" si="352"/>
        <v>4324021.25</v>
      </c>
      <c r="AR177" s="2">
        <f t="shared" si="352"/>
        <v>661981178.58344996</v>
      </c>
      <c r="AS177" s="2">
        <f t="shared" si="352"/>
        <v>75916478.770999998</v>
      </c>
      <c r="AT177" s="2">
        <f t="shared" si="352"/>
        <v>34370788.122000001</v>
      </c>
      <c r="AU177" s="2">
        <f t="shared" si="352"/>
        <v>5205380.3990000002</v>
      </c>
      <c r="AV177" s="2">
        <f t="shared" si="352"/>
        <v>5090546.3059999999</v>
      </c>
      <c r="AW177" s="2">
        <f t="shared" si="352"/>
        <v>4555191.8962499993</v>
      </c>
      <c r="AX177" s="2">
        <f t="shared" si="352"/>
        <v>1613290.9330499999</v>
      </c>
      <c r="AY177" s="2">
        <f t="shared" si="352"/>
        <v>6322659.2190000005</v>
      </c>
      <c r="AZ177" s="2">
        <f t="shared" si="352"/>
        <v>140834128.91999999</v>
      </c>
      <c r="BA177" s="2">
        <f t="shared" si="352"/>
        <v>100673390.998</v>
      </c>
      <c r="BB177" s="2">
        <f t="shared" si="352"/>
        <v>79864670.92400001</v>
      </c>
      <c r="BC177" s="2">
        <f t="shared" si="352"/>
        <v>250102789.74574995</v>
      </c>
      <c r="BD177" s="2">
        <f t="shared" si="352"/>
        <v>40680641.008799993</v>
      </c>
      <c r="BE177" s="2">
        <f t="shared" si="352"/>
        <v>14269684.826849997</v>
      </c>
      <c r="BF177" s="2">
        <f t="shared" si="352"/>
        <v>286038149.4102</v>
      </c>
      <c r="BG177" s="2">
        <f t="shared" si="352"/>
        <v>11860674.932</v>
      </c>
      <c r="BH177" s="2">
        <f t="shared" si="352"/>
        <v>7870202.9620000003</v>
      </c>
      <c r="BI177" s="2">
        <f t="shared" si="352"/>
        <v>4624045.0070000002</v>
      </c>
      <c r="BJ177" s="2">
        <f t="shared" si="352"/>
        <v>70173724.597949997</v>
      </c>
      <c r="BK177" s="2">
        <f t="shared" si="352"/>
        <v>353584470.38834995</v>
      </c>
      <c r="BL177" s="2">
        <f t="shared" si="352"/>
        <v>1671125.0449499998</v>
      </c>
      <c r="BM177" s="2">
        <f t="shared" si="352"/>
        <v>6223959.5549999997</v>
      </c>
      <c r="BN177" s="2">
        <f t="shared" si="352"/>
        <v>34940728.866999999</v>
      </c>
      <c r="BO177" s="2">
        <f t="shared" ref="BO177:CT177" si="353">BO160+BO175</f>
        <v>14744220.229</v>
      </c>
      <c r="BP177" s="2">
        <f t="shared" si="353"/>
        <v>3281712.76</v>
      </c>
      <c r="BQ177" s="2">
        <f t="shared" si="353"/>
        <v>72303337.077999994</v>
      </c>
      <c r="BR177" s="2">
        <f t="shared" si="353"/>
        <v>51844717.104000002</v>
      </c>
      <c r="BS177" s="2">
        <f t="shared" si="353"/>
        <v>14444936.997</v>
      </c>
      <c r="BT177" s="2">
        <f t="shared" si="353"/>
        <v>5801602.8480000002</v>
      </c>
      <c r="BU177" s="2">
        <f t="shared" si="353"/>
        <v>6351848.4229999995</v>
      </c>
      <c r="BV177" s="2">
        <f t="shared" si="353"/>
        <v>15051187.864</v>
      </c>
      <c r="BW177" s="2">
        <f t="shared" si="353"/>
        <v>23924480.434</v>
      </c>
      <c r="BX177" s="2">
        <f t="shared" si="353"/>
        <v>1842519.8855999999</v>
      </c>
      <c r="BY177" s="2">
        <f t="shared" si="353"/>
        <v>6375945.3770000003</v>
      </c>
      <c r="BZ177" s="2">
        <f t="shared" si="353"/>
        <v>3759816.2600000002</v>
      </c>
      <c r="CA177" s="2">
        <f t="shared" si="353"/>
        <v>3083089.2826499995</v>
      </c>
      <c r="CB177" s="2">
        <f t="shared" si="353"/>
        <v>799020543.59759998</v>
      </c>
      <c r="CC177" s="2">
        <f t="shared" si="353"/>
        <v>3653115.12</v>
      </c>
      <c r="CD177" s="2">
        <f t="shared" si="353"/>
        <v>3518665.9729999998</v>
      </c>
      <c r="CE177" s="2">
        <f t="shared" si="353"/>
        <v>3090587.54</v>
      </c>
      <c r="CF177" s="2">
        <f t="shared" si="353"/>
        <v>2360925.83</v>
      </c>
      <c r="CG177" s="2">
        <f t="shared" si="353"/>
        <v>3717196.5279999999</v>
      </c>
      <c r="CH177" s="2">
        <f t="shared" si="353"/>
        <v>2296646.9441999998</v>
      </c>
      <c r="CI177" s="2">
        <f t="shared" si="353"/>
        <v>8920803.8619999997</v>
      </c>
      <c r="CJ177" s="2">
        <f t="shared" si="353"/>
        <v>11067691.527000001</v>
      </c>
      <c r="CK177" s="2">
        <f t="shared" si="353"/>
        <v>58213019.983000003</v>
      </c>
      <c r="CL177" s="2">
        <f t="shared" si="353"/>
        <v>15193816.535</v>
      </c>
      <c r="CM177" s="2">
        <f t="shared" si="353"/>
        <v>10187068.386</v>
      </c>
      <c r="CN177" s="2">
        <f t="shared" si="353"/>
        <v>322121061.36044991</v>
      </c>
      <c r="CO177" s="2">
        <f t="shared" si="353"/>
        <v>157117239.43814999</v>
      </c>
      <c r="CP177" s="2">
        <f t="shared" si="353"/>
        <v>12154067.710999999</v>
      </c>
      <c r="CQ177" s="2">
        <f t="shared" si="353"/>
        <v>10187670.879749998</v>
      </c>
      <c r="CR177" s="2">
        <f t="shared" si="353"/>
        <v>4184173.452</v>
      </c>
      <c r="CS177" s="2">
        <f t="shared" si="353"/>
        <v>4408649.007149999</v>
      </c>
      <c r="CT177" s="2">
        <f t="shared" si="353"/>
        <v>2465968.0789999999</v>
      </c>
      <c r="CU177" s="2">
        <f t="shared" ref="CU177:DZ177" si="354">CU160+CU175</f>
        <v>4836176.165</v>
      </c>
      <c r="CV177" s="2">
        <f t="shared" si="354"/>
        <v>1209093.7560000001</v>
      </c>
      <c r="CW177" s="2">
        <f t="shared" si="354"/>
        <v>3941848.13</v>
      </c>
      <c r="CX177" s="2">
        <f t="shared" si="354"/>
        <v>6258210.1689999998</v>
      </c>
      <c r="CY177" s="2">
        <f t="shared" si="354"/>
        <v>1301930.3290000001</v>
      </c>
      <c r="CZ177" s="2">
        <f t="shared" si="354"/>
        <v>20504415.890000001</v>
      </c>
      <c r="DA177" s="2">
        <f t="shared" si="354"/>
        <v>3651777.571</v>
      </c>
      <c r="DB177" s="2">
        <f t="shared" si="354"/>
        <v>4944426.5630000001</v>
      </c>
      <c r="DC177" s="2">
        <f t="shared" si="354"/>
        <v>3631928.0649999999</v>
      </c>
      <c r="DD177" s="2">
        <f t="shared" si="354"/>
        <v>3415668.1140000001</v>
      </c>
      <c r="DE177" s="2">
        <f t="shared" si="354"/>
        <v>4912076.0549999997</v>
      </c>
      <c r="DF177" s="2">
        <f t="shared" si="354"/>
        <v>201662706.34604999</v>
      </c>
      <c r="DG177" s="2">
        <f t="shared" si="354"/>
        <v>2679510.9703499996</v>
      </c>
      <c r="DH177" s="2">
        <f t="shared" si="354"/>
        <v>20773567.002999999</v>
      </c>
      <c r="DI177" s="2">
        <f t="shared" si="354"/>
        <v>27195434.162999999</v>
      </c>
      <c r="DJ177" s="2">
        <f t="shared" si="354"/>
        <v>8581372.3300000001</v>
      </c>
      <c r="DK177" s="2">
        <f t="shared" si="354"/>
        <v>7012916.2300000004</v>
      </c>
      <c r="DL177" s="2">
        <f t="shared" si="354"/>
        <v>68327671.208999991</v>
      </c>
      <c r="DM177" s="2">
        <f t="shared" si="354"/>
        <v>4387595.4639999997</v>
      </c>
      <c r="DN177" s="2">
        <f t="shared" si="354"/>
        <v>17096525.425999999</v>
      </c>
      <c r="DO177" s="2">
        <f t="shared" si="354"/>
        <v>39366201.052000001</v>
      </c>
      <c r="DP177" s="2">
        <f t="shared" si="354"/>
        <v>3858040.0591499996</v>
      </c>
      <c r="DQ177" s="2">
        <f t="shared" si="354"/>
        <v>10972390.274</v>
      </c>
      <c r="DR177" s="2">
        <f t="shared" si="354"/>
        <v>16264788.493000001</v>
      </c>
      <c r="DS177" s="2">
        <f t="shared" si="354"/>
        <v>8043938.6359999999</v>
      </c>
      <c r="DT177" s="2">
        <f t="shared" si="354"/>
        <v>3667196.4786</v>
      </c>
      <c r="DU177" s="2">
        <f t="shared" si="354"/>
        <v>5448909.784</v>
      </c>
      <c r="DV177" s="2">
        <f t="shared" si="354"/>
        <v>4016051.0434499993</v>
      </c>
      <c r="DW177" s="2">
        <f t="shared" si="354"/>
        <v>4775233.95285</v>
      </c>
      <c r="DX177" s="2">
        <f t="shared" si="354"/>
        <v>3510807.8557499996</v>
      </c>
      <c r="DY177" s="2">
        <f t="shared" si="354"/>
        <v>5047524.2280000001</v>
      </c>
      <c r="DZ177" s="2">
        <f t="shared" si="354"/>
        <v>9463813.800999999</v>
      </c>
      <c r="EA177" s="2">
        <f t="shared" ref="EA177:FF177" si="355">EA160+EA175</f>
        <v>7278723.7439999999</v>
      </c>
      <c r="EB177" s="2">
        <f t="shared" si="355"/>
        <v>6983929.4900000002</v>
      </c>
      <c r="EC177" s="2">
        <f t="shared" si="355"/>
        <v>4282573.9470000006</v>
      </c>
      <c r="ED177" s="2">
        <f t="shared" si="355"/>
        <v>23152924.157399997</v>
      </c>
      <c r="EE177" s="2">
        <f t="shared" si="355"/>
        <v>3653405.9619999998</v>
      </c>
      <c r="EF177" s="2">
        <f t="shared" si="355"/>
        <v>16523618.663000001</v>
      </c>
      <c r="EG177" s="2">
        <f t="shared" si="355"/>
        <v>4126928.446</v>
      </c>
      <c r="EH177" s="2">
        <f t="shared" si="355"/>
        <v>4104162.9350000001</v>
      </c>
      <c r="EI177" s="2">
        <f t="shared" si="355"/>
        <v>161165237.76329997</v>
      </c>
      <c r="EJ177" s="2">
        <f t="shared" si="355"/>
        <v>113834989.30500001</v>
      </c>
      <c r="EK177" s="2">
        <f t="shared" si="355"/>
        <v>8600833.75</v>
      </c>
      <c r="EL177" s="2">
        <f t="shared" si="355"/>
        <v>6354264.5520000001</v>
      </c>
      <c r="EM177" s="2">
        <f t="shared" si="355"/>
        <v>5544403.7139999997</v>
      </c>
      <c r="EN177" s="2">
        <f t="shared" si="355"/>
        <v>11915839.852</v>
      </c>
      <c r="EO177" s="2">
        <f t="shared" si="355"/>
        <v>4553702.1840000004</v>
      </c>
      <c r="EP177" s="2">
        <f t="shared" si="355"/>
        <v>6241832.3279999997</v>
      </c>
      <c r="EQ177" s="2">
        <f t="shared" si="355"/>
        <v>29018316.772</v>
      </c>
      <c r="ER177" s="2">
        <f t="shared" si="355"/>
        <v>5322212.6160000004</v>
      </c>
      <c r="ES177" s="2">
        <f t="shared" si="355"/>
        <v>3657583.2860000003</v>
      </c>
      <c r="ET177" s="2">
        <f t="shared" si="355"/>
        <v>4116573.0127499993</v>
      </c>
      <c r="EU177" s="2">
        <f t="shared" si="355"/>
        <v>7891298.3799999999</v>
      </c>
      <c r="EV177" s="2">
        <f t="shared" si="355"/>
        <v>1982351.2238999999</v>
      </c>
      <c r="EW177" s="2">
        <f t="shared" si="355"/>
        <v>11895361.241699999</v>
      </c>
      <c r="EX177" s="2">
        <f t="shared" si="355"/>
        <v>3713688.2308499995</v>
      </c>
      <c r="EY177" s="2">
        <f t="shared" si="355"/>
        <v>9186541.5769999996</v>
      </c>
      <c r="EZ177" s="2">
        <f t="shared" si="355"/>
        <v>2676967.6919999998</v>
      </c>
      <c r="FA177" s="2">
        <f t="shared" si="355"/>
        <v>42928258.267999999</v>
      </c>
      <c r="FB177" s="2">
        <f t="shared" si="355"/>
        <v>4866996.2620000001</v>
      </c>
      <c r="FC177" s="2">
        <f t="shared" si="355"/>
        <v>19776950.488000002</v>
      </c>
      <c r="FD177" s="2">
        <f t="shared" si="355"/>
        <v>5930413.1379999993</v>
      </c>
      <c r="FE177" s="2">
        <f t="shared" si="355"/>
        <v>1957059.6953999999</v>
      </c>
      <c r="FF177" s="2">
        <f t="shared" si="355"/>
        <v>3924534.7319999998</v>
      </c>
      <c r="FG177" s="2">
        <f t="shared" ref="FG177:FX177" si="356">FG160+FG175</f>
        <v>2814529.1224500001</v>
      </c>
      <c r="FH177" s="2">
        <f t="shared" si="356"/>
        <v>1786949.4300000002</v>
      </c>
      <c r="FI177" s="2">
        <f t="shared" si="356"/>
        <v>20143670.208999999</v>
      </c>
      <c r="FJ177" s="2">
        <f t="shared" si="356"/>
        <v>23329304.653000001</v>
      </c>
      <c r="FK177" s="2">
        <f t="shared" si="356"/>
        <v>30811847.478</v>
      </c>
      <c r="FL177" s="2">
        <f t="shared" si="356"/>
        <v>93238578.29384999</v>
      </c>
      <c r="FM177" s="2">
        <f t="shared" si="356"/>
        <v>44672883.697999999</v>
      </c>
      <c r="FN177" s="2">
        <f t="shared" si="356"/>
        <v>263547942.662</v>
      </c>
      <c r="FO177" s="2">
        <f t="shared" si="356"/>
        <v>13207360.718</v>
      </c>
      <c r="FP177" s="2">
        <f t="shared" si="356"/>
        <v>27012504.737</v>
      </c>
      <c r="FQ177" s="2">
        <f t="shared" si="356"/>
        <v>12551731.710999999</v>
      </c>
      <c r="FR177" s="2">
        <f t="shared" si="356"/>
        <v>3454940.3780999999</v>
      </c>
      <c r="FS177" s="2">
        <f t="shared" si="356"/>
        <v>3267581.2110000001</v>
      </c>
      <c r="FT177" s="2">
        <f t="shared" si="356"/>
        <v>1597194.0188999998</v>
      </c>
      <c r="FU177" s="2">
        <f t="shared" si="356"/>
        <v>10779418.628399998</v>
      </c>
      <c r="FV177" s="2">
        <f t="shared" si="356"/>
        <v>10493467.922</v>
      </c>
      <c r="FW177" s="2">
        <f t="shared" si="356"/>
        <v>3102223.6283999998</v>
      </c>
      <c r="FX177" s="2">
        <f t="shared" si="356"/>
        <v>1499891.4062999999</v>
      </c>
      <c r="FY177" s="2">
        <f>-(FY160+FY175)</f>
        <v>245092644.37999997</v>
      </c>
      <c r="FZ177" s="2">
        <f>SUM(C177:FY177)</f>
        <v>9795624902.6038971</v>
      </c>
      <c r="GA177" s="2"/>
      <c r="GB177" s="2"/>
      <c r="GC177" s="2"/>
      <c r="GD177" s="2"/>
      <c r="GE177" s="2"/>
      <c r="GF177" s="2"/>
      <c r="GG177" s="2"/>
      <c r="GH177" s="2"/>
      <c r="GI177" s="120"/>
      <c r="GJ177" s="120"/>
      <c r="GK177" s="120"/>
      <c r="GL177" s="120"/>
      <c r="GM177" s="120"/>
    </row>
    <row r="178" spans="1:195" x14ac:dyDescent="0.35">
      <c r="A178" s="119" t="s">
        <v>629</v>
      </c>
      <c r="B178" s="120" t="s">
        <v>698</v>
      </c>
      <c r="C178" s="2">
        <f t="shared" ref="C178:AH178" si="357">C162</f>
        <v>32656592.278334647</v>
      </c>
      <c r="D178" s="2">
        <f t="shared" si="357"/>
        <v>122050153.72307038</v>
      </c>
      <c r="E178" s="2">
        <f t="shared" si="357"/>
        <v>33051226.751967102</v>
      </c>
      <c r="F178" s="2">
        <f t="shared" si="357"/>
        <v>89318024.700250179</v>
      </c>
      <c r="G178" s="2">
        <f t="shared" si="357"/>
        <v>14498385.88150131</v>
      </c>
      <c r="H178" s="2">
        <f t="shared" si="357"/>
        <v>3932704.3086785823</v>
      </c>
      <c r="I178" s="2">
        <f t="shared" si="357"/>
        <v>31923489.544274576</v>
      </c>
      <c r="J178" s="2">
        <f t="shared" si="357"/>
        <v>5261813.9282190474</v>
      </c>
      <c r="K178" s="2">
        <f t="shared" si="357"/>
        <v>1392552.5972030573</v>
      </c>
      <c r="L178" s="2">
        <f t="shared" si="357"/>
        <v>23995379.430089008</v>
      </c>
      <c r="M178" s="2">
        <f t="shared" si="357"/>
        <v>8495915.3011018205</v>
      </c>
      <c r="N178" s="2">
        <f t="shared" si="357"/>
        <v>179878384.98932433</v>
      </c>
      <c r="O178" s="2">
        <f t="shared" si="357"/>
        <v>73776337.477119565</v>
      </c>
      <c r="P178" s="2">
        <f t="shared" si="357"/>
        <v>1546004.3060999489</v>
      </c>
      <c r="Q178" s="2">
        <f t="shared" si="357"/>
        <v>155598755.6677776</v>
      </c>
      <c r="R178" s="2">
        <f t="shared" si="357"/>
        <v>2049923.1370213896</v>
      </c>
      <c r="S178" s="2">
        <f t="shared" si="357"/>
        <v>15805564.749845723</v>
      </c>
      <c r="T178" s="2">
        <f t="shared" si="357"/>
        <v>660634.28444545891</v>
      </c>
      <c r="U178" s="2">
        <f t="shared" si="357"/>
        <v>739582.32398065529</v>
      </c>
      <c r="V178" s="2">
        <f t="shared" si="357"/>
        <v>1058751.3498526947</v>
      </c>
      <c r="W178" s="2">
        <f t="shared" si="357"/>
        <v>183902.80493671706</v>
      </c>
      <c r="X178" s="2">
        <f t="shared" si="357"/>
        <v>299853.13395517529</v>
      </c>
      <c r="Y178" s="2">
        <f t="shared" si="357"/>
        <v>1933136.960582617</v>
      </c>
      <c r="Z178" s="2">
        <f t="shared" si="357"/>
        <v>656631.67105138476</v>
      </c>
      <c r="AA178" s="2">
        <f t="shared" si="357"/>
        <v>185381345.16353503</v>
      </c>
      <c r="AB178" s="2">
        <f t="shared" si="357"/>
        <v>283463458.4191885</v>
      </c>
      <c r="AC178" s="2">
        <f t="shared" si="357"/>
        <v>10044074.968465114</v>
      </c>
      <c r="AD178" s="2">
        <f t="shared" si="357"/>
        <v>10101101.432298334</v>
      </c>
      <c r="AE178" s="2">
        <f t="shared" si="357"/>
        <v>658085.87432107748</v>
      </c>
      <c r="AF178" s="2">
        <f t="shared" si="357"/>
        <v>1148215.3928001449</v>
      </c>
      <c r="AG178" s="2">
        <f t="shared" si="357"/>
        <v>4791476.0997080402</v>
      </c>
      <c r="AH178" s="2">
        <f t="shared" si="357"/>
        <v>1053294.134960775</v>
      </c>
      <c r="AI178" s="2">
        <f t="shared" ref="AI178:BN178" si="358">AI162</f>
        <v>331771.32239643257</v>
      </c>
      <c r="AJ178" s="2">
        <f t="shared" si="358"/>
        <v>991489.20526479883</v>
      </c>
      <c r="AK178" s="2">
        <f t="shared" si="358"/>
        <v>1447608.3068550292</v>
      </c>
      <c r="AL178" s="2">
        <f t="shared" si="358"/>
        <v>2514362.7032171222</v>
      </c>
      <c r="AM178" s="2">
        <f t="shared" si="358"/>
        <v>1330088.7374864481</v>
      </c>
      <c r="AN178" s="2">
        <f t="shared" si="358"/>
        <v>4350475.8569999989</v>
      </c>
      <c r="AO178" s="2">
        <f t="shared" si="358"/>
        <v>16264608.791705638</v>
      </c>
      <c r="AP178" s="2">
        <f t="shared" si="358"/>
        <v>674082570.65659761</v>
      </c>
      <c r="AQ178" s="2">
        <f t="shared" si="358"/>
        <v>1787585.3212162734</v>
      </c>
      <c r="AR178" s="2">
        <f t="shared" si="358"/>
        <v>290757999.32671642</v>
      </c>
      <c r="AS178" s="2">
        <f t="shared" si="358"/>
        <v>59077192.689198114</v>
      </c>
      <c r="AT178" s="2">
        <f t="shared" si="358"/>
        <v>11020967.801551856</v>
      </c>
      <c r="AU178" s="2">
        <f t="shared" si="358"/>
        <v>1738770.6923370273</v>
      </c>
      <c r="AV178" s="2">
        <f t="shared" si="358"/>
        <v>1250191.6990698965</v>
      </c>
      <c r="AW178" s="2">
        <f t="shared" si="358"/>
        <v>959160.18369534716</v>
      </c>
      <c r="AX178" s="2">
        <f t="shared" si="358"/>
        <v>664479.30007901578</v>
      </c>
      <c r="AY178" s="2">
        <f t="shared" si="358"/>
        <v>1669785.2574207489</v>
      </c>
      <c r="AZ178" s="2">
        <f t="shared" si="358"/>
        <v>17525146.516146116</v>
      </c>
      <c r="BA178" s="2">
        <f t="shared" si="358"/>
        <v>26210500.386955999</v>
      </c>
      <c r="BB178" s="2">
        <f t="shared" si="358"/>
        <v>7119432.8314184062</v>
      </c>
      <c r="BC178" s="2">
        <f t="shared" si="358"/>
        <v>97421277.96542123</v>
      </c>
      <c r="BD178" s="2">
        <f t="shared" si="358"/>
        <v>17045085.064198568</v>
      </c>
      <c r="BE178" s="2">
        <f t="shared" si="358"/>
        <v>5660860.9757390609</v>
      </c>
      <c r="BF178" s="2">
        <f t="shared" si="358"/>
        <v>82180783.778288081</v>
      </c>
      <c r="BG178" s="2">
        <f t="shared" si="358"/>
        <v>1867670.0979381583</v>
      </c>
      <c r="BH178" s="2">
        <f t="shared" si="358"/>
        <v>2252962.4108905317</v>
      </c>
      <c r="BI178" s="2">
        <f t="shared" si="358"/>
        <v>743165.76096947747</v>
      </c>
      <c r="BJ178" s="2">
        <f t="shared" si="358"/>
        <v>27852314.82888132</v>
      </c>
      <c r="BK178" s="2">
        <f t="shared" si="358"/>
        <v>54086678.790676355</v>
      </c>
      <c r="BL178" s="2">
        <f t="shared" si="358"/>
        <v>217253.93096649402</v>
      </c>
      <c r="BM178" s="2">
        <f t="shared" si="358"/>
        <v>1134358.7904461897</v>
      </c>
      <c r="BN178" s="2">
        <f t="shared" si="358"/>
        <v>10824688.431099476</v>
      </c>
      <c r="BO178" s="2">
        <f t="shared" ref="BO178:CT178" si="359">BO162</f>
        <v>4340153.0736531466</v>
      </c>
      <c r="BP178" s="2">
        <f t="shared" si="359"/>
        <v>2802884.6587538598</v>
      </c>
      <c r="BQ178" s="2">
        <f t="shared" si="359"/>
        <v>57612581.678319909</v>
      </c>
      <c r="BR178" s="2">
        <f t="shared" si="359"/>
        <v>11778633.236844601</v>
      </c>
      <c r="BS178" s="2">
        <f t="shared" si="359"/>
        <v>4076179.8843034338</v>
      </c>
      <c r="BT178" s="2">
        <f t="shared" si="359"/>
        <v>3087519.2551995334</v>
      </c>
      <c r="BU178" s="2">
        <f t="shared" si="359"/>
        <v>2442749.9872815395</v>
      </c>
      <c r="BV178" s="2">
        <f t="shared" si="359"/>
        <v>14233586.653999999</v>
      </c>
      <c r="BW178" s="2">
        <f t="shared" si="359"/>
        <v>18631284.503404584</v>
      </c>
      <c r="BX178" s="2">
        <f t="shared" si="359"/>
        <v>1363693.695489815</v>
      </c>
      <c r="BY178" s="2">
        <f t="shared" si="359"/>
        <v>3747865.2837329274</v>
      </c>
      <c r="BZ178" s="2">
        <f t="shared" si="359"/>
        <v>1216640.4067849068</v>
      </c>
      <c r="CA178" s="2">
        <f t="shared" si="359"/>
        <v>2527080.6753126374</v>
      </c>
      <c r="CB178" s="2">
        <f t="shared" si="359"/>
        <v>398779588.42631292</v>
      </c>
      <c r="CC178" s="2">
        <f t="shared" si="359"/>
        <v>585953.74241974927</v>
      </c>
      <c r="CD178" s="2">
        <f t="shared" si="359"/>
        <v>486759.55037128291</v>
      </c>
      <c r="CE178" s="2">
        <f t="shared" si="359"/>
        <v>1244213.6149625636</v>
      </c>
      <c r="CF178" s="2">
        <f t="shared" si="359"/>
        <v>784467.85302799835</v>
      </c>
      <c r="CG178" s="2">
        <f t="shared" si="359"/>
        <v>706193.14755458268</v>
      </c>
      <c r="CH178" s="2">
        <f t="shared" si="359"/>
        <v>504345.75612722291</v>
      </c>
      <c r="CI178" s="2">
        <f t="shared" si="359"/>
        <v>3398182.4334909455</v>
      </c>
      <c r="CJ178" s="2">
        <f t="shared" si="359"/>
        <v>10753736.685519038</v>
      </c>
      <c r="CK178" s="2">
        <f t="shared" si="359"/>
        <v>20269323.91151683</v>
      </c>
      <c r="CL178" s="2">
        <f t="shared" si="359"/>
        <v>3614355.5583170662</v>
      </c>
      <c r="CM178" s="2">
        <f t="shared" si="359"/>
        <v>2110706.8200031449</v>
      </c>
      <c r="CN178" s="2">
        <f t="shared" si="359"/>
        <v>145426796.29018176</v>
      </c>
      <c r="CO178" s="2">
        <f t="shared" si="359"/>
        <v>97307604.414999232</v>
      </c>
      <c r="CP178" s="2">
        <f t="shared" si="359"/>
        <v>11419878.650999999</v>
      </c>
      <c r="CQ178" s="2">
        <f t="shared" si="359"/>
        <v>3199862.9846131848</v>
      </c>
      <c r="CR178" s="2">
        <f t="shared" si="359"/>
        <v>684309.69140242669</v>
      </c>
      <c r="CS178" s="2">
        <f t="shared" si="359"/>
        <v>1576195.9357032788</v>
      </c>
      <c r="CT178" s="2">
        <f t="shared" si="359"/>
        <v>889757.01879692252</v>
      </c>
      <c r="CU178" s="2">
        <f t="shared" ref="CU178:DZ178" si="360">CU162</f>
        <v>488316.14212136471</v>
      </c>
      <c r="CV178" s="2">
        <f t="shared" si="360"/>
        <v>394328.38258771051</v>
      </c>
      <c r="CW178" s="2">
        <f t="shared" si="360"/>
        <v>1360520.3263395098</v>
      </c>
      <c r="CX178" s="2">
        <f t="shared" si="360"/>
        <v>2435164.1103650779</v>
      </c>
      <c r="CY178" s="2">
        <f t="shared" si="360"/>
        <v>183638.3649225322</v>
      </c>
      <c r="CZ178" s="2">
        <f t="shared" si="360"/>
        <v>6939480.3723420305</v>
      </c>
      <c r="DA178" s="2">
        <f t="shared" si="360"/>
        <v>1312426.9138986289</v>
      </c>
      <c r="DB178" s="2">
        <f t="shared" si="360"/>
        <v>1178716.7151717336</v>
      </c>
      <c r="DC178" s="2">
        <f t="shared" si="360"/>
        <v>1378342.1935805387</v>
      </c>
      <c r="DD178" s="2">
        <f t="shared" si="360"/>
        <v>1003179.1046093518</v>
      </c>
      <c r="DE178" s="2">
        <f t="shared" si="360"/>
        <v>2055318.0689518426</v>
      </c>
      <c r="DF178" s="2">
        <f t="shared" si="360"/>
        <v>77500197.071746662</v>
      </c>
      <c r="DG178" s="2">
        <f t="shared" si="360"/>
        <v>1676111.7666029253</v>
      </c>
      <c r="DH178" s="2">
        <f t="shared" si="360"/>
        <v>10294242.027414938</v>
      </c>
      <c r="DI178" s="2">
        <f t="shared" si="360"/>
        <v>14459360.436222866</v>
      </c>
      <c r="DJ178" s="2">
        <f t="shared" si="360"/>
        <v>1778092.1887167871</v>
      </c>
      <c r="DK178" s="2">
        <f t="shared" si="360"/>
        <v>1337772.7186327181</v>
      </c>
      <c r="DL178" s="2">
        <f t="shared" si="360"/>
        <v>24745378.667346906</v>
      </c>
      <c r="DM178" s="2">
        <f t="shared" si="360"/>
        <v>691848.03229843068</v>
      </c>
      <c r="DN178" s="2">
        <f t="shared" si="360"/>
        <v>7623368.8785485355</v>
      </c>
      <c r="DO178" s="2">
        <f t="shared" si="360"/>
        <v>10354960.037545934</v>
      </c>
      <c r="DP178" s="2">
        <f t="shared" si="360"/>
        <v>917522.61094726203</v>
      </c>
      <c r="DQ178" s="2">
        <f t="shared" si="360"/>
        <v>10562676.114</v>
      </c>
      <c r="DR178" s="2">
        <f t="shared" si="360"/>
        <v>2651707.841694423</v>
      </c>
      <c r="DS178" s="2">
        <f t="shared" si="360"/>
        <v>1214990.4284804002</v>
      </c>
      <c r="DT178" s="2">
        <f t="shared" si="360"/>
        <v>326960.03876811347</v>
      </c>
      <c r="DU178" s="2">
        <f t="shared" si="360"/>
        <v>869938.808688991</v>
      </c>
      <c r="DV178" s="2">
        <f t="shared" si="360"/>
        <v>263788.35732696857</v>
      </c>
      <c r="DW178" s="2">
        <f t="shared" si="360"/>
        <v>655755.4742524965</v>
      </c>
      <c r="DX178" s="2">
        <f t="shared" si="360"/>
        <v>2794986.1701009395</v>
      </c>
      <c r="DY178" s="2">
        <f t="shared" si="360"/>
        <v>3994263.0860337322</v>
      </c>
      <c r="DZ178" s="2">
        <f t="shared" si="360"/>
        <v>5854748.5726282215</v>
      </c>
      <c r="EA178" s="2">
        <f t="shared" ref="EA178:FF178" si="361">EA162</f>
        <v>6672044.7740000002</v>
      </c>
      <c r="EB178" s="2">
        <f t="shared" si="361"/>
        <v>2486309.1854463536</v>
      </c>
      <c r="EC178" s="2">
        <f t="shared" si="361"/>
        <v>1081509.2115600074</v>
      </c>
      <c r="ED178" s="2">
        <f t="shared" si="361"/>
        <v>22546433.457399998</v>
      </c>
      <c r="EE178" s="2">
        <f t="shared" si="361"/>
        <v>507477.87524220132</v>
      </c>
      <c r="EF178" s="2">
        <f t="shared" si="361"/>
        <v>2676211.8795601861</v>
      </c>
      <c r="EG178" s="2">
        <f t="shared" si="361"/>
        <v>884665.38384760427</v>
      </c>
      <c r="EH178" s="2">
        <f t="shared" si="361"/>
        <v>418177.34504549758</v>
      </c>
      <c r="EI178" s="2">
        <f t="shared" si="361"/>
        <v>41187752.74183014</v>
      </c>
      <c r="EJ178" s="2">
        <f t="shared" si="361"/>
        <v>33147419.910898414</v>
      </c>
      <c r="EK178" s="2">
        <f t="shared" si="361"/>
        <v>3478376.6187752448</v>
      </c>
      <c r="EL178" s="2">
        <f t="shared" si="361"/>
        <v>1775841.2251296125</v>
      </c>
      <c r="EM178" s="2">
        <f t="shared" si="361"/>
        <v>2875907.5512804766</v>
      </c>
      <c r="EN178" s="2">
        <f t="shared" si="361"/>
        <v>2315719.5898614153</v>
      </c>
      <c r="EO178" s="2">
        <f t="shared" si="361"/>
        <v>1281387.5743316102</v>
      </c>
      <c r="EP178" s="2">
        <f t="shared" si="361"/>
        <v>3976589.3998100809</v>
      </c>
      <c r="EQ178" s="2">
        <f t="shared" si="361"/>
        <v>10634227.774522191</v>
      </c>
      <c r="ER178" s="2">
        <f t="shared" si="361"/>
        <v>3163709.3861279851</v>
      </c>
      <c r="ES178" s="2">
        <f t="shared" si="361"/>
        <v>1029616.447151643</v>
      </c>
      <c r="ET178" s="2">
        <f t="shared" si="361"/>
        <v>1515676.6005718485</v>
      </c>
      <c r="EU178" s="2">
        <f t="shared" si="361"/>
        <v>1291571.5320035878</v>
      </c>
      <c r="EV178" s="2">
        <f t="shared" si="361"/>
        <v>1231707.5363417482</v>
      </c>
      <c r="EW178" s="2">
        <f t="shared" si="361"/>
        <v>9770014.1136098988</v>
      </c>
      <c r="EX178" s="2">
        <f t="shared" si="361"/>
        <v>520119.96730038652</v>
      </c>
      <c r="EY178" s="2">
        <f t="shared" si="361"/>
        <v>934350.63170224964</v>
      </c>
      <c r="EZ178" s="2">
        <f t="shared" si="361"/>
        <v>814619.44106131198</v>
      </c>
      <c r="FA178" s="2">
        <f t="shared" si="361"/>
        <v>40803464.360369407</v>
      </c>
      <c r="FB178" s="2">
        <f t="shared" si="361"/>
        <v>4397386.6320000002</v>
      </c>
      <c r="FC178" s="2">
        <f t="shared" si="361"/>
        <v>12869715.010105763</v>
      </c>
      <c r="FD178" s="2">
        <f t="shared" si="361"/>
        <v>1499960.2217570737</v>
      </c>
      <c r="FE178" s="2">
        <f t="shared" si="361"/>
        <v>647657.86522704922</v>
      </c>
      <c r="FF178" s="2">
        <f t="shared" si="361"/>
        <v>675729.71132404322</v>
      </c>
      <c r="FG178" s="2">
        <f t="shared" ref="FG178:FX178" si="362">FG162</f>
        <v>832458.89899266034</v>
      </c>
      <c r="FH178" s="2">
        <f t="shared" si="362"/>
        <v>936509.28570683068</v>
      </c>
      <c r="FI178" s="2">
        <f t="shared" si="362"/>
        <v>13751402.110691495</v>
      </c>
      <c r="FJ178" s="2">
        <f t="shared" si="362"/>
        <v>22066872.574049301</v>
      </c>
      <c r="FK178" s="2">
        <f t="shared" si="362"/>
        <v>23485658.593684152</v>
      </c>
      <c r="FL178" s="2">
        <f t="shared" si="362"/>
        <v>61987261.709745586</v>
      </c>
      <c r="FM178" s="2">
        <f t="shared" si="362"/>
        <v>27702978.90183688</v>
      </c>
      <c r="FN178" s="2">
        <f t="shared" si="362"/>
        <v>81893540.268315867</v>
      </c>
      <c r="FO178" s="2">
        <f t="shared" si="362"/>
        <v>12578184.257999999</v>
      </c>
      <c r="FP178" s="2">
        <f t="shared" si="362"/>
        <v>18727647.343856834</v>
      </c>
      <c r="FQ178" s="2">
        <f t="shared" si="362"/>
        <v>11822076.423540657</v>
      </c>
      <c r="FR178" s="2">
        <f t="shared" si="362"/>
        <v>3277519.8380136723</v>
      </c>
      <c r="FS178" s="2">
        <f t="shared" si="362"/>
        <v>2254624.2091523693</v>
      </c>
      <c r="FT178" s="2">
        <f t="shared" si="362"/>
        <v>1487737.0488999998</v>
      </c>
      <c r="FU178" s="2">
        <f t="shared" si="362"/>
        <v>4039454.8441747366</v>
      </c>
      <c r="FV178" s="2">
        <f t="shared" si="362"/>
        <v>2891740.6976905726</v>
      </c>
      <c r="FW178" s="2">
        <f t="shared" si="362"/>
        <v>556322.11147656757</v>
      </c>
      <c r="FX178" s="2">
        <f t="shared" si="362"/>
        <v>434566.92928709858</v>
      </c>
      <c r="FY178" s="2">
        <v>0</v>
      </c>
      <c r="FZ178" s="2">
        <f>SUM(C178:FY178)</f>
        <v>4260525133.7024031</v>
      </c>
      <c r="GA178" s="2"/>
      <c r="GB178" s="2"/>
      <c r="GC178" s="2"/>
      <c r="GD178" s="2"/>
      <c r="GE178" s="2"/>
      <c r="GF178" s="2"/>
      <c r="GG178" s="2"/>
      <c r="GH178" s="2"/>
      <c r="GI178" s="120"/>
      <c r="GJ178" s="120"/>
      <c r="GK178" s="120"/>
      <c r="GL178" s="120"/>
      <c r="GM178" s="120"/>
    </row>
    <row r="179" spans="1:195" x14ac:dyDescent="0.35">
      <c r="A179" s="119" t="s">
        <v>630</v>
      </c>
      <c r="B179" s="120" t="s">
        <v>699</v>
      </c>
      <c r="C179" s="2">
        <f t="shared" ref="C179:AH179" si="363">C163</f>
        <v>1618697.92</v>
      </c>
      <c r="D179" s="2">
        <f t="shared" si="363"/>
        <v>6068580.4500000002</v>
      </c>
      <c r="E179" s="2">
        <f t="shared" si="363"/>
        <v>1444121.25</v>
      </c>
      <c r="F179" s="2">
        <f t="shared" si="363"/>
        <v>2186086.4300000002</v>
      </c>
      <c r="G179" s="2">
        <f t="shared" si="363"/>
        <v>428862.04</v>
      </c>
      <c r="H179" s="2">
        <f t="shared" si="363"/>
        <v>184982.61</v>
      </c>
      <c r="I179" s="2">
        <f t="shared" si="363"/>
        <v>1809421.81</v>
      </c>
      <c r="J179" s="2">
        <f t="shared" si="363"/>
        <v>600359.41</v>
      </c>
      <c r="K179" s="2">
        <f t="shared" si="363"/>
        <v>149409.51999999999</v>
      </c>
      <c r="L179" s="2">
        <f t="shared" si="363"/>
        <v>1285932.06</v>
      </c>
      <c r="M179" s="2">
        <f t="shared" si="363"/>
        <v>495734.92</v>
      </c>
      <c r="N179" s="2">
        <f t="shared" si="363"/>
        <v>12893543.369999999</v>
      </c>
      <c r="O179" s="2">
        <f t="shared" si="363"/>
        <v>5184910.91</v>
      </c>
      <c r="P179" s="2">
        <f t="shared" si="363"/>
        <v>98033.26</v>
      </c>
      <c r="Q179" s="2">
        <f t="shared" si="363"/>
        <v>6984070.2400000002</v>
      </c>
      <c r="R179" s="2">
        <f t="shared" si="363"/>
        <v>117387.96</v>
      </c>
      <c r="S179" s="2">
        <f t="shared" si="363"/>
        <v>941027.17</v>
      </c>
      <c r="T179" s="2">
        <f t="shared" si="363"/>
        <v>50774.68</v>
      </c>
      <c r="U179" s="2">
        <f t="shared" si="363"/>
        <v>51513.32</v>
      </c>
      <c r="V179" s="2">
        <f t="shared" si="363"/>
        <v>91452.54</v>
      </c>
      <c r="W179" s="2">
        <f t="shared" si="363"/>
        <v>20485.07</v>
      </c>
      <c r="X179" s="2">
        <f t="shared" si="363"/>
        <v>23503.47</v>
      </c>
      <c r="Y179" s="2">
        <f t="shared" si="363"/>
        <v>145352.82</v>
      </c>
      <c r="Z179" s="2">
        <f t="shared" si="363"/>
        <v>63731.5</v>
      </c>
      <c r="AA179" s="2">
        <f t="shared" si="363"/>
        <v>6802241.46</v>
      </c>
      <c r="AB179" s="2">
        <f t="shared" si="363"/>
        <v>12251040.92</v>
      </c>
      <c r="AC179" s="2">
        <f t="shared" si="363"/>
        <v>578302.21</v>
      </c>
      <c r="AD179" s="2">
        <f t="shared" si="363"/>
        <v>703196.53</v>
      </c>
      <c r="AE179" s="2">
        <f t="shared" si="363"/>
        <v>48617.120000000003</v>
      </c>
      <c r="AF179" s="2">
        <f t="shared" si="363"/>
        <v>86811.59</v>
      </c>
      <c r="AG179" s="2">
        <f t="shared" si="363"/>
        <v>322958.38</v>
      </c>
      <c r="AH179" s="2">
        <f t="shared" si="363"/>
        <v>172657.77</v>
      </c>
      <c r="AI179" s="2">
        <f t="shared" ref="AI179:BN179" si="364">AI163</f>
        <v>53122.47</v>
      </c>
      <c r="AJ179" s="2">
        <f t="shared" si="364"/>
        <v>128163.01</v>
      </c>
      <c r="AK179" s="2">
        <f t="shared" si="364"/>
        <v>74603.09</v>
      </c>
      <c r="AL179" s="2">
        <f t="shared" si="364"/>
        <v>98388.41</v>
      </c>
      <c r="AM179" s="2">
        <f t="shared" si="364"/>
        <v>115377.55</v>
      </c>
      <c r="AN179" s="2">
        <f t="shared" si="364"/>
        <v>413990.07</v>
      </c>
      <c r="AO179" s="2">
        <f t="shared" si="364"/>
        <v>1676936.43</v>
      </c>
      <c r="AP179" s="2">
        <f t="shared" si="364"/>
        <v>37700132.310000002</v>
      </c>
      <c r="AQ179" s="2">
        <f t="shared" si="364"/>
        <v>97428.55</v>
      </c>
      <c r="AR179" s="2">
        <f t="shared" si="364"/>
        <v>21880966.199999999</v>
      </c>
      <c r="AS179" s="2">
        <f t="shared" si="364"/>
        <v>2513262.4</v>
      </c>
      <c r="AT179" s="2">
        <f t="shared" si="364"/>
        <v>1167107.3600000001</v>
      </c>
      <c r="AU179" s="2">
        <f t="shared" si="364"/>
        <v>178802.57</v>
      </c>
      <c r="AV179" s="2">
        <f t="shared" si="364"/>
        <v>179035.75</v>
      </c>
      <c r="AW179" s="2">
        <f t="shared" si="364"/>
        <v>102589.94</v>
      </c>
      <c r="AX179" s="2">
        <f t="shared" si="364"/>
        <v>78396.2</v>
      </c>
      <c r="AY179" s="2">
        <f t="shared" si="364"/>
        <v>127245.96</v>
      </c>
      <c r="AZ179" s="2">
        <f t="shared" si="364"/>
        <v>1512386.73</v>
      </c>
      <c r="BA179" s="2">
        <f t="shared" si="364"/>
        <v>2187937.56</v>
      </c>
      <c r="BB179" s="2">
        <f t="shared" si="364"/>
        <v>485771.55</v>
      </c>
      <c r="BC179" s="2">
        <f t="shared" si="364"/>
        <v>8539684.5500000007</v>
      </c>
      <c r="BD179" s="2">
        <f t="shared" si="364"/>
        <v>1409316.74</v>
      </c>
      <c r="BE179" s="2">
        <f t="shared" si="364"/>
        <v>425098.36</v>
      </c>
      <c r="BF179" s="2">
        <f t="shared" si="364"/>
        <v>6979427.0599999996</v>
      </c>
      <c r="BG179" s="2">
        <f t="shared" si="364"/>
        <v>115579.55</v>
      </c>
      <c r="BH179" s="2">
        <f t="shared" si="364"/>
        <v>147663.12</v>
      </c>
      <c r="BI179" s="2">
        <f t="shared" si="364"/>
        <v>55868.160000000003</v>
      </c>
      <c r="BJ179" s="2">
        <f t="shared" si="364"/>
        <v>1934186.26</v>
      </c>
      <c r="BK179" s="2">
        <f t="shared" si="364"/>
        <v>1031173.03</v>
      </c>
      <c r="BL179" s="2">
        <f t="shared" si="364"/>
        <v>18195.330000000002</v>
      </c>
      <c r="BM179" s="2">
        <f t="shared" si="364"/>
        <v>91995.89</v>
      </c>
      <c r="BN179" s="2">
        <f t="shared" si="364"/>
        <v>1139858.77</v>
      </c>
      <c r="BO179" s="2">
        <f t="shared" ref="BO179:CT179" si="365">BO163</f>
        <v>396388.6</v>
      </c>
      <c r="BP179" s="2">
        <f t="shared" si="365"/>
        <v>245997.25</v>
      </c>
      <c r="BQ179" s="2">
        <f t="shared" si="365"/>
        <v>1733716.34</v>
      </c>
      <c r="BR179" s="2">
        <f t="shared" si="365"/>
        <v>459017.22</v>
      </c>
      <c r="BS179" s="2">
        <f t="shared" si="365"/>
        <v>258944.15</v>
      </c>
      <c r="BT179" s="2">
        <f t="shared" si="365"/>
        <v>149392.14000000001</v>
      </c>
      <c r="BU179" s="2">
        <f t="shared" si="365"/>
        <v>109362.84</v>
      </c>
      <c r="BV179" s="2">
        <f t="shared" si="365"/>
        <v>817601.21</v>
      </c>
      <c r="BW179" s="2">
        <f t="shared" si="365"/>
        <v>711654.23</v>
      </c>
      <c r="BX179" s="2">
        <f t="shared" si="365"/>
        <v>99943.77</v>
      </c>
      <c r="BY179" s="2">
        <f t="shared" si="365"/>
        <v>193396.48000000001</v>
      </c>
      <c r="BZ179" s="2">
        <f t="shared" si="365"/>
        <v>99867.18</v>
      </c>
      <c r="CA179" s="2">
        <f t="shared" si="365"/>
        <v>394616.81</v>
      </c>
      <c r="CB179" s="2">
        <f t="shared" si="365"/>
        <v>24768877.350000001</v>
      </c>
      <c r="CC179" s="2">
        <f t="shared" si="365"/>
        <v>91062.73</v>
      </c>
      <c r="CD179" s="2">
        <f t="shared" si="365"/>
        <v>72919.69</v>
      </c>
      <c r="CE179" s="2">
        <f t="shared" si="365"/>
        <v>104487.79</v>
      </c>
      <c r="CF179" s="2">
        <f t="shared" si="365"/>
        <v>86249.23</v>
      </c>
      <c r="CG179" s="2">
        <f t="shared" si="365"/>
        <v>74426.7</v>
      </c>
      <c r="CH179" s="2">
        <f t="shared" si="365"/>
        <v>33444.1</v>
      </c>
      <c r="CI179" s="2">
        <f t="shared" si="365"/>
        <v>320790.64</v>
      </c>
      <c r="CJ179" s="2">
        <f t="shared" si="365"/>
        <v>313858.84000000003</v>
      </c>
      <c r="CK179" s="2">
        <f t="shared" si="365"/>
        <v>1519908.61</v>
      </c>
      <c r="CL179" s="2">
        <f t="shared" si="365"/>
        <v>233618.03</v>
      </c>
      <c r="CM179" s="2">
        <f t="shared" si="365"/>
        <v>113893.58</v>
      </c>
      <c r="CN179" s="2">
        <f t="shared" si="365"/>
        <v>8605084.4100000001</v>
      </c>
      <c r="CO179" s="2">
        <f t="shared" si="365"/>
        <v>5153394.09</v>
      </c>
      <c r="CP179" s="2">
        <f t="shared" si="365"/>
        <v>734189.06</v>
      </c>
      <c r="CQ179" s="2">
        <f t="shared" si="365"/>
        <v>386426.67</v>
      </c>
      <c r="CR179" s="2">
        <f t="shared" si="365"/>
        <v>80485.73</v>
      </c>
      <c r="CS179" s="2">
        <f t="shared" si="365"/>
        <v>248224.67</v>
      </c>
      <c r="CT179" s="2">
        <f t="shared" si="365"/>
        <v>85958.85</v>
      </c>
      <c r="CU179" s="2">
        <f t="shared" ref="CU179:DZ179" si="366">CU163</f>
        <v>58359.59</v>
      </c>
      <c r="CV179" s="2">
        <f t="shared" si="366"/>
        <v>47858.69</v>
      </c>
      <c r="CW179" s="2">
        <f t="shared" si="366"/>
        <v>134115.63</v>
      </c>
      <c r="CX179" s="2">
        <f t="shared" si="366"/>
        <v>243713.34</v>
      </c>
      <c r="CY179" s="2">
        <f t="shared" si="366"/>
        <v>18970.75</v>
      </c>
      <c r="CZ179" s="2">
        <f t="shared" si="366"/>
        <v>629899.39</v>
      </c>
      <c r="DA179" s="2">
        <f t="shared" si="366"/>
        <v>123499.93</v>
      </c>
      <c r="DB179" s="2">
        <f t="shared" si="366"/>
        <v>101395.44</v>
      </c>
      <c r="DC179" s="2">
        <f t="shared" si="366"/>
        <v>112080.46</v>
      </c>
      <c r="DD179" s="2">
        <f t="shared" si="366"/>
        <v>97944.92</v>
      </c>
      <c r="DE179" s="2">
        <f t="shared" si="366"/>
        <v>288400.14</v>
      </c>
      <c r="DF179" s="2">
        <f t="shared" si="366"/>
        <v>7817551.8200000003</v>
      </c>
      <c r="DG179" s="2">
        <f t="shared" si="366"/>
        <v>118174.05</v>
      </c>
      <c r="DH179" s="2">
        <f t="shared" si="366"/>
        <v>1002544.97</v>
      </c>
      <c r="DI179" s="2">
        <f t="shared" si="366"/>
        <v>1169415.45</v>
      </c>
      <c r="DJ179" s="2">
        <f t="shared" si="366"/>
        <v>169846.5</v>
      </c>
      <c r="DK179" s="2">
        <f t="shared" si="366"/>
        <v>88144.5</v>
      </c>
      <c r="DL179" s="2">
        <f t="shared" si="366"/>
        <v>2420056.54</v>
      </c>
      <c r="DM179" s="2">
        <f t="shared" si="366"/>
        <v>77790.55</v>
      </c>
      <c r="DN179" s="2">
        <f t="shared" si="366"/>
        <v>628414.66</v>
      </c>
      <c r="DO179" s="2">
        <f t="shared" si="366"/>
        <v>761258.72</v>
      </c>
      <c r="DP179" s="2">
        <f t="shared" si="366"/>
        <v>77422.7</v>
      </c>
      <c r="DQ179" s="2">
        <f t="shared" si="366"/>
        <v>409714.16</v>
      </c>
      <c r="DR179" s="2">
        <f t="shared" si="366"/>
        <v>475735.48</v>
      </c>
      <c r="DS179" s="2">
        <f t="shared" si="366"/>
        <v>198489</v>
      </c>
      <c r="DT179" s="2">
        <f t="shared" si="366"/>
        <v>53085.02</v>
      </c>
      <c r="DU179" s="2">
        <f t="shared" si="366"/>
        <v>128255.13</v>
      </c>
      <c r="DV179" s="2">
        <f t="shared" si="366"/>
        <v>49041.63</v>
      </c>
      <c r="DW179" s="2">
        <f t="shared" si="366"/>
        <v>105819.77</v>
      </c>
      <c r="DX179" s="2">
        <f t="shared" si="366"/>
        <v>165524.42000000001</v>
      </c>
      <c r="DY179" s="2">
        <f t="shared" si="366"/>
        <v>211849.28</v>
      </c>
      <c r="DZ179" s="2">
        <f t="shared" si="366"/>
        <v>440337.14</v>
      </c>
      <c r="EA179" s="2">
        <f t="shared" ref="EA179:FF179" si="367">EA163</f>
        <v>606678.97</v>
      </c>
      <c r="EB179" s="2">
        <f t="shared" si="367"/>
        <v>264983.83</v>
      </c>
      <c r="EC179" s="2">
        <f t="shared" si="367"/>
        <v>112196.29</v>
      </c>
      <c r="ED179" s="2">
        <f t="shared" si="367"/>
        <v>606490.69999999995</v>
      </c>
      <c r="EE179" s="2">
        <f t="shared" si="367"/>
        <v>69368.460000000006</v>
      </c>
      <c r="EF179" s="2">
        <f t="shared" si="367"/>
        <v>327633.84999999998</v>
      </c>
      <c r="EG179" s="2">
        <f t="shared" si="367"/>
        <v>120677.96</v>
      </c>
      <c r="EH179" s="2">
        <f t="shared" si="367"/>
        <v>51207.78</v>
      </c>
      <c r="EI179" s="2">
        <f t="shared" si="367"/>
        <v>3323220.8</v>
      </c>
      <c r="EJ179" s="2">
        <f t="shared" si="367"/>
        <v>2056399.34</v>
      </c>
      <c r="EK179" s="2">
        <f t="shared" si="367"/>
        <v>137117.85</v>
      </c>
      <c r="EL179" s="2">
        <f t="shared" si="367"/>
        <v>36713.550000000003</v>
      </c>
      <c r="EM179" s="2">
        <f t="shared" si="367"/>
        <v>247634.55</v>
      </c>
      <c r="EN179" s="2">
        <f t="shared" si="367"/>
        <v>285190.57</v>
      </c>
      <c r="EO179" s="2">
        <f t="shared" si="367"/>
        <v>144936.91</v>
      </c>
      <c r="EP179" s="2">
        <f t="shared" si="367"/>
        <v>223170.3</v>
      </c>
      <c r="EQ179" s="2">
        <f t="shared" si="367"/>
        <v>1024267.5</v>
      </c>
      <c r="ER179" s="2">
        <f t="shared" si="367"/>
        <v>209171.85</v>
      </c>
      <c r="ES179" s="2">
        <f t="shared" si="367"/>
        <v>106678.02</v>
      </c>
      <c r="ET179" s="2">
        <f t="shared" si="367"/>
        <v>133939.82999999999</v>
      </c>
      <c r="EU179" s="2">
        <f t="shared" si="367"/>
        <v>189375.43</v>
      </c>
      <c r="EV179" s="2">
        <f t="shared" si="367"/>
        <v>43464.959999999999</v>
      </c>
      <c r="EW179" s="2">
        <f t="shared" si="367"/>
        <v>341846.47</v>
      </c>
      <c r="EX179" s="2">
        <f t="shared" si="367"/>
        <v>19788.41</v>
      </c>
      <c r="EY179" s="2">
        <f t="shared" si="367"/>
        <v>106184.84</v>
      </c>
      <c r="EZ179" s="2">
        <f t="shared" si="367"/>
        <v>92250.34</v>
      </c>
      <c r="FA179" s="2">
        <f t="shared" si="367"/>
        <v>1567984.63</v>
      </c>
      <c r="FB179" s="2">
        <f t="shared" si="367"/>
        <v>469609.63</v>
      </c>
      <c r="FC179" s="2">
        <f t="shared" si="367"/>
        <v>926616</v>
      </c>
      <c r="FD179" s="2">
        <f t="shared" si="367"/>
        <v>157711.57</v>
      </c>
      <c r="FE179" s="2">
        <f t="shared" si="367"/>
        <v>64813.09</v>
      </c>
      <c r="FF179" s="2">
        <f t="shared" si="367"/>
        <v>70542.399999999994</v>
      </c>
      <c r="FG179" s="2">
        <f t="shared" ref="FG179:FX179" si="368">FG163</f>
        <v>71488.67</v>
      </c>
      <c r="FH179" s="2">
        <f t="shared" si="368"/>
        <v>112198.64</v>
      </c>
      <c r="FI179" s="2">
        <f t="shared" si="368"/>
        <v>558618.73</v>
      </c>
      <c r="FJ179" s="2">
        <f t="shared" si="368"/>
        <v>861473.15</v>
      </c>
      <c r="FK179" s="2">
        <f t="shared" si="368"/>
        <v>927120.98</v>
      </c>
      <c r="FL179" s="2">
        <f t="shared" si="368"/>
        <v>1829177.87</v>
      </c>
      <c r="FM179" s="2">
        <f t="shared" si="368"/>
        <v>532404.37</v>
      </c>
      <c r="FN179" s="2">
        <f t="shared" si="368"/>
        <v>3532207.73</v>
      </c>
      <c r="FO179" s="2">
        <f t="shared" si="368"/>
        <v>629176.46</v>
      </c>
      <c r="FP179" s="2">
        <f t="shared" si="368"/>
        <v>752042.46</v>
      </c>
      <c r="FQ179" s="2">
        <f t="shared" si="368"/>
        <v>409839.03</v>
      </c>
      <c r="FR179" s="2">
        <f t="shared" si="368"/>
        <v>177143.45</v>
      </c>
      <c r="FS179" s="2">
        <f t="shared" si="368"/>
        <v>72860.350000000006</v>
      </c>
      <c r="FT179" s="2">
        <f t="shared" si="368"/>
        <v>109456.97</v>
      </c>
      <c r="FU179" s="2">
        <f t="shared" si="368"/>
        <v>297429.19</v>
      </c>
      <c r="FV179" s="2">
        <f t="shared" si="368"/>
        <v>195022.78</v>
      </c>
      <c r="FW179" s="2">
        <f t="shared" si="368"/>
        <v>48430.720000000001</v>
      </c>
      <c r="FX179" s="2">
        <f t="shared" si="368"/>
        <v>39107.11</v>
      </c>
      <c r="FY179" s="2">
        <v>0</v>
      </c>
      <c r="FZ179" s="2">
        <f>SUM(C179:FY179)</f>
        <v>248978465.73999995</v>
      </c>
      <c r="GB179" s="2"/>
      <c r="GC179" s="2"/>
      <c r="GD179" s="2"/>
      <c r="GE179" s="9"/>
      <c r="GF179" s="9"/>
      <c r="GG179" s="9"/>
      <c r="GH179" s="2"/>
      <c r="GI179" s="120"/>
      <c r="GJ179" s="120"/>
      <c r="GK179" s="120"/>
      <c r="GL179" s="120"/>
      <c r="GM179" s="120"/>
    </row>
    <row r="180" spans="1:195" x14ac:dyDescent="0.35">
      <c r="A180" s="119" t="s">
        <v>631</v>
      </c>
      <c r="B180" s="120" t="s">
        <v>632</v>
      </c>
      <c r="C180" s="2">
        <f>C177-C178-C179</f>
        <v>47606186.729665354</v>
      </c>
      <c r="D180" s="2">
        <f t="shared" ref="D180:BO180" si="369">D177-D178-D179</f>
        <v>246751588.0099296</v>
      </c>
      <c r="E180" s="2">
        <f t="shared" si="369"/>
        <v>22440403.167032897</v>
      </c>
      <c r="F180" s="2">
        <f t="shared" si="369"/>
        <v>174390172.35774982</v>
      </c>
      <c r="G180" s="2">
        <f t="shared" si="369"/>
        <v>3955624.3874986907</v>
      </c>
      <c r="H180" s="2">
        <f t="shared" si="369"/>
        <v>9901509.6223214194</v>
      </c>
      <c r="I180" s="2">
        <f t="shared" si="369"/>
        <v>45363990.647725426</v>
      </c>
      <c r="J180" s="2">
        <f t="shared" si="369"/>
        <v>17946465.763780951</v>
      </c>
      <c r="K180" s="2">
        <f t="shared" si="369"/>
        <v>3012653.1487969426</v>
      </c>
      <c r="L180" s="2">
        <f t="shared" si="369"/>
        <v>652723.14891099045</v>
      </c>
      <c r="M180" s="2">
        <f t="shared" si="369"/>
        <v>3715273.0858981796</v>
      </c>
      <c r="N180" s="2">
        <f t="shared" si="369"/>
        <v>380486585.42757559</v>
      </c>
      <c r="O180" s="2">
        <f t="shared" si="369"/>
        <v>63788745.738630444</v>
      </c>
      <c r="P180" s="2">
        <f t="shared" si="369"/>
        <v>4153133.338900052</v>
      </c>
      <c r="Q180" s="2">
        <f t="shared" si="369"/>
        <v>308829618.0962224</v>
      </c>
      <c r="R180" s="2">
        <f t="shared" si="369"/>
        <v>68015185.221328601</v>
      </c>
      <c r="S180" s="2">
        <f t="shared" si="369"/>
        <v>1658532.9231542796</v>
      </c>
      <c r="T180" s="2">
        <f t="shared" si="369"/>
        <v>2700249.7995545408</v>
      </c>
      <c r="U180" s="2">
        <f t="shared" si="369"/>
        <v>541785.78401934484</v>
      </c>
      <c r="V180" s="2">
        <f t="shared" si="369"/>
        <v>3169173.3771473053</v>
      </c>
      <c r="W180" s="2">
        <f t="shared" si="369"/>
        <v>3622943.8750632829</v>
      </c>
      <c r="X180" s="2">
        <f t="shared" si="369"/>
        <v>950876.60004482465</v>
      </c>
      <c r="Y180" s="2">
        <f t="shared" si="369"/>
        <v>9483880.3524173815</v>
      </c>
      <c r="Z180" s="2">
        <f t="shared" si="369"/>
        <v>3142749.6389486152</v>
      </c>
      <c r="AA180" s="2">
        <f t="shared" si="369"/>
        <v>157668593.53671491</v>
      </c>
      <c r="AB180" s="2">
        <f t="shared" si="369"/>
        <v>14306111.07741149</v>
      </c>
      <c r="AC180" s="2">
        <f t="shared" si="369"/>
        <v>856507.44753488619</v>
      </c>
      <c r="AD180" s="2">
        <f t="shared" si="369"/>
        <v>4005132.4347016653</v>
      </c>
      <c r="AE180" s="2">
        <f t="shared" si="369"/>
        <v>1424166.4356789226</v>
      </c>
      <c r="AF180" s="2">
        <f t="shared" si="369"/>
        <v>2376638.6151998551</v>
      </c>
      <c r="AG180" s="2">
        <f t="shared" si="369"/>
        <v>2718318.8332919599</v>
      </c>
      <c r="AH180" s="2">
        <f t="shared" si="369"/>
        <v>10414491.801039226</v>
      </c>
      <c r="AI180" s="2">
        <f t="shared" si="369"/>
        <v>5435102.4246035675</v>
      </c>
      <c r="AJ180" s="2">
        <f t="shared" si="369"/>
        <v>2469695.6907352014</v>
      </c>
      <c r="AK180" s="2">
        <f t="shared" si="369"/>
        <v>1813503.2131449706</v>
      </c>
      <c r="AL180" s="2">
        <f t="shared" si="369"/>
        <v>2126823.7067828779</v>
      </c>
      <c r="AM180" s="2">
        <f t="shared" si="369"/>
        <v>3807502.4805135522</v>
      </c>
      <c r="AN180" s="2">
        <f t="shared" si="369"/>
        <v>0</v>
      </c>
      <c r="AO180" s="2">
        <f t="shared" si="369"/>
        <v>29836874.851294361</v>
      </c>
      <c r="AP180" s="2">
        <f t="shared" si="369"/>
        <v>277396011.13340241</v>
      </c>
      <c r="AQ180" s="2">
        <f t="shared" si="369"/>
        <v>2439007.3787837271</v>
      </c>
      <c r="AR180" s="2">
        <f t="shared" si="369"/>
        <v>349342213.05673355</v>
      </c>
      <c r="AS180" s="2">
        <f t="shared" si="369"/>
        <v>14326023.681801884</v>
      </c>
      <c r="AT180" s="2">
        <f t="shared" si="369"/>
        <v>22182712.960448146</v>
      </c>
      <c r="AU180" s="2">
        <f t="shared" si="369"/>
        <v>3287807.1366629731</v>
      </c>
      <c r="AV180" s="2">
        <f t="shared" si="369"/>
        <v>3661318.8569301032</v>
      </c>
      <c r="AW180" s="2">
        <f t="shared" si="369"/>
        <v>3493441.7725546523</v>
      </c>
      <c r="AX180" s="2">
        <f t="shared" si="369"/>
        <v>870415.43297098414</v>
      </c>
      <c r="AY180" s="2">
        <f t="shared" si="369"/>
        <v>4525628.0015792521</v>
      </c>
      <c r="AZ180" s="2">
        <f t="shared" si="369"/>
        <v>121796595.67385386</v>
      </c>
      <c r="BA180" s="2">
        <f t="shared" si="369"/>
        <v>72274953.051043987</v>
      </c>
      <c r="BB180" s="2">
        <f t="shared" si="369"/>
        <v>72259466.542581603</v>
      </c>
      <c r="BC180" s="2">
        <f t="shared" si="369"/>
        <v>144141827.23032871</v>
      </c>
      <c r="BD180" s="2">
        <f t="shared" si="369"/>
        <v>22226239.204601426</v>
      </c>
      <c r="BE180" s="2">
        <f t="shared" si="369"/>
        <v>8183725.4911109349</v>
      </c>
      <c r="BF180" s="2">
        <f t="shared" si="369"/>
        <v>196877938.57191193</v>
      </c>
      <c r="BG180" s="2">
        <f t="shared" si="369"/>
        <v>9877425.2840618417</v>
      </c>
      <c r="BH180" s="2">
        <f t="shared" si="369"/>
        <v>5469577.4311094685</v>
      </c>
      <c r="BI180" s="2">
        <f t="shared" si="369"/>
        <v>3825011.0860305224</v>
      </c>
      <c r="BJ180" s="2">
        <f t="shared" si="369"/>
        <v>40387223.509068675</v>
      </c>
      <c r="BK180" s="2">
        <f t="shared" si="369"/>
        <v>298466618.56767362</v>
      </c>
      <c r="BL180" s="2">
        <f t="shared" si="369"/>
        <v>1435675.7839835058</v>
      </c>
      <c r="BM180" s="2">
        <f t="shared" si="369"/>
        <v>4997604.8745538099</v>
      </c>
      <c r="BN180" s="2">
        <f t="shared" si="369"/>
        <v>22976181.665900525</v>
      </c>
      <c r="BO180" s="2">
        <f t="shared" si="369"/>
        <v>10007678.555346854</v>
      </c>
      <c r="BP180" s="2">
        <f t="shared" ref="BP180:EA180" si="370">BP177-BP178-BP179</f>
        <v>232830.85124613997</v>
      </c>
      <c r="BQ180" s="2">
        <f t="shared" si="370"/>
        <v>12957039.059680086</v>
      </c>
      <c r="BR180" s="2">
        <f t="shared" si="370"/>
        <v>39607066.647155404</v>
      </c>
      <c r="BS180" s="2">
        <f t="shared" si="370"/>
        <v>10109812.962696565</v>
      </c>
      <c r="BT180" s="2">
        <f t="shared" si="370"/>
        <v>2564691.4528004667</v>
      </c>
      <c r="BU180" s="2">
        <f t="shared" si="370"/>
        <v>3799735.5957184602</v>
      </c>
      <c r="BV180" s="2">
        <f t="shared" si="370"/>
        <v>9.3132257461547852E-10</v>
      </c>
      <c r="BW180" s="2">
        <f t="shared" si="370"/>
        <v>4581541.7005954161</v>
      </c>
      <c r="BX180" s="2">
        <f t="shared" si="370"/>
        <v>378882.42011018493</v>
      </c>
      <c r="BY180" s="2">
        <f t="shared" si="370"/>
        <v>2434683.6132670729</v>
      </c>
      <c r="BZ180" s="2">
        <f t="shared" si="370"/>
        <v>2443308.6732150936</v>
      </c>
      <c r="CA180" s="2">
        <f t="shared" si="370"/>
        <v>161391.79733736214</v>
      </c>
      <c r="CB180" s="2">
        <f t="shared" si="370"/>
        <v>375472077.82128704</v>
      </c>
      <c r="CC180" s="2">
        <f t="shared" si="370"/>
        <v>2976098.6475802506</v>
      </c>
      <c r="CD180" s="2">
        <f t="shared" si="370"/>
        <v>2958986.7326287171</v>
      </c>
      <c r="CE180" s="2">
        <f t="shared" si="370"/>
        <v>1741886.1350374364</v>
      </c>
      <c r="CF180" s="2">
        <f t="shared" si="370"/>
        <v>1490208.7469720016</v>
      </c>
      <c r="CG180" s="2">
        <f t="shared" si="370"/>
        <v>2936576.6804454168</v>
      </c>
      <c r="CH180" s="2">
        <f t="shared" si="370"/>
        <v>1758857.0880727768</v>
      </c>
      <c r="CI180" s="2">
        <f t="shared" si="370"/>
        <v>5201830.788509055</v>
      </c>
      <c r="CJ180" s="2">
        <f t="shared" si="370"/>
        <v>96.001480962906498</v>
      </c>
      <c r="CK180" s="2">
        <f t="shared" si="370"/>
        <v>36423787.461483173</v>
      </c>
      <c r="CL180" s="2">
        <f t="shared" si="370"/>
        <v>11345842.946682936</v>
      </c>
      <c r="CM180" s="2">
        <f t="shared" si="370"/>
        <v>7962467.9859968554</v>
      </c>
      <c r="CN180" s="2">
        <f t="shared" si="370"/>
        <v>168089180.66026816</v>
      </c>
      <c r="CO180" s="2">
        <f t="shared" si="370"/>
        <v>54656240.933150753</v>
      </c>
      <c r="CP180" s="2">
        <f t="shared" si="370"/>
        <v>0</v>
      </c>
      <c r="CQ180" s="2">
        <f t="shared" si="370"/>
        <v>6601381.2251368137</v>
      </c>
      <c r="CR180" s="2">
        <f t="shared" si="370"/>
        <v>3419378.0305975736</v>
      </c>
      <c r="CS180" s="2">
        <f t="shared" si="370"/>
        <v>2584228.4014467206</v>
      </c>
      <c r="CT180" s="2">
        <f t="shared" si="370"/>
        <v>1490252.2102030772</v>
      </c>
      <c r="CU180" s="2">
        <f t="shared" si="370"/>
        <v>4289500.4328786358</v>
      </c>
      <c r="CV180" s="2">
        <f t="shared" si="370"/>
        <v>766906.68341228948</v>
      </c>
      <c r="CW180" s="2">
        <f t="shared" si="370"/>
        <v>2447212.1736604902</v>
      </c>
      <c r="CX180" s="2">
        <f t="shared" si="370"/>
        <v>3579332.7186349221</v>
      </c>
      <c r="CY180" s="2">
        <f t="shared" si="370"/>
        <v>1099321.214077468</v>
      </c>
      <c r="CZ180" s="2">
        <f t="shared" si="370"/>
        <v>12935036.127657969</v>
      </c>
      <c r="DA180" s="2">
        <f t="shared" si="370"/>
        <v>2215850.7271013712</v>
      </c>
      <c r="DB180" s="2">
        <f t="shared" si="370"/>
        <v>3664314.4078282663</v>
      </c>
      <c r="DC180" s="2">
        <f t="shared" si="370"/>
        <v>2141505.4114194615</v>
      </c>
      <c r="DD180" s="2">
        <f t="shared" si="370"/>
        <v>2314544.0893906485</v>
      </c>
      <c r="DE180" s="2">
        <f t="shared" si="370"/>
        <v>2568357.8460481572</v>
      </c>
      <c r="DF180" s="2">
        <f t="shared" si="370"/>
        <v>116344957.45430332</v>
      </c>
      <c r="DG180" s="2">
        <f t="shared" si="370"/>
        <v>885225.15374707431</v>
      </c>
      <c r="DH180" s="2">
        <f t="shared" si="370"/>
        <v>9476780.0055850595</v>
      </c>
      <c r="DI180" s="2">
        <f t="shared" si="370"/>
        <v>11566658.276777133</v>
      </c>
      <c r="DJ180" s="2">
        <f t="shared" si="370"/>
        <v>6633433.6412832132</v>
      </c>
      <c r="DK180" s="2">
        <f t="shared" si="370"/>
        <v>5586999.0113672819</v>
      </c>
      <c r="DL180" s="2">
        <f t="shared" si="370"/>
        <v>41162236.001653083</v>
      </c>
      <c r="DM180" s="2">
        <f t="shared" si="370"/>
        <v>3617956.8817015691</v>
      </c>
      <c r="DN180" s="2">
        <f t="shared" si="370"/>
        <v>8844741.8874514624</v>
      </c>
      <c r="DO180" s="2">
        <f t="shared" si="370"/>
        <v>28249982.294454068</v>
      </c>
      <c r="DP180" s="2">
        <f t="shared" si="370"/>
        <v>2863094.7482027374</v>
      </c>
      <c r="DQ180" s="2">
        <f t="shared" si="370"/>
        <v>0</v>
      </c>
      <c r="DR180" s="2">
        <f t="shared" si="370"/>
        <v>13137345.171305578</v>
      </c>
      <c r="DS180" s="2">
        <f t="shared" si="370"/>
        <v>6630459.2075196002</v>
      </c>
      <c r="DT180" s="2">
        <f t="shared" si="370"/>
        <v>3287151.4198318864</v>
      </c>
      <c r="DU180" s="2">
        <f t="shared" si="370"/>
        <v>4450715.8453110093</v>
      </c>
      <c r="DV180" s="2">
        <f t="shared" si="370"/>
        <v>3703221.0561230308</v>
      </c>
      <c r="DW180" s="2">
        <f t="shared" si="370"/>
        <v>4013658.7085975036</v>
      </c>
      <c r="DX180" s="2">
        <f t="shared" si="370"/>
        <v>550297.26564906014</v>
      </c>
      <c r="DY180" s="2">
        <f t="shared" si="370"/>
        <v>841411.86196626793</v>
      </c>
      <c r="DZ180" s="2">
        <f t="shared" si="370"/>
        <v>3168728.0883717774</v>
      </c>
      <c r="EA180" s="2">
        <f t="shared" si="370"/>
        <v>0</v>
      </c>
      <c r="EB180" s="2">
        <f t="shared" ref="EB180:FY180" si="371">EB177-EB178-EB179</f>
        <v>4232636.4745536465</v>
      </c>
      <c r="EC180" s="2">
        <f t="shared" si="371"/>
        <v>3088868.4454399934</v>
      </c>
      <c r="ED180" s="2">
        <f t="shared" si="371"/>
        <v>0</v>
      </c>
      <c r="EE180" s="2">
        <f t="shared" si="371"/>
        <v>3076559.6267577987</v>
      </c>
      <c r="EF180" s="2">
        <f t="shared" si="371"/>
        <v>13519772.933439815</v>
      </c>
      <c r="EG180" s="2">
        <f t="shared" si="371"/>
        <v>3121585.102152396</v>
      </c>
      <c r="EH180" s="2">
        <f t="shared" si="371"/>
        <v>3634777.8099545026</v>
      </c>
      <c r="EI180" s="2">
        <f t="shared" si="371"/>
        <v>116654264.22146983</v>
      </c>
      <c r="EJ180" s="2">
        <f t="shared" si="371"/>
        <v>78631170.054101586</v>
      </c>
      <c r="EK180" s="2">
        <f t="shared" si="371"/>
        <v>4985339.2812247556</v>
      </c>
      <c r="EL180" s="2">
        <f t="shared" si="371"/>
        <v>4541709.7768703876</v>
      </c>
      <c r="EM180" s="2">
        <f t="shared" si="371"/>
        <v>2420861.6127195233</v>
      </c>
      <c r="EN180" s="2">
        <f t="shared" si="371"/>
        <v>9314929.6921385843</v>
      </c>
      <c r="EO180" s="2">
        <f t="shared" si="371"/>
        <v>3127377.6996683897</v>
      </c>
      <c r="EP180" s="2">
        <f t="shared" si="371"/>
        <v>2042072.6281899188</v>
      </c>
      <c r="EQ180" s="2">
        <f t="shared" si="371"/>
        <v>17359821.497477807</v>
      </c>
      <c r="ER180" s="2">
        <f t="shared" si="371"/>
        <v>1949331.3798720152</v>
      </c>
      <c r="ES180" s="2">
        <f t="shared" si="371"/>
        <v>2521288.8188483571</v>
      </c>
      <c r="ET180" s="2">
        <f t="shared" si="371"/>
        <v>2466956.5821781508</v>
      </c>
      <c r="EU180" s="2">
        <f t="shared" si="371"/>
        <v>6410351.4179964121</v>
      </c>
      <c r="EV180" s="2">
        <f t="shared" si="371"/>
        <v>707178.7275582517</v>
      </c>
      <c r="EW180" s="2">
        <f t="shared" si="371"/>
        <v>1783500.6580901004</v>
      </c>
      <c r="EX180" s="2">
        <f t="shared" si="371"/>
        <v>3173779.8535496127</v>
      </c>
      <c r="EY180" s="2">
        <f t="shared" si="371"/>
        <v>8146006.1052977499</v>
      </c>
      <c r="EZ180" s="2">
        <f t="shared" si="371"/>
        <v>1770097.9109386879</v>
      </c>
      <c r="FA180" s="2">
        <f t="shared" si="371"/>
        <v>556809.2776305927</v>
      </c>
      <c r="FB180" s="2">
        <f t="shared" si="371"/>
        <v>0</v>
      </c>
      <c r="FC180" s="2">
        <f t="shared" si="371"/>
        <v>5980619.4778942391</v>
      </c>
      <c r="FD180" s="2">
        <f t="shared" si="371"/>
        <v>4272741.3462429252</v>
      </c>
      <c r="FE180" s="2">
        <f t="shared" si="371"/>
        <v>1244588.7401729506</v>
      </c>
      <c r="FF180" s="2">
        <f t="shared" si="371"/>
        <v>3178262.6206759568</v>
      </c>
      <c r="FG180" s="2">
        <f t="shared" si="371"/>
        <v>1910581.5534573398</v>
      </c>
      <c r="FH180" s="2">
        <f t="shared" si="371"/>
        <v>738241.50429316948</v>
      </c>
      <c r="FI180" s="2">
        <f t="shared" si="371"/>
        <v>5833649.3683085032</v>
      </c>
      <c r="FJ180" s="2">
        <f t="shared" si="371"/>
        <v>400958.9289506994</v>
      </c>
      <c r="FK180" s="2">
        <f t="shared" si="371"/>
        <v>6399067.9043158479</v>
      </c>
      <c r="FL180" s="2">
        <f t="shared" si="371"/>
        <v>29422138.714104403</v>
      </c>
      <c r="FM180" s="2">
        <f t="shared" si="371"/>
        <v>16437500.42616312</v>
      </c>
      <c r="FN180" s="2">
        <f t="shared" si="371"/>
        <v>178122194.66368416</v>
      </c>
      <c r="FO180" s="2">
        <f t="shared" si="371"/>
        <v>9.3132257461547852E-10</v>
      </c>
      <c r="FP180" s="2">
        <f t="shared" si="371"/>
        <v>7532814.9331431659</v>
      </c>
      <c r="FQ180" s="2">
        <f t="shared" si="371"/>
        <v>319816.25745934178</v>
      </c>
      <c r="FR180" s="2">
        <f t="shared" si="371"/>
        <v>277.09008632757468</v>
      </c>
      <c r="FS180" s="2">
        <f t="shared" si="371"/>
        <v>940096.65184763086</v>
      </c>
      <c r="FT180" s="2">
        <f t="shared" si="371"/>
        <v>0</v>
      </c>
      <c r="FU180" s="2">
        <f t="shared" si="371"/>
        <v>6442534.5942252604</v>
      </c>
      <c r="FV180" s="2">
        <f t="shared" si="371"/>
        <v>7406704.4443094274</v>
      </c>
      <c r="FW180" s="2">
        <f t="shared" si="371"/>
        <v>2497470.796923432</v>
      </c>
      <c r="FX180" s="2">
        <f t="shared" si="371"/>
        <v>1026217.3670129013</v>
      </c>
      <c r="FY180" s="2">
        <f t="shared" si="371"/>
        <v>245092644.37999997</v>
      </c>
      <c r="FZ180" s="2">
        <f>SUM(C180:FY180)</f>
        <v>5286121303.1614943</v>
      </c>
      <c r="GB180" s="2"/>
      <c r="GC180" s="2"/>
      <c r="GD180" s="2"/>
      <c r="GE180" s="2"/>
      <c r="GF180" s="2"/>
      <c r="GG180" s="2"/>
      <c r="GH180" s="2"/>
      <c r="GI180" s="120"/>
      <c r="GJ180" s="120"/>
      <c r="GK180" s="120"/>
      <c r="GL180" s="120"/>
      <c r="GM180" s="120"/>
    </row>
    <row r="181" spans="1:195" x14ac:dyDescent="0.35">
      <c r="A181" s="120"/>
      <c r="B181" s="120" t="s">
        <v>700</v>
      </c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  <c r="FY181" s="2"/>
      <c r="FZ181" s="2"/>
      <c r="GB181" s="2"/>
      <c r="GC181" s="2"/>
      <c r="GD181" s="2"/>
      <c r="GE181" s="2"/>
      <c r="GF181" s="2"/>
      <c r="GG181" s="2"/>
      <c r="GH181" s="2"/>
      <c r="GI181" s="120"/>
      <c r="GJ181" s="120"/>
      <c r="GK181" s="120"/>
      <c r="GL181" s="120"/>
      <c r="GM181" s="120"/>
    </row>
    <row r="182" spans="1:195" x14ac:dyDescent="0.35">
      <c r="A182" s="120"/>
      <c r="B182" s="120" t="s">
        <v>633</v>
      </c>
      <c r="C182" s="2">
        <f>C167</f>
        <v>0</v>
      </c>
      <c r="D182" s="2">
        <f t="shared" ref="D182:BO182" si="372">D167</f>
        <v>0</v>
      </c>
      <c r="E182" s="2">
        <f t="shared" si="372"/>
        <v>0</v>
      </c>
      <c r="F182" s="2">
        <f t="shared" si="372"/>
        <v>0</v>
      </c>
      <c r="G182" s="2">
        <f t="shared" si="372"/>
        <v>0</v>
      </c>
      <c r="H182" s="2">
        <f t="shared" si="372"/>
        <v>0</v>
      </c>
      <c r="I182" s="2">
        <f t="shared" si="372"/>
        <v>0</v>
      </c>
      <c r="J182" s="2">
        <f t="shared" si="372"/>
        <v>0</v>
      </c>
      <c r="K182" s="2">
        <f t="shared" si="372"/>
        <v>0</v>
      </c>
      <c r="L182" s="2">
        <f t="shared" si="372"/>
        <v>0</v>
      </c>
      <c r="M182" s="2">
        <f t="shared" si="372"/>
        <v>0</v>
      </c>
      <c r="N182" s="2">
        <f t="shared" si="372"/>
        <v>0</v>
      </c>
      <c r="O182" s="2">
        <f t="shared" si="372"/>
        <v>0</v>
      </c>
      <c r="P182" s="2">
        <f t="shared" si="372"/>
        <v>0</v>
      </c>
      <c r="Q182" s="2">
        <f t="shared" si="372"/>
        <v>0</v>
      </c>
      <c r="R182" s="2">
        <f t="shared" si="372"/>
        <v>0</v>
      </c>
      <c r="S182" s="2">
        <f t="shared" si="372"/>
        <v>0</v>
      </c>
      <c r="T182" s="2">
        <f t="shared" si="372"/>
        <v>0</v>
      </c>
      <c r="U182" s="2">
        <f t="shared" si="372"/>
        <v>0</v>
      </c>
      <c r="V182" s="2">
        <f t="shared" si="372"/>
        <v>0</v>
      </c>
      <c r="W182" s="2">
        <f t="shared" si="372"/>
        <v>0</v>
      </c>
      <c r="X182" s="2">
        <f t="shared" si="372"/>
        <v>0</v>
      </c>
      <c r="Y182" s="2">
        <f t="shared" si="372"/>
        <v>0</v>
      </c>
      <c r="Z182" s="2">
        <f t="shared" si="372"/>
        <v>0</v>
      </c>
      <c r="AA182" s="2">
        <f t="shared" si="372"/>
        <v>0</v>
      </c>
      <c r="AB182" s="2">
        <f t="shared" si="372"/>
        <v>0</v>
      </c>
      <c r="AC182" s="2">
        <f t="shared" si="372"/>
        <v>0</v>
      </c>
      <c r="AD182" s="2">
        <f t="shared" si="372"/>
        <v>0</v>
      </c>
      <c r="AE182" s="2">
        <f t="shared" si="372"/>
        <v>0</v>
      </c>
      <c r="AF182" s="2">
        <f t="shared" si="372"/>
        <v>0</v>
      </c>
      <c r="AG182" s="2">
        <f t="shared" si="372"/>
        <v>0</v>
      </c>
      <c r="AH182" s="2">
        <f t="shared" si="372"/>
        <v>0</v>
      </c>
      <c r="AI182" s="2">
        <f t="shared" si="372"/>
        <v>0</v>
      </c>
      <c r="AJ182" s="2">
        <f t="shared" si="372"/>
        <v>0</v>
      </c>
      <c r="AK182" s="2">
        <f t="shared" si="372"/>
        <v>0</v>
      </c>
      <c r="AL182" s="2">
        <f t="shared" si="372"/>
        <v>0</v>
      </c>
      <c r="AM182" s="2">
        <f t="shared" si="372"/>
        <v>0</v>
      </c>
      <c r="AN182" s="2">
        <f t="shared" si="372"/>
        <v>172955.40971000001</v>
      </c>
      <c r="AO182" s="2">
        <f t="shared" si="372"/>
        <v>0</v>
      </c>
      <c r="AP182" s="2">
        <f t="shared" si="372"/>
        <v>0</v>
      </c>
      <c r="AQ182" s="2">
        <f t="shared" si="372"/>
        <v>0</v>
      </c>
      <c r="AR182" s="2">
        <f t="shared" si="372"/>
        <v>0</v>
      </c>
      <c r="AS182" s="2">
        <f t="shared" si="372"/>
        <v>0</v>
      </c>
      <c r="AT182" s="2">
        <f t="shared" si="372"/>
        <v>0</v>
      </c>
      <c r="AU182" s="2">
        <f t="shared" si="372"/>
        <v>0</v>
      </c>
      <c r="AV182" s="2">
        <f t="shared" si="372"/>
        <v>0</v>
      </c>
      <c r="AW182" s="2">
        <f t="shared" si="372"/>
        <v>0</v>
      </c>
      <c r="AX182" s="2">
        <f t="shared" si="372"/>
        <v>0</v>
      </c>
      <c r="AY182" s="2">
        <f t="shared" si="372"/>
        <v>0</v>
      </c>
      <c r="AZ182" s="2">
        <f t="shared" si="372"/>
        <v>0</v>
      </c>
      <c r="BA182" s="2">
        <f t="shared" si="372"/>
        <v>0</v>
      </c>
      <c r="BB182" s="2">
        <f t="shared" si="372"/>
        <v>0</v>
      </c>
      <c r="BC182" s="2">
        <f t="shared" si="372"/>
        <v>0</v>
      </c>
      <c r="BD182" s="2">
        <f t="shared" si="372"/>
        <v>0</v>
      </c>
      <c r="BE182" s="2">
        <f t="shared" si="372"/>
        <v>0</v>
      </c>
      <c r="BF182" s="2">
        <f t="shared" si="372"/>
        <v>0</v>
      </c>
      <c r="BG182" s="2">
        <f t="shared" si="372"/>
        <v>0</v>
      </c>
      <c r="BH182" s="2">
        <f t="shared" si="372"/>
        <v>0</v>
      </c>
      <c r="BI182" s="2">
        <f t="shared" si="372"/>
        <v>0</v>
      </c>
      <c r="BJ182" s="2">
        <f t="shared" si="372"/>
        <v>0</v>
      </c>
      <c r="BK182" s="2">
        <f t="shared" si="372"/>
        <v>0</v>
      </c>
      <c r="BL182" s="2">
        <f t="shared" si="372"/>
        <v>0</v>
      </c>
      <c r="BM182" s="2">
        <f t="shared" si="372"/>
        <v>0</v>
      </c>
      <c r="BN182" s="2">
        <f t="shared" si="372"/>
        <v>0</v>
      </c>
      <c r="BO182" s="2">
        <f t="shared" si="372"/>
        <v>0</v>
      </c>
      <c r="BP182" s="2">
        <f t="shared" ref="BP182:EA182" si="373">BP167</f>
        <v>0</v>
      </c>
      <c r="BQ182" s="2">
        <f t="shared" si="373"/>
        <v>0</v>
      </c>
      <c r="BR182" s="2">
        <f t="shared" si="373"/>
        <v>0</v>
      </c>
      <c r="BS182" s="2">
        <f t="shared" si="373"/>
        <v>0</v>
      </c>
      <c r="BT182" s="2">
        <f t="shared" si="373"/>
        <v>0</v>
      </c>
      <c r="BU182" s="2">
        <f t="shared" si="373"/>
        <v>0</v>
      </c>
      <c r="BV182" s="2">
        <f t="shared" si="373"/>
        <v>683793.34328999999</v>
      </c>
      <c r="BW182" s="2">
        <f t="shared" si="373"/>
        <v>0</v>
      </c>
      <c r="BX182" s="2">
        <f t="shared" si="373"/>
        <v>0</v>
      </c>
      <c r="BY182" s="2">
        <f t="shared" si="373"/>
        <v>0</v>
      </c>
      <c r="BZ182" s="2">
        <f t="shared" si="373"/>
        <v>0</v>
      </c>
      <c r="CA182" s="2">
        <f t="shared" si="373"/>
        <v>0</v>
      </c>
      <c r="CB182" s="2">
        <f t="shared" si="373"/>
        <v>0</v>
      </c>
      <c r="CC182" s="2">
        <f t="shared" si="373"/>
        <v>0</v>
      </c>
      <c r="CD182" s="2">
        <f t="shared" si="373"/>
        <v>0</v>
      </c>
      <c r="CE182" s="2">
        <f t="shared" si="373"/>
        <v>0</v>
      </c>
      <c r="CF182" s="2">
        <f t="shared" si="373"/>
        <v>0</v>
      </c>
      <c r="CG182" s="2">
        <f t="shared" si="373"/>
        <v>0</v>
      </c>
      <c r="CH182" s="2">
        <f t="shared" si="373"/>
        <v>0</v>
      </c>
      <c r="CI182" s="2">
        <f t="shared" si="373"/>
        <v>0</v>
      </c>
      <c r="CJ182" s="2">
        <f t="shared" si="373"/>
        <v>620798.75270000007</v>
      </c>
      <c r="CK182" s="2">
        <f t="shared" si="373"/>
        <v>0</v>
      </c>
      <c r="CL182" s="2">
        <f t="shared" si="373"/>
        <v>0</v>
      </c>
      <c r="CM182" s="2">
        <f t="shared" si="373"/>
        <v>0</v>
      </c>
      <c r="CN182" s="2">
        <f t="shared" si="373"/>
        <v>0</v>
      </c>
      <c r="CO182" s="2">
        <f t="shared" si="373"/>
        <v>0</v>
      </c>
      <c r="CP182" s="2">
        <f t="shared" si="373"/>
        <v>467116.96805000002</v>
      </c>
      <c r="CQ182" s="2">
        <f t="shared" si="373"/>
        <v>0</v>
      </c>
      <c r="CR182" s="2">
        <f t="shared" si="373"/>
        <v>0</v>
      </c>
      <c r="CS182" s="2">
        <f t="shared" si="373"/>
        <v>0</v>
      </c>
      <c r="CT182" s="2">
        <f t="shared" si="373"/>
        <v>0</v>
      </c>
      <c r="CU182" s="2">
        <f t="shared" si="373"/>
        <v>0</v>
      </c>
      <c r="CV182" s="2">
        <f t="shared" si="373"/>
        <v>0</v>
      </c>
      <c r="CW182" s="2">
        <f t="shared" si="373"/>
        <v>0</v>
      </c>
      <c r="CX182" s="2">
        <f t="shared" si="373"/>
        <v>0</v>
      </c>
      <c r="CY182" s="2">
        <f t="shared" si="373"/>
        <v>0</v>
      </c>
      <c r="CZ182" s="2">
        <f t="shared" si="373"/>
        <v>0</v>
      </c>
      <c r="DA182" s="2">
        <f t="shared" si="373"/>
        <v>0</v>
      </c>
      <c r="DB182" s="2">
        <f t="shared" si="373"/>
        <v>0</v>
      </c>
      <c r="DC182" s="2">
        <f t="shared" si="373"/>
        <v>0</v>
      </c>
      <c r="DD182" s="2">
        <f t="shared" si="373"/>
        <v>0</v>
      </c>
      <c r="DE182" s="2">
        <f t="shared" si="373"/>
        <v>0</v>
      </c>
      <c r="DF182" s="2">
        <f t="shared" si="373"/>
        <v>0</v>
      </c>
      <c r="DG182" s="2">
        <f t="shared" si="373"/>
        <v>0</v>
      </c>
      <c r="DH182" s="2">
        <f t="shared" si="373"/>
        <v>0</v>
      </c>
      <c r="DI182" s="2">
        <f t="shared" si="373"/>
        <v>0</v>
      </c>
      <c r="DJ182" s="2">
        <f t="shared" si="373"/>
        <v>0</v>
      </c>
      <c r="DK182" s="2">
        <f t="shared" si="373"/>
        <v>0</v>
      </c>
      <c r="DL182" s="2">
        <f t="shared" si="373"/>
        <v>0</v>
      </c>
      <c r="DM182" s="2">
        <f t="shared" si="373"/>
        <v>0</v>
      </c>
      <c r="DN182" s="2">
        <f t="shared" si="373"/>
        <v>0</v>
      </c>
      <c r="DO182" s="2">
        <f t="shared" si="373"/>
        <v>0</v>
      </c>
      <c r="DP182" s="2">
        <f t="shared" si="373"/>
        <v>0</v>
      </c>
      <c r="DQ182" s="2">
        <f t="shared" si="373"/>
        <v>358522.61394000001</v>
      </c>
      <c r="DR182" s="2">
        <f t="shared" si="373"/>
        <v>0</v>
      </c>
      <c r="DS182" s="2">
        <f t="shared" si="373"/>
        <v>0</v>
      </c>
      <c r="DT182" s="2">
        <f t="shared" si="373"/>
        <v>0</v>
      </c>
      <c r="DU182" s="2">
        <f t="shared" si="373"/>
        <v>0</v>
      </c>
      <c r="DV182" s="2">
        <f t="shared" si="373"/>
        <v>0</v>
      </c>
      <c r="DW182" s="2">
        <f t="shared" si="373"/>
        <v>0</v>
      </c>
      <c r="DX182" s="2">
        <f t="shared" si="373"/>
        <v>0</v>
      </c>
      <c r="DY182" s="2">
        <f t="shared" si="373"/>
        <v>0</v>
      </c>
      <c r="DZ182" s="2">
        <f t="shared" si="373"/>
        <v>0</v>
      </c>
      <c r="EA182" s="2">
        <f t="shared" si="373"/>
        <v>532681.46109</v>
      </c>
      <c r="EB182" s="2">
        <f t="shared" ref="EB182:FY182" si="374">EB167</f>
        <v>0</v>
      </c>
      <c r="EC182" s="2">
        <f t="shared" si="374"/>
        <v>0</v>
      </c>
      <c r="ED182" s="2">
        <f t="shared" si="374"/>
        <v>924119.46548999997</v>
      </c>
      <c r="EE182" s="2">
        <f t="shared" si="374"/>
        <v>0</v>
      </c>
      <c r="EF182" s="2">
        <f t="shared" si="374"/>
        <v>0</v>
      </c>
      <c r="EG182" s="2">
        <f t="shared" si="374"/>
        <v>0</v>
      </c>
      <c r="EH182" s="2">
        <f t="shared" si="374"/>
        <v>0</v>
      </c>
      <c r="EI182" s="2">
        <f t="shared" si="374"/>
        <v>0</v>
      </c>
      <c r="EJ182" s="2">
        <f t="shared" si="374"/>
        <v>0</v>
      </c>
      <c r="EK182" s="2">
        <f t="shared" si="374"/>
        <v>0</v>
      </c>
      <c r="EL182" s="2">
        <f t="shared" si="374"/>
        <v>0</v>
      </c>
      <c r="EM182" s="2">
        <f t="shared" si="374"/>
        <v>0</v>
      </c>
      <c r="EN182" s="2">
        <f t="shared" si="374"/>
        <v>0</v>
      </c>
      <c r="EO182" s="2">
        <f t="shared" si="374"/>
        <v>0</v>
      </c>
      <c r="EP182" s="2">
        <f t="shared" si="374"/>
        <v>0</v>
      </c>
      <c r="EQ182" s="2">
        <f t="shared" si="374"/>
        <v>0</v>
      </c>
      <c r="ER182" s="2">
        <f t="shared" si="374"/>
        <v>0</v>
      </c>
      <c r="ES182" s="2">
        <f t="shared" si="374"/>
        <v>0</v>
      </c>
      <c r="ET182" s="2">
        <f t="shared" si="374"/>
        <v>0</v>
      </c>
      <c r="EU182" s="2">
        <f t="shared" si="374"/>
        <v>0</v>
      </c>
      <c r="EV182" s="2">
        <f t="shared" si="374"/>
        <v>0</v>
      </c>
      <c r="EW182" s="2">
        <f t="shared" si="374"/>
        <v>0</v>
      </c>
      <c r="EX182" s="2">
        <f t="shared" si="374"/>
        <v>0</v>
      </c>
      <c r="EY182" s="2">
        <f t="shared" si="374"/>
        <v>0</v>
      </c>
      <c r="EZ182" s="2">
        <f t="shared" si="374"/>
        <v>0</v>
      </c>
      <c r="FA182" s="2">
        <f t="shared" si="374"/>
        <v>0</v>
      </c>
      <c r="FB182" s="2">
        <f t="shared" si="374"/>
        <v>261218.54788999999</v>
      </c>
      <c r="FC182" s="2">
        <f t="shared" si="374"/>
        <v>0</v>
      </c>
      <c r="FD182" s="2">
        <f t="shared" si="374"/>
        <v>0</v>
      </c>
      <c r="FE182" s="2">
        <f t="shared" si="374"/>
        <v>0</v>
      </c>
      <c r="FF182" s="2">
        <f t="shared" si="374"/>
        <v>0</v>
      </c>
      <c r="FG182" s="2">
        <f t="shared" si="374"/>
        <v>0</v>
      </c>
      <c r="FH182" s="2">
        <f t="shared" si="374"/>
        <v>0</v>
      </c>
      <c r="FI182" s="2">
        <f t="shared" si="374"/>
        <v>0</v>
      </c>
      <c r="FJ182" s="2">
        <f t="shared" si="374"/>
        <v>0</v>
      </c>
      <c r="FK182" s="2">
        <f t="shared" si="374"/>
        <v>0</v>
      </c>
      <c r="FL182" s="2">
        <f t="shared" si="374"/>
        <v>0</v>
      </c>
      <c r="FM182" s="2">
        <f t="shared" si="374"/>
        <v>0</v>
      </c>
      <c r="FN182" s="2">
        <f t="shared" si="374"/>
        <v>0</v>
      </c>
      <c r="FO182" s="2">
        <f t="shared" si="374"/>
        <v>607339.78478999995</v>
      </c>
      <c r="FP182" s="2">
        <f t="shared" si="374"/>
        <v>0</v>
      </c>
      <c r="FQ182" s="2">
        <f t="shared" si="374"/>
        <v>0</v>
      </c>
      <c r="FR182" s="2">
        <f t="shared" si="374"/>
        <v>89246.481889999995</v>
      </c>
      <c r="FS182" s="2">
        <f t="shared" si="374"/>
        <v>0</v>
      </c>
      <c r="FT182" s="2">
        <f t="shared" si="374"/>
        <v>68878.662569999986</v>
      </c>
      <c r="FU182" s="2">
        <f t="shared" si="374"/>
        <v>0</v>
      </c>
      <c r="FV182" s="2">
        <f t="shared" si="374"/>
        <v>0</v>
      </c>
      <c r="FW182" s="2">
        <f t="shared" si="374"/>
        <v>0</v>
      </c>
      <c r="FX182" s="2">
        <f t="shared" si="374"/>
        <v>0</v>
      </c>
      <c r="FY182" s="2">
        <f t="shared" si="374"/>
        <v>0</v>
      </c>
      <c r="FZ182" s="2">
        <f>SUM(C182:FY182)</f>
        <v>4786671.4914100002</v>
      </c>
      <c r="GA182" s="2"/>
      <c r="GB182" s="2"/>
      <c r="GC182" s="2"/>
      <c r="GD182" s="2"/>
      <c r="GE182" s="2"/>
      <c r="GF182" s="2"/>
      <c r="GG182" s="2"/>
      <c r="GH182" s="2"/>
      <c r="GI182" s="120"/>
      <c r="GJ182" s="120"/>
      <c r="GK182" s="120"/>
      <c r="GL182" s="120"/>
      <c r="GM182" s="120"/>
    </row>
    <row r="183" spans="1:195" x14ac:dyDescent="0.35">
      <c r="A183" s="120"/>
      <c r="B183" s="120"/>
      <c r="C183" s="120"/>
      <c r="D183" s="120"/>
      <c r="E183" s="120"/>
      <c r="F183" s="120"/>
      <c r="G183" s="120"/>
      <c r="H183" s="120"/>
      <c r="I183" s="120"/>
      <c r="J183" s="120"/>
      <c r="K183" s="120"/>
      <c r="L183" s="120"/>
      <c r="M183" s="120"/>
      <c r="N183" s="120"/>
      <c r="O183" s="120"/>
      <c r="P183" s="120"/>
      <c r="Q183" s="120"/>
      <c r="R183" s="120"/>
      <c r="S183" s="120"/>
      <c r="T183" s="120"/>
      <c r="U183" s="120"/>
      <c r="V183" s="120"/>
      <c r="W183" s="120"/>
      <c r="X183" s="120"/>
      <c r="Y183" s="120"/>
      <c r="Z183" s="120"/>
      <c r="AA183" s="120"/>
      <c r="AB183" s="120"/>
      <c r="AC183" s="120"/>
      <c r="AD183" s="120"/>
      <c r="AE183" s="120"/>
      <c r="AF183" s="120"/>
      <c r="AG183" s="120"/>
      <c r="AH183" s="120"/>
      <c r="AI183" s="120"/>
      <c r="AJ183" s="120"/>
      <c r="AK183" s="120"/>
      <c r="AL183" s="120"/>
      <c r="AM183" s="120"/>
      <c r="AN183" s="120"/>
      <c r="AO183" s="120"/>
      <c r="AP183" s="120"/>
      <c r="AQ183" s="120"/>
      <c r="AR183" s="120"/>
      <c r="AS183" s="120"/>
      <c r="AT183" s="120"/>
      <c r="AU183" s="120"/>
      <c r="AV183" s="120"/>
      <c r="AW183" s="120"/>
      <c r="AX183" s="120"/>
      <c r="AY183" s="120"/>
      <c r="AZ183" s="120"/>
      <c r="BA183" s="120"/>
      <c r="BB183" s="120"/>
      <c r="BC183" s="120"/>
      <c r="BD183" s="120"/>
      <c r="BE183" s="120"/>
      <c r="BF183" s="120"/>
      <c r="BG183" s="120"/>
      <c r="BH183" s="120"/>
      <c r="BI183" s="120"/>
      <c r="BJ183" s="120"/>
      <c r="BK183" s="120"/>
      <c r="BL183" s="120"/>
      <c r="BM183" s="120"/>
      <c r="BN183" s="120"/>
      <c r="BO183" s="120"/>
      <c r="BP183" s="120"/>
      <c r="BQ183" s="120"/>
      <c r="BR183" s="120"/>
      <c r="BS183" s="120"/>
      <c r="BT183" s="120"/>
      <c r="BU183" s="120"/>
      <c r="BV183" s="120"/>
      <c r="BW183" s="120"/>
      <c r="BX183" s="120"/>
      <c r="BY183" s="120"/>
      <c r="BZ183" s="120"/>
      <c r="CA183" s="120"/>
      <c r="CB183" s="120"/>
      <c r="CC183" s="120"/>
      <c r="CD183" s="120"/>
      <c r="CE183" s="120"/>
      <c r="CF183" s="120"/>
      <c r="CG183" s="120"/>
      <c r="CH183" s="120"/>
      <c r="CI183" s="120"/>
      <c r="CJ183" s="120"/>
      <c r="CK183" s="120"/>
      <c r="CL183" s="120"/>
      <c r="CM183" s="120"/>
      <c r="CN183" s="120"/>
      <c r="CO183" s="120"/>
      <c r="CP183" s="120"/>
      <c r="CQ183" s="120"/>
      <c r="CR183" s="120"/>
      <c r="CS183" s="120"/>
      <c r="CT183" s="120"/>
      <c r="CU183" s="120"/>
      <c r="CV183" s="120"/>
      <c r="CW183" s="120"/>
      <c r="CX183" s="120"/>
      <c r="CY183" s="120"/>
      <c r="CZ183" s="120"/>
      <c r="DA183" s="120"/>
      <c r="DB183" s="120"/>
      <c r="DC183" s="120"/>
      <c r="DD183" s="120"/>
      <c r="DE183" s="120"/>
      <c r="DF183" s="120"/>
      <c r="DG183" s="120"/>
      <c r="DH183" s="120"/>
      <c r="DI183" s="120"/>
      <c r="DJ183" s="120"/>
      <c r="DK183" s="120"/>
      <c r="DL183" s="120"/>
      <c r="DM183" s="120"/>
      <c r="DN183" s="120"/>
      <c r="DO183" s="120"/>
      <c r="DP183" s="120"/>
      <c r="DQ183" s="120"/>
      <c r="DR183" s="120"/>
      <c r="DS183" s="120"/>
      <c r="DT183" s="120"/>
      <c r="DU183" s="120"/>
      <c r="DV183" s="120"/>
      <c r="DW183" s="120"/>
      <c r="DX183" s="120"/>
      <c r="DY183" s="120"/>
      <c r="DZ183" s="120"/>
      <c r="EA183" s="120"/>
      <c r="EB183" s="120"/>
      <c r="EC183" s="120"/>
      <c r="ED183" s="120"/>
      <c r="EE183" s="120"/>
      <c r="EF183" s="120"/>
      <c r="EG183" s="120"/>
      <c r="EH183" s="120"/>
      <c r="EI183" s="120"/>
      <c r="EJ183" s="120"/>
      <c r="EK183" s="120"/>
      <c r="EL183" s="120"/>
      <c r="EM183" s="120"/>
      <c r="EN183" s="120"/>
      <c r="EO183" s="120"/>
      <c r="EP183" s="120"/>
      <c r="EQ183" s="120"/>
      <c r="ER183" s="120"/>
      <c r="ES183" s="120"/>
      <c r="ET183" s="120"/>
      <c r="EU183" s="120"/>
      <c r="EV183" s="120"/>
      <c r="EW183" s="120"/>
      <c r="EX183" s="120"/>
      <c r="EY183" s="120"/>
      <c r="EZ183" s="120"/>
      <c r="FA183" s="120"/>
      <c r="FB183" s="120"/>
      <c r="FC183" s="120"/>
      <c r="FD183" s="120"/>
      <c r="FE183" s="120"/>
      <c r="FF183" s="120"/>
      <c r="FG183" s="120"/>
      <c r="FH183" s="120"/>
      <c r="FI183" s="120"/>
      <c r="FJ183" s="120"/>
      <c r="FK183" s="120"/>
      <c r="FL183" s="120"/>
      <c r="FM183" s="120"/>
      <c r="FN183" s="120"/>
      <c r="FO183" s="120"/>
      <c r="FP183" s="120"/>
      <c r="FQ183" s="120"/>
      <c r="FR183" s="120"/>
      <c r="FS183" s="120"/>
      <c r="FT183" s="120">
        <f>FT178+FT179</f>
        <v>1597194.0188999998</v>
      </c>
      <c r="FU183" s="120"/>
      <c r="FV183" s="120"/>
      <c r="FW183" s="120"/>
      <c r="FX183" s="120"/>
      <c r="FY183" s="2"/>
      <c r="FZ183" s="2"/>
      <c r="GB183" s="2"/>
      <c r="GC183" s="2"/>
      <c r="GD183" s="2"/>
      <c r="GE183" s="2"/>
      <c r="GF183" s="2"/>
      <c r="GG183" s="37"/>
      <c r="GH183" s="2"/>
      <c r="GI183" s="120"/>
      <c r="GJ183" s="120"/>
      <c r="GK183" s="120"/>
      <c r="GL183" s="120"/>
      <c r="GM183" s="120"/>
    </row>
  </sheetData>
  <sheetProtection algorithmName="SHA-512" hashValue="9oHTDz+Am2Qzrk56yOMtyJnYfXQxuEjqFT0JXesajz6t9T8B8qyieecVqg++TMajcz9SLe21KtOHxxjZVApxew==" saltValue="psX5wbzKweKuZ6A5rNsSrw==" spinCount="100000" sheet="1" objects="1" scenarios="1"/>
  <phoneticPr fontId="9" type="noConversion"/>
  <conditionalFormatting sqref="C17:FX18">
    <cfRule type="cellIs" dxfId="15" priority="13" operator="lessThanOrEqual">
      <formula>16</formula>
    </cfRule>
  </conditionalFormatting>
  <conditionalFormatting sqref="C28:FX29">
    <cfRule type="cellIs" dxfId="14" priority="1" operator="lessThanOrEqual">
      <formula>16</formula>
    </cfRule>
  </conditionalFormatting>
  <conditionalFormatting sqref="C88:FX89">
    <cfRule type="cellIs" dxfId="13" priority="11" operator="lessThanOrEqual">
      <formula>16</formula>
    </cfRule>
  </conditionalFormatting>
  <conditionalFormatting sqref="C92:FX93">
    <cfRule type="cellIs" dxfId="12" priority="10" operator="lessThanOrEqual">
      <formula>16</formula>
    </cfRule>
  </conditionalFormatting>
  <conditionalFormatting sqref="C97:FX97">
    <cfRule type="expression" dxfId="11" priority="4">
      <formula>C93&lt;17</formula>
    </cfRule>
  </conditionalFormatting>
  <conditionalFormatting sqref="C100:FX100">
    <cfRule type="cellIs" dxfId="10" priority="9" operator="lessThanOrEqual">
      <formula>16</formula>
    </cfRule>
  </conditionalFormatting>
  <conditionalFormatting sqref="C102:FX102">
    <cfRule type="expression" dxfId="9" priority="6">
      <formula>(C102/C101)&lt;17</formula>
    </cfRule>
  </conditionalFormatting>
  <conditionalFormatting sqref="C118:FX118">
    <cfRule type="cellIs" dxfId="8" priority="8" operator="lessThanOrEqual">
      <formula>16</formula>
    </cfRule>
  </conditionalFormatting>
  <conditionalFormatting sqref="C120:FX120">
    <cfRule type="expression" dxfId="7" priority="2">
      <formula>C118&lt;17</formula>
    </cfRule>
  </conditionalFormatting>
  <pageMargins left="0.7" right="0.7" top="0.75" bottom="0.75" header="0.3" footer="0.3"/>
  <pageSetup scale="67" fitToHeight="0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2DEF8-D042-4F11-82BE-338C64E6FFC5}">
  <sheetPr transitionEntry="1">
    <tabColor theme="9" tint="0.59999389629810485"/>
    <pageSetUpPr fitToPage="1"/>
  </sheetPr>
  <dimension ref="A1:IT440"/>
  <sheetViews>
    <sheetView zoomScaleNormal="100" workbookViewId="0">
      <pane xSplit="2" ySplit="7" topLeftCell="FZ8" activePane="bottomRight" state="frozenSplit"/>
      <selection activeCell="C7" sqref="C7"/>
      <selection pane="topRight" activeCell="C7" sqref="C7"/>
      <selection pane="bottomLeft" activeCell="C7" sqref="C7"/>
      <selection pane="bottomRight" activeCell="FZ12" sqref="FZ12"/>
    </sheetView>
  </sheetViews>
  <sheetFormatPr defaultColWidth="19.84375" defaultRowHeight="15.5" x14ac:dyDescent="0.35"/>
  <cols>
    <col min="1" max="1" width="14.07421875" customWidth="1"/>
    <col min="2" max="2" width="77.4609375" bestFit="1" customWidth="1"/>
    <col min="3" max="3" width="17" customWidth="1"/>
    <col min="182" max="185" width="21.84375" customWidth="1"/>
    <col min="186" max="186" width="22.07421875" customWidth="1"/>
    <col min="255" max="255" width="9.07421875" bestFit="1" customWidth="1"/>
    <col min="256" max="256" width="67" customWidth="1"/>
    <col min="257" max="257" width="17" customWidth="1"/>
    <col min="436" max="440" width="21.84375" customWidth="1"/>
    <col min="441" max="442" width="22.07421875" customWidth="1"/>
    <col min="511" max="511" width="9.07421875" bestFit="1" customWidth="1"/>
    <col min="512" max="512" width="67" customWidth="1"/>
    <col min="513" max="513" width="17" customWidth="1"/>
    <col min="692" max="696" width="21.84375" customWidth="1"/>
    <col min="697" max="698" width="22.07421875" customWidth="1"/>
    <col min="767" max="767" width="9.07421875" bestFit="1" customWidth="1"/>
    <col min="768" max="768" width="67" customWidth="1"/>
    <col min="769" max="769" width="17" customWidth="1"/>
    <col min="948" max="952" width="21.84375" customWidth="1"/>
    <col min="953" max="954" width="22.07421875" customWidth="1"/>
    <col min="1023" max="1023" width="9.07421875" bestFit="1" customWidth="1"/>
    <col min="1024" max="1024" width="67" customWidth="1"/>
    <col min="1025" max="1025" width="17" customWidth="1"/>
    <col min="1204" max="1208" width="21.84375" customWidth="1"/>
    <col min="1209" max="1210" width="22.07421875" customWidth="1"/>
    <col min="1279" max="1279" width="9.07421875" bestFit="1" customWidth="1"/>
    <col min="1280" max="1280" width="67" customWidth="1"/>
    <col min="1281" max="1281" width="17" customWidth="1"/>
    <col min="1460" max="1464" width="21.84375" customWidth="1"/>
    <col min="1465" max="1466" width="22.07421875" customWidth="1"/>
    <col min="1535" max="1535" width="9.07421875" bestFit="1" customWidth="1"/>
    <col min="1536" max="1536" width="67" customWidth="1"/>
    <col min="1537" max="1537" width="17" customWidth="1"/>
    <col min="1716" max="1720" width="21.84375" customWidth="1"/>
    <col min="1721" max="1722" width="22.07421875" customWidth="1"/>
    <col min="1791" max="1791" width="9.07421875" bestFit="1" customWidth="1"/>
    <col min="1792" max="1792" width="67" customWidth="1"/>
    <col min="1793" max="1793" width="17" customWidth="1"/>
    <col min="1972" max="1976" width="21.84375" customWidth="1"/>
    <col min="1977" max="1978" width="22.07421875" customWidth="1"/>
    <col min="2047" max="2047" width="9.07421875" bestFit="1" customWidth="1"/>
    <col min="2048" max="2048" width="67" customWidth="1"/>
    <col min="2049" max="2049" width="17" customWidth="1"/>
    <col min="2228" max="2232" width="21.84375" customWidth="1"/>
    <col min="2233" max="2234" width="22.07421875" customWidth="1"/>
    <col min="2303" max="2303" width="9.07421875" bestFit="1" customWidth="1"/>
    <col min="2304" max="2304" width="67" customWidth="1"/>
    <col min="2305" max="2305" width="17" customWidth="1"/>
    <col min="2484" max="2488" width="21.84375" customWidth="1"/>
    <col min="2489" max="2490" width="22.07421875" customWidth="1"/>
    <col min="2559" max="2559" width="9.07421875" bestFit="1" customWidth="1"/>
    <col min="2560" max="2560" width="67" customWidth="1"/>
    <col min="2561" max="2561" width="17" customWidth="1"/>
    <col min="2740" max="2744" width="21.84375" customWidth="1"/>
    <col min="2745" max="2746" width="22.07421875" customWidth="1"/>
    <col min="2815" max="2815" width="9.07421875" bestFit="1" customWidth="1"/>
    <col min="2816" max="2816" width="67" customWidth="1"/>
    <col min="2817" max="2817" width="17" customWidth="1"/>
    <col min="2996" max="3000" width="21.84375" customWidth="1"/>
    <col min="3001" max="3002" width="22.07421875" customWidth="1"/>
    <col min="3071" max="3071" width="9.07421875" bestFit="1" customWidth="1"/>
    <col min="3072" max="3072" width="67" customWidth="1"/>
    <col min="3073" max="3073" width="17" customWidth="1"/>
    <col min="3252" max="3256" width="21.84375" customWidth="1"/>
    <col min="3257" max="3258" width="22.07421875" customWidth="1"/>
    <col min="3327" max="3327" width="9.07421875" bestFit="1" customWidth="1"/>
    <col min="3328" max="3328" width="67" customWidth="1"/>
    <col min="3329" max="3329" width="17" customWidth="1"/>
    <col min="3508" max="3512" width="21.84375" customWidth="1"/>
    <col min="3513" max="3514" width="22.07421875" customWidth="1"/>
    <col min="3583" max="3583" width="9.07421875" bestFit="1" customWidth="1"/>
    <col min="3584" max="3584" width="67" customWidth="1"/>
    <col min="3585" max="3585" width="17" customWidth="1"/>
    <col min="3764" max="3768" width="21.84375" customWidth="1"/>
    <col min="3769" max="3770" width="22.07421875" customWidth="1"/>
    <col min="3839" max="3839" width="9.07421875" bestFit="1" customWidth="1"/>
    <col min="3840" max="3840" width="67" customWidth="1"/>
    <col min="3841" max="3841" width="17" customWidth="1"/>
    <col min="4020" max="4024" width="21.84375" customWidth="1"/>
    <col min="4025" max="4026" width="22.07421875" customWidth="1"/>
    <col min="4095" max="4095" width="9.07421875" bestFit="1" customWidth="1"/>
    <col min="4096" max="4096" width="67" customWidth="1"/>
    <col min="4097" max="4097" width="17" customWidth="1"/>
    <col min="4276" max="4280" width="21.84375" customWidth="1"/>
    <col min="4281" max="4282" width="22.07421875" customWidth="1"/>
    <col min="4351" max="4351" width="9.07421875" bestFit="1" customWidth="1"/>
    <col min="4352" max="4352" width="67" customWidth="1"/>
    <col min="4353" max="4353" width="17" customWidth="1"/>
    <col min="4532" max="4536" width="21.84375" customWidth="1"/>
    <col min="4537" max="4538" width="22.07421875" customWidth="1"/>
    <col min="4607" max="4607" width="9.07421875" bestFit="1" customWidth="1"/>
    <col min="4608" max="4608" width="67" customWidth="1"/>
    <col min="4609" max="4609" width="17" customWidth="1"/>
    <col min="4788" max="4792" width="21.84375" customWidth="1"/>
    <col min="4793" max="4794" width="22.07421875" customWidth="1"/>
    <col min="4863" max="4863" width="9.07421875" bestFit="1" customWidth="1"/>
    <col min="4864" max="4864" width="67" customWidth="1"/>
    <col min="4865" max="4865" width="17" customWidth="1"/>
    <col min="5044" max="5048" width="21.84375" customWidth="1"/>
    <col min="5049" max="5050" width="22.07421875" customWidth="1"/>
    <col min="5119" max="5119" width="9.07421875" bestFit="1" customWidth="1"/>
    <col min="5120" max="5120" width="67" customWidth="1"/>
    <col min="5121" max="5121" width="17" customWidth="1"/>
    <col min="5300" max="5304" width="21.84375" customWidth="1"/>
    <col min="5305" max="5306" width="22.07421875" customWidth="1"/>
    <col min="5375" max="5375" width="9.07421875" bestFit="1" customWidth="1"/>
    <col min="5376" max="5376" width="67" customWidth="1"/>
    <col min="5377" max="5377" width="17" customWidth="1"/>
    <col min="5556" max="5560" width="21.84375" customWidth="1"/>
    <col min="5561" max="5562" width="22.07421875" customWidth="1"/>
    <col min="5631" max="5631" width="9.07421875" bestFit="1" customWidth="1"/>
    <col min="5632" max="5632" width="67" customWidth="1"/>
    <col min="5633" max="5633" width="17" customWidth="1"/>
    <col min="5812" max="5816" width="21.84375" customWidth="1"/>
    <col min="5817" max="5818" width="22.07421875" customWidth="1"/>
    <col min="5887" max="5887" width="9.07421875" bestFit="1" customWidth="1"/>
    <col min="5888" max="5888" width="67" customWidth="1"/>
    <col min="5889" max="5889" width="17" customWidth="1"/>
    <col min="6068" max="6072" width="21.84375" customWidth="1"/>
    <col min="6073" max="6074" width="22.07421875" customWidth="1"/>
    <col min="6143" max="6143" width="9.07421875" bestFit="1" customWidth="1"/>
    <col min="6144" max="6144" width="67" customWidth="1"/>
    <col min="6145" max="6145" width="17" customWidth="1"/>
    <col min="6324" max="6328" width="21.84375" customWidth="1"/>
    <col min="6329" max="6330" width="22.07421875" customWidth="1"/>
    <col min="6399" max="6399" width="9.07421875" bestFit="1" customWidth="1"/>
    <col min="6400" max="6400" width="67" customWidth="1"/>
    <col min="6401" max="6401" width="17" customWidth="1"/>
    <col min="6580" max="6584" width="21.84375" customWidth="1"/>
    <col min="6585" max="6586" width="22.07421875" customWidth="1"/>
    <col min="6655" max="6655" width="9.07421875" bestFit="1" customWidth="1"/>
    <col min="6656" max="6656" width="67" customWidth="1"/>
    <col min="6657" max="6657" width="17" customWidth="1"/>
    <col min="6836" max="6840" width="21.84375" customWidth="1"/>
    <col min="6841" max="6842" width="22.07421875" customWidth="1"/>
    <col min="6911" max="6911" width="9.07421875" bestFit="1" customWidth="1"/>
    <col min="6912" max="6912" width="67" customWidth="1"/>
    <col min="6913" max="6913" width="17" customWidth="1"/>
    <col min="7092" max="7096" width="21.84375" customWidth="1"/>
    <col min="7097" max="7098" width="22.07421875" customWidth="1"/>
    <col min="7167" max="7167" width="9.07421875" bestFit="1" customWidth="1"/>
    <col min="7168" max="7168" width="67" customWidth="1"/>
    <col min="7169" max="7169" width="17" customWidth="1"/>
    <col min="7348" max="7352" width="21.84375" customWidth="1"/>
    <col min="7353" max="7354" width="22.07421875" customWidth="1"/>
    <col min="7423" max="7423" width="9.07421875" bestFit="1" customWidth="1"/>
    <col min="7424" max="7424" width="67" customWidth="1"/>
    <col min="7425" max="7425" width="17" customWidth="1"/>
    <col min="7604" max="7608" width="21.84375" customWidth="1"/>
    <col min="7609" max="7610" width="22.07421875" customWidth="1"/>
    <col min="7679" max="7679" width="9.07421875" bestFit="1" customWidth="1"/>
    <col min="7680" max="7680" width="67" customWidth="1"/>
    <col min="7681" max="7681" width="17" customWidth="1"/>
    <col min="7860" max="7864" width="21.84375" customWidth="1"/>
    <col min="7865" max="7866" width="22.07421875" customWidth="1"/>
    <col min="7935" max="7935" width="9.07421875" bestFit="1" customWidth="1"/>
    <col min="7936" max="7936" width="67" customWidth="1"/>
    <col min="7937" max="7937" width="17" customWidth="1"/>
    <col min="8116" max="8120" width="21.84375" customWidth="1"/>
    <col min="8121" max="8122" width="22.07421875" customWidth="1"/>
    <col min="8191" max="8191" width="9.07421875" bestFit="1" customWidth="1"/>
    <col min="8192" max="8192" width="67" customWidth="1"/>
    <col min="8193" max="8193" width="17" customWidth="1"/>
    <col min="8372" max="8376" width="21.84375" customWidth="1"/>
    <col min="8377" max="8378" width="22.07421875" customWidth="1"/>
    <col min="8447" max="8447" width="9.07421875" bestFit="1" customWidth="1"/>
    <col min="8448" max="8448" width="67" customWidth="1"/>
    <col min="8449" max="8449" width="17" customWidth="1"/>
    <col min="8628" max="8632" width="21.84375" customWidth="1"/>
    <col min="8633" max="8634" width="22.07421875" customWidth="1"/>
    <col min="8703" max="8703" width="9.07421875" bestFit="1" customWidth="1"/>
    <col min="8704" max="8704" width="67" customWidth="1"/>
    <col min="8705" max="8705" width="17" customWidth="1"/>
    <col min="8884" max="8888" width="21.84375" customWidth="1"/>
    <col min="8889" max="8890" width="22.07421875" customWidth="1"/>
    <col min="8959" max="8959" width="9.07421875" bestFit="1" customWidth="1"/>
    <col min="8960" max="8960" width="67" customWidth="1"/>
    <col min="8961" max="8961" width="17" customWidth="1"/>
    <col min="9140" max="9144" width="21.84375" customWidth="1"/>
    <col min="9145" max="9146" width="22.07421875" customWidth="1"/>
    <col min="9215" max="9215" width="9.07421875" bestFit="1" customWidth="1"/>
    <col min="9216" max="9216" width="67" customWidth="1"/>
    <col min="9217" max="9217" width="17" customWidth="1"/>
    <col min="9396" max="9400" width="21.84375" customWidth="1"/>
    <col min="9401" max="9402" width="22.07421875" customWidth="1"/>
    <col min="9471" max="9471" width="9.07421875" bestFit="1" customWidth="1"/>
    <col min="9472" max="9472" width="67" customWidth="1"/>
    <col min="9473" max="9473" width="17" customWidth="1"/>
    <col min="9652" max="9656" width="21.84375" customWidth="1"/>
    <col min="9657" max="9658" width="22.07421875" customWidth="1"/>
    <col min="9727" max="9727" width="9.07421875" bestFit="1" customWidth="1"/>
    <col min="9728" max="9728" width="67" customWidth="1"/>
    <col min="9729" max="9729" width="17" customWidth="1"/>
    <col min="9908" max="9912" width="21.84375" customWidth="1"/>
    <col min="9913" max="9914" width="22.07421875" customWidth="1"/>
    <col min="9983" max="9983" width="9.07421875" bestFit="1" customWidth="1"/>
    <col min="9984" max="9984" width="67" customWidth="1"/>
    <col min="9985" max="9985" width="17" customWidth="1"/>
    <col min="10164" max="10168" width="21.84375" customWidth="1"/>
    <col min="10169" max="10170" width="22.07421875" customWidth="1"/>
    <col min="10239" max="10239" width="9.07421875" bestFit="1" customWidth="1"/>
    <col min="10240" max="10240" width="67" customWidth="1"/>
    <col min="10241" max="10241" width="17" customWidth="1"/>
    <col min="10420" max="10424" width="21.84375" customWidth="1"/>
    <col min="10425" max="10426" width="22.07421875" customWidth="1"/>
    <col min="10495" max="10495" width="9.07421875" bestFit="1" customWidth="1"/>
    <col min="10496" max="10496" width="67" customWidth="1"/>
    <col min="10497" max="10497" width="17" customWidth="1"/>
    <col min="10676" max="10680" width="21.84375" customWidth="1"/>
    <col min="10681" max="10682" width="22.07421875" customWidth="1"/>
    <col min="10751" max="10751" width="9.07421875" bestFit="1" customWidth="1"/>
    <col min="10752" max="10752" width="67" customWidth="1"/>
    <col min="10753" max="10753" width="17" customWidth="1"/>
    <col min="10932" max="10936" width="21.84375" customWidth="1"/>
    <col min="10937" max="10938" width="22.07421875" customWidth="1"/>
    <col min="11007" max="11007" width="9.07421875" bestFit="1" customWidth="1"/>
    <col min="11008" max="11008" width="67" customWidth="1"/>
    <col min="11009" max="11009" width="17" customWidth="1"/>
    <col min="11188" max="11192" width="21.84375" customWidth="1"/>
    <col min="11193" max="11194" width="22.07421875" customWidth="1"/>
    <col min="11263" max="11263" width="9.07421875" bestFit="1" customWidth="1"/>
    <col min="11264" max="11264" width="67" customWidth="1"/>
    <col min="11265" max="11265" width="17" customWidth="1"/>
    <col min="11444" max="11448" width="21.84375" customWidth="1"/>
    <col min="11449" max="11450" width="22.07421875" customWidth="1"/>
    <col min="11519" max="11519" width="9.07421875" bestFit="1" customWidth="1"/>
    <col min="11520" max="11520" width="67" customWidth="1"/>
    <col min="11521" max="11521" width="17" customWidth="1"/>
    <col min="11700" max="11704" width="21.84375" customWidth="1"/>
    <col min="11705" max="11706" width="22.07421875" customWidth="1"/>
    <col min="11775" max="11775" width="9.07421875" bestFit="1" customWidth="1"/>
    <col min="11776" max="11776" width="67" customWidth="1"/>
    <col min="11777" max="11777" width="17" customWidth="1"/>
    <col min="11956" max="11960" width="21.84375" customWidth="1"/>
    <col min="11961" max="11962" width="22.07421875" customWidth="1"/>
    <col min="12031" max="12031" width="9.07421875" bestFit="1" customWidth="1"/>
    <col min="12032" max="12032" width="67" customWidth="1"/>
    <col min="12033" max="12033" width="17" customWidth="1"/>
    <col min="12212" max="12216" width="21.84375" customWidth="1"/>
    <col min="12217" max="12218" width="22.07421875" customWidth="1"/>
    <col min="12287" max="12287" width="9.07421875" bestFit="1" customWidth="1"/>
    <col min="12288" max="12288" width="67" customWidth="1"/>
    <col min="12289" max="12289" width="17" customWidth="1"/>
    <col min="12468" max="12472" width="21.84375" customWidth="1"/>
    <col min="12473" max="12474" width="22.07421875" customWidth="1"/>
    <col min="12543" max="12543" width="9.07421875" bestFit="1" customWidth="1"/>
    <col min="12544" max="12544" width="67" customWidth="1"/>
    <col min="12545" max="12545" width="17" customWidth="1"/>
    <col min="12724" max="12728" width="21.84375" customWidth="1"/>
    <col min="12729" max="12730" width="22.07421875" customWidth="1"/>
    <col min="12799" max="12799" width="9.07421875" bestFit="1" customWidth="1"/>
    <col min="12800" max="12800" width="67" customWidth="1"/>
    <col min="12801" max="12801" width="17" customWidth="1"/>
    <col min="12980" max="12984" width="21.84375" customWidth="1"/>
    <col min="12985" max="12986" width="22.07421875" customWidth="1"/>
    <col min="13055" max="13055" width="9.07421875" bestFit="1" customWidth="1"/>
    <col min="13056" max="13056" width="67" customWidth="1"/>
    <col min="13057" max="13057" width="17" customWidth="1"/>
    <col min="13236" max="13240" width="21.84375" customWidth="1"/>
    <col min="13241" max="13242" width="22.07421875" customWidth="1"/>
    <col min="13311" max="13311" width="9.07421875" bestFit="1" customWidth="1"/>
    <col min="13312" max="13312" width="67" customWidth="1"/>
    <col min="13313" max="13313" width="17" customWidth="1"/>
    <col min="13492" max="13496" width="21.84375" customWidth="1"/>
    <col min="13497" max="13498" width="22.07421875" customWidth="1"/>
    <col min="13567" max="13567" width="9.07421875" bestFit="1" customWidth="1"/>
    <col min="13568" max="13568" width="67" customWidth="1"/>
    <col min="13569" max="13569" width="17" customWidth="1"/>
    <col min="13748" max="13752" width="21.84375" customWidth="1"/>
    <col min="13753" max="13754" width="22.07421875" customWidth="1"/>
    <col min="13823" max="13823" width="9.07421875" bestFit="1" customWidth="1"/>
    <col min="13824" max="13824" width="67" customWidth="1"/>
    <col min="13825" max="13825" width="17" customWidth="1"/>
    <col min="14004" max="14008" width="21.84375" customWidth="1"/>
    <col min="14009" max="14010" width="22.07421875" customWidth="1"/>
    <col min="14079" max="14079" width="9.07421875" bestFit="1" customWidth="1"/>
    <col min="14080" max="14080" width="67" customWidth="1"/>
    <col min="14081" max="14081" width="17" customWidth="1"/>
    <col min="14260" max="14264" width="21.84375" customWidth="1"/>
    <col min="14265" max="14266" width="22.07421875" customWidth="1"/>
    <col min="14335" max="14335" width="9.07421875" bestFit="1" customWidth="1"/>
    <col min="14336" max="14336" width="67" customWidth="1"/>
    <col min="14337" max="14337" width="17" customWidth="1"/>
    <col min="14516" max="14520" width="21.84375" customWidth="1"/>
    <col min="14521" max="14522" width="22.07421875" customWidth="1"/>
    <col min="14591" max="14591" width="9.07421875" bestFit="1" customWidth="1"/>
    <col min="14592" max="14592" width="67" customWidth="1"/>
    <col min="14593" max="14593" width="17" customWidth="1"/>
    <col min="14772" max="14776" width="21.84375" customWidth="1"/>
    <col min="14777" max="14778" width="22.07421875" customWidth="1"/>
    <col min="14847" max="14847" width="9.07421875" bestFit="1" customWidth="1"/>
    <col min="14848" max="14848" width="67" customWidth="1"/>
    <col min="14849" max="14849" width="17" customWidth="1"/>
    <col min="15028" max="15032" width="21.84375" customWidth="1"/>
    <col min="15033" max="15034" width="22.07421875" customWidth="1"/>
    <col min="15103" max="15103" width="9.07421875" bestFit="1" customWidth="1"/>
    <col min="15104" max="15104" width="67" customWidth="1"/>
    <col min="15105" max="15105" width="17" customWidth="1"/>
    <col min="15284" max="15288" width="21.84375" customWidth="1"/>
    <col min="15289" max="15290" width="22.07421875" customWidth="1"/>
    <col min="15359" max="15359" width="9.07421875" bestFit="1" customWidth="1"/>
    <col min="15360" max="15360" width="67" customWidth="1"/>
    <col min="15361" max="15361" width="17" customWidth="1"/>
    <col min="15540" max="15544" width="21.84375" customWidth="1"/>
    <col min="15545" max="15546" width="22.07421875" customWidth="1"/>
    <col min="15615" max="15615" width="9.07421875" bestFit="1" customWidth="1"/>
    <col min="15616" max="15616" width="67" customWidth="1"/>
    <col min="15617" max="15617" width="17" customWidth="1"/>
    <col min="15796" max="15800" width="21.84375" customWidth="1"/>
    <col min="15801" max="15802" width="22.07421875" customWidth="1"/>
    <col min="15871" max="15871" width="9.07421875" bestFit="1" customWidth="1"/>
    <col min="15872" max="15872" width="67" customWidth="1"/>
    <col min="15873" max="15873" width="17" customWidth="1"/>
    <col min="16052" max="16056" width="21.84375" customWidth="1"/>
    <col min="16057" max="16058" width="22.07421875" customWidth="1"/>
    <col min="16127" max="16127" width="9.07421875" bestFit="1" customWidth="1"/>
    <col min="16128" max="16128" width="67" customWidth="1"/>
    <col min="16129" max="16129" width="17" customWidth="1"/>
    <col min="16308" max="16312" width="21.84375" customWidth="1"/>
    <col min="16313" max="16314" width="22.07421875" customWidth="1"/>
  </cols>
  <sheetData>
    <row r="1" spans="1:254" x14ac:dyDescent="0.35">
      <c r="A1" s="1" t="s">
        <v>771</v>
      </c>
      <c r="B1" s="92">
        <f>'HB24-1448_GovReq'!B1</f>
        <v>2.5000000000000001E-2</v>
      </c>
      <c r="C1" s="93"/>
      <c r="D1" s="94"/>
      <c r="E1" s="94"/>
      <c r="F1" s="94"/>
      <c r="G1" s="94"/>
      <c r="H1" s="94"/>
      <c r="I1" s="8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 t="s">
        <v>772</v>
      </c>
      <c r="GA1" s="3"/>
      <c r="GB1" s="3"/>
      <c r="GC1" s="3"/>
      <c r="GD1" s="2"/>
      <c r="GE1" s="2" t="s">
        <v>456</v>
      </c>
      <c r="GF1" s="2"/>
      <c r="GG1" s="2"/>
      <c r="GH1" s="2"/>
      <c r="GI1" s="2"/>
      <c r="GJ1" s="2"/>
      <c r="GK1" s="2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</row>
    <row r="2" spans="1:254" x14ac:dyDescent="0.35">
      <c r="A2" s="1" t="s">
        <v>773</v>
      </c>
      <c r="B2" s="48">
        <v>8496.3799999999992</v>
      </c>
      <c r="C2" s="93"/>
      <c r="D2" s="94"/>
      <c r="E2" s="94"/>
      <c r="F2" s="94"/>
      <c r="G2" s="94"/>
      <c r="H2" s="94"/>
      <c r="I2" s="8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2"/>
      <c r="GE2" s="2"/>
      <c r="GF2" s="2"/>
      <c r="GG2" s="2"/>
      <c r="GH2" s="2"/>
      <c r="GI2" s="2"/>
      <c r="GJ2" s="2"/>
      <c r="GK2" s="2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</row>
    <row r="3" spans="1:254" x14ac:dyDescent="0.35">
      <c r="A3" s="1" t="s">
        <v>774</v>
      </c>
      <c r="B3" s="48">
        <v>10244</v>
      </c>
      <c r="C3" s="93"/>
      <c r="D3" s="94"/>
      <c r="E3" s="94"/>
      <c r="F3" s="94"/>
      <c r="G3" s="94"/>
      <c r="H3" s="94"/>
      <c r="I3" s="8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2"/>
      <c r="GE3" s="2"/>
      <c r="GF3" s="2"/>
      <c r="GG3" s="2"/>
      <c r="GH3" s="2"/>
      <c r="GI3" s="2"/>
      <c r="GJ3" s="2"/>
      <c r="GK3" s="2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</row>
    <row r="4" spans="1:254" x14ac:dyDescent="0.35">
      <c r="A4" s="1" t="s">
        <v>775</v>
      </c>
      <c r="B4" s="2">
        <f>ROUND(B2*(1+B1),2)</f>
        <v>8708.7900000000009</v>
      </c>
      <c r="C4" s="94"/>
      <c r="D4" s="94"/>
      <c r="E4" s="94"/>
      <c r="F4" s="94"/>
      <c r="G4" s="94"/>
      <c r="H4" s="94"/>
      <c r="I4" s="8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2"/>
      <c r="GE4" s="2"/>
      <c r="GF4" s="2"/>
      <c r="GG4" s="2"/>
      <c r="GH4" s="2"/>
      <c r="GI4" s="2"/>
      <c r="GJ4" s="2"/>
      <c r="GK4" s="2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</row>
    <row r="5" spans="1:254" x14ac:dyDescent="0.35">
      <c r="A5" s="1" t="s">
        <v>776</v>
      </c>
      <c r="B5" s="2">
        <f>ROUND(B3*(1+B1),0)</f>
        <v>10500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  <c r="Q5" s="3" t="s">
        <v>15</v>
      </c>
      <c r="R5" s="3" t="s">
        <v>16</v>
      </c>
      <c r="S5" s="3" t="s">
        <v>17</v>
      </c>
      <c r="T5" s="3" t="s">
        <v>18</v>
      </c>
      <c r="U5" s="3" t="s">
        <v>19</v>
      </c>
      <c r="V5" s="3" t="s">
        <v>20</v>
      </c>
      <c r="W5" s="3" t="s">
        <v>21</v>
      </c>
      <c r="X5" s="3" t="s">
        <v>22</v>
      </c>
      <c r="Y5" s="3" t="s">
        <v>23</v>
      </c>
      <c r="Z5" s="3" t="s">
        <v>24</v>
      </c>
      <c r="AA5" s="3" t="s">
        <v>25</v>
      </c>
      <c r="AB5" s="3" t="s">
        <v>26</v>
      </c>
      <c r="AC5" s="3" t="s">
        <v>27</v>
      </c>
      <c r="AD5" s="3" t="s">
        <v>28</v>
      </c>
      <c r="AE5" s="3" t="s">
        <v>29</v>
      </c>
      <c r="AF5" s="3" t="s">
        <v>30</v>
      </c>
      <c r="AG5" s="3" t="s">
        <v>31</v>
      </c>
      <c r="AH5" s="3" t="s">
        <v>32</v>
      </c>
      <c r="AI5" s="3" t="s">
        <v>33</v>
      </c>
      <c r="AJ5" s="3" t="s">
        <v>34</v>
      </c>
      <c r="AK5" s="3" t="s">
        <v>35</v>
      </c>
      <c r="AL5" s="3" t="s">
        <v>36</v>
      </c>
      <c r="AM5" s="3" t="s">
        <v>37</v>
      </c>
      <c r="AN5" s="3" t="s">
        <v>38</v>
      </c>
      <c r="AO5" s="3" t="s">
        <v>39</v>
      </c>
      <c r="AP5" s="3" t="s">
        <v>40</v>
      </c>
      <c r="AQ5" s="3" t="s">
        <v>41</v>
      </c>
      <c r="AR5" s="3" t="s">
        <v>42</v>
      </c>
      <c r="AS5" s="3" t="s">
        <v>43</v>
      </c>
      <c r="AT5" s="3" t="s">
        <v>44</v>
      </c>
      <c r="AU5" s="3" t="s">
        <v>45</v>
      </c>
      <c r="AV5" s="3" t="s">
        <v>46</v>
      </c>
      <c r="AW5" s="3" t="s">
        <v>47</v>
      </c>
      <c r="AX5" s="3" t="s">
        <v>48</v>
      </c>
      <c r="AY5" s="3" t="s">
        <v>49</v>
      </c>
      <c r="AZ5" s="3" t="s">
        <v>50</v>
      </c>
      <c r="BA5" s="3" t="s">
        <v>51</v>
      </c>
      <c r="BB5" s="3" t="s">
        <v>52</v>
      </c>
      <c r="BC5" s="3" t="s">
        <v>53</v>
      </c>
      <c r="BD5" s="3" t="s">
        <v>54</v>
      </c>
      <c r="BE5" s="3" t="s">
        <v>55</v>
      </c>
      <c r="BF5" s="3" t="s">
        <v>56</v>
      </c>
      <c r="BG5" s="3" t="s">
        <v>57</v>
      </c>
      <c r="BH5" s="3" t="s">
        <v>58</v>
      </c>
      <c r="BI5" s="3" t="s">
        <v>59</v>
      </c>
      <c r="BJ5" s="3" t="s">
        <v>60</v>
      </c>
      <c r="BK5" s="3" t="s">
        <v>61</v>
      </c>
      <c r="BL5" s="3" t="s">
        <v>62</v>
      </c>
      <c r="BM5" s="3" t="s">
        <v>63</v>
      </c>
      <c r="BN5" s="3" t="s">
        <v>64</v>
      </c>
      <c r="BO5" s="3" t="s">
        <v>65</v>
      </c>
      <c r="BP5" s="3" t="s">
        <v>66</v>
      </c>
      <c r="BQ5" s="3" t="s">
        <v>67</v>
      </c>
      <c r="BR5" s="3" t="s">
        <v>68</v>
      </c>
      <c r="BS5" s="3" t="s">
        <v>69</v>
      </c>
      <c r="BT5" s="3" t="s">
        <v>70</v>
      </c>
      <c r="BU5" s="3" t="s">
        <v>71</v>
      </c>
      <c r="BV5" s="3" t="s">
        <v>72</v>
      </c>
      <c r="BW5" s="3" t="s">
        <v>73</v>
      </c>
      <c r="BX5" s="3" t="s">
        <v>74</v>
      </c>
      <c r="BY5" s="3" t="s">
        <v>75</v>
      </c>
      <c r="BZ5" s="3" t="s">
        <v>76</v>
      </c>
      <c r="CA5" s="3" t="s">
        <v>77</v>
      </c>
      <c r="CB5" s="3" t="s">
        <v>78</v>
      </c>
      <c r="CC5" s="3" t="s">
        <v>79</v>
      </c>
      <c r="CD5" s="3" t="s">
        <v>80</v>
      </c>
      <c r="CE5" s="3" t="s">
        <v>81</v>
      </c>
      <c r="CF5" s="3" t="s">
        <v>82</v>
      </c>
      <c r="CG5" s="3" t="s">
        <v>83</v>
      </c>
      <c r="CH5" s="3" t="s">
        <v>84</v>
      </c>
      <c r="CI5" s="3" t="s">
        <v>85</v>
      </c>
      <c r="CJ5" s="3" t="s">
        <v>86</v>
      </c>
      <c r="CK5" s="3" t="s">
        <v>87</v>
      </c>
      <c r="CL5" s="3" t="s">
        <v>88</v>
      </c>
      <c r="CM5" s="3" t="s">
        <v>89</v>
      </c>
      <c r="CN5" s="3" t="s">
        <v>90</v>
      </c>
      <c r="CO5" s="3" t="s">
        <v>91</v>
      </c>
      <c r="CP5" s="3" t="s">
        <v>92</v>
      </c>
      <c r="CQ5" s="3" t="s">
        <v>93</v>
      </c>
      <c r="CR5" s="3" t="s">
        <v>94</v>
      </c>
      <c r="CS5" s="3" t="s">
        <v>95</v>
      </c>
      <c r="CT5" s="3" t="s">
        <v>96</v>
      </c>
      <c r="CU5" s="3" t="s">
        <v>97</v>
      </c>
      <c r="CV5" s="3" t="s">
        <v>98</v>
      </c>
      <c r="CW5" s="3" t="s">
        <v>99</v>
      </c>
      <c r="CX5" s="3" t="s">
        <v>100</v>
      </c>
      <c r="CY5" s="3" t="s">
        <v>101</v>
      </c>
      <c r="CZ5" s="3" t="s">
        <v>102</v>
      </c>
      <c r="DA5" s="3" t="s">
        <v>103</v>
      </c>
      <c r="DB5" s="3" t="s">
        <v>104</v>
      </c>
      <c r="DC5" s="3" t="s">
        <v>105</v>
      </c>
      <c r="DD5" s="3" t="s">
        <v>106</v>
      </c>
      <c r="DE5" s="3" t="s">
        <v>107</v>
      </c>
      <c r="DF5" s="3" t="s">
        <v>108</v>
      </c>
      <c r="DG5" s="3" t="s">
        <v>109</v>
      </c>
      <c r="DH5" s="3" t="s">
        <v>110</v>
      </c>
      <c r="DI5" s="3" t="s">
        <v>111</v>
      </c>
      <c r="DJ5" s="3" t="s">
        <v>112</v>
      </c>
      <c r="DK5" s="3" t="s">
        <v>113</v>
      </c>
      <c r="DL5" s="3" t="s">
        <v>114</v>
      </c>
      <c r="DM5" s="3" t="s">
        <v>115</v>
      </c>
      <c r="DN5" s="3" t="s">
        <v>116</v>
      </c>
      <c r="DO5" s="3" t="s">
        <v>117</v>
      </c>
      <c r="DP5" s="3" t="s">
        <v>118</v>
      </c>
      <c r="DQ5" s="3" t="s">
        <v>119</v>
      </c>
      <c r="DR5" s="3" t="s">
        <v>120</v>
      </c>
      <c r="DS5" s="3" t="s">
        <v>121</v>
      </c>
      <c r="DT5" s="3" t="s">
        <v>122</v>
      </c>
      <c r="DU5" s="3" t="s">
        <v>123</v>
      </c>
      <c r="DV5" s="3" t="s">
        <v>124</v>
      </c>
      <c r="DW5" s="3" t="s">
        <v>125</v>
      </c>
      <c r="DX5" s="3" t="s">
        <v>126</v>
      </c>
      <c r="DY5" s="3" t="s">
        <v>127</v>
      </c>
      <c r="DZ5" s="3" t="s">
        <v>128</v>
      </c>
      <c r="EA5" s="3" t="s">
        <v>129</v>
      </c>
      <c r="EB5" s="3" t="s">
        <v>130</v>
      </c>
      <c r="EC5" s="3" t="s">
        <v>131</v>
      </c>
      <c r="ED5" s="3" t="s">
        <v>132</v>
      </c>
      <c r="EE5" s="3" t="s">
        <v>133</v>
      </c>
      <c r="EF5" s="3" t="s">
        <v>134</v>
      </c>
      <c r="EG5" s="3" t="s">
        <v>135</v>
      </c>
      <c r="EH5" s="3" t="s">
        <v>136</v>
      </c>
      <c r="EI5" s="3" t="s">
        <v>137</v>
      </c>
      <c r="EJ5" s="3" t="s">
        <v>138</v>
      </c>
      <c r="EK5" s="3" t="s">
        <v>139</v>
      </c>
      <c r="EL5" s="3" t="s">
        <v>140</v>
      </c>
      <c r="EM5" s="3" t="s">
        <v>141</v>
      </c>
      <c r="EN5" s="3" t="s">
        <v>142</v>
      </c>
      <c r="EO5" s="3" t="s">
        <v>143</v>
      </c>
      <c r="EP5" s="3" t="s">
        <v>144</v>
      </c>
      <c r="EQ5" s="3" t="s">
        <v>145</v>
      </c>
      <c r="ER5" s="3" t="s">
        <v>146</v>
      </c>
      <c r="ES5" s="3" t="s">
        <v>147</v>
      </c>
      <c r="ET5" s="3" t="s">
        <v>148</v>
      </c>
      <c r="EU5" s="3" t="s">
        <v>149</v>
      </c>
      <c r="EV5" s="3" t="s">
        <v>150</v>
      </c>
      <c r="EW5" s="3" t="s">
        <v>151</v>
      </c>
      <c r="EX5" s="3" t="s">
        <v>152</v>
      </c>
      <c r="EY5" s="3" t="s">
        <v>153</v>
      </c>
      <c r="EZ5" s="3" t="s">
        <v>154</v>
      </c>
      <c r="FA5" s="3" t="s">
        <v>155</v>
      </c>
      <c r="FB5" s="3" t="s">
        <v>156</v>
      </c>
      <c r="FC5" s="3" t="s">
        <v>157</v>
      </c>
      <c r="FD5" s="3" t="s">
        <v>158</v>
      </c>
      <c r="FE5" s="3" t="s">
        <v>159</v>
      </c>
      <c r="FF5" s="3" t="s">
        <v>160</v>
      </c>
      <c r="FG5" s="3" t="s">
        <v>161</v>
      </c>
      <c r="FH5" s="3" t="s">
        <v>162</v>
      </c>
      <c r="FI5" s="3" t="s">
        <v>163</v>
      </c>
      <c r="FJ5" s="3" t="s">
        <v>164</v>
      </c>
      <c r="FK5" s="3" t="s">
        <v>165</v>
      </c>
      <c r="FL5" s="3" t="s">
        <v>166</v>
      </c>
      <c r="FM5" s="3" t="s">
        <v>167</v>
      </c>
      <c r="FN5" s="3" t="s">
        <v>168</v>
      </c>
      <c r="FO5" s="3" t="s">
        <v>169</v>
      </c>
      <c r="FP5" s="3" t="s">
        <v>170</v>
      </c>
      <c r="FQ5" s="3" t="s">
        <v>171</v>
      </c>
      <c r="FR5" s="3" t="s">
        <v>172</v>
      </c>
      <c r="FS5" s="3" t="s">
        <v>173</v>
      </c>
      <c r="FT5" s="3" t="s">
        <v>174</v>
      </c>
      <c r="FU5" s="3" t="s">
        <v>175</v>
      </c>
      <c r="FV5" s="3" t="s">
        <v>176</v>
      </c>
      <c r="FW5" s="3" t="s">
        <v>177</v>
      </c>
      <c r="FX5" s="3" t="s">
        <v>178</v>
      </c>
      <c r="FY5" s="3" t="s">
        <v>179</v>
      </c>
      <c r="FZ5" s="3"/>
      <c r="GA5" s="3"/>
      <c r="GB5" s="3"/>
      <c r="GC5" s="3"/>
      <c r="GD5" s="2"/>
      <c r="GE5" s="2"/>
      <c r="GF5" s="2"/>
      <c r="GG5" s="2"/>
      <c r="GH5" s="2"/>
      <c r="GI5" s="2"/>
      <c r="GJ5" s="2"/>
      <c r="GK5" s="2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</row>
    <row r="6" spans="1:254" x14ac:dyDescent="0.35">
      <c r="A6" s="1"/>
      <c r="B6" s="2"/>
      <c r="C6" s="3" t="s">
        <v>180</v>
      </c>
      <c r="D6" s="3" t="s">
        <v>180</v>
      </c>
      <c r="E6" s="3" t="s">
        <v>180</v>
      </c>
      <c r="F6" s="3" t="s">
        <v>180</v>
      </c>
      <c r="G6" s="3" t="s">
        <v>180</v>
      </c>
      <c r="H6" s="3" t="s">
        <v>180</v>
      </c>
      <c r="I6" s="3" t="s">
        <v>180</v>
      </c>
      <c r="J6" s="3" t="s">
        <v>181</v>
      </c>
      <c r="K6" s="3" t="s">
        <v>181</v>
      </c>
      <c r="L6" s="3" t="s">
        <v>182</v>
      </c>
      <c r="M6" s="3" t="s">
        <v>182</v>
      </c>
      <c r="N6" s="3" t="s">
        <v>182</v>
      </c>
      <c r="O6" s="3" t="s">
        <v>182</v>
      </c>
      <c r="P6" s="3" t="s">
        <v>182</v>
      </c>
      <c r="Q6" s="3" t="s">
        <v>182</v>
      </c>
      <c r="R6" s="3" t="s">
        <v>182</v>
      </c>
      <c r="S6" s="3" t="s">
        <v>183</v>
      </c>
      <c r="T6" s="3" t="s">
        <v>184</v>
      </c>
      <c r="U6" s="3" t="s">
        <v>184</v>
      </c>
      <c r="V6" s="3" t="s">
        <v>184</v>
      </c>
      <c r="W6" s="3" t="s">
        <v>184</v>
      </c>
      <c r="X6" s="3" t="s">
        <v>184</v>
      </c>
      <c r="Y6" s="3" t="s">
        <v>185</v>
      </c>
      <c r="Z6" s="3" t="s">
        <v>185</v>
      </c>
      <c r="AA6" s="3" t="s">
        <v>186</v>
      </c>
      <c r="AB6" s="3" t="s">
        <v>186</v>
      </c>
      <c r="AC6" s="3" t="s">
        <v>187</v>
      </c>
      <c r="AD6" s="3" t="s">
        <v>187</v>
      </c>
      <c r="AE6" s="3" t="s">
        <v>188</v>
      </c>
      <c r="AF6" s="3" t="s">
        <v>188</v>
      </c>
      <c r="AG6" s="3" t="s">
        <v>189</v>
      </c>
      <c r="AH6" s="3" t="s">
        <v>190</v>
      </c>
      <c r="AI6" s="3" t="s">
        <v>190</v>
      </c>
      <c r="AJ6" s="3" t="s">
        <v>190</v>
      </c>
      <c r="AK6" s="3" t="s">
        <v>191</v>
      </c>
      <c r="AL6" s="3" t="s">
        <v>191</v>
      </c>
      <c r="AM6" s="3" t="s">
        <v>192</v>
      </c>
      <c r="AN6" s="3" t="s">
        <v>193</v>
      </c>
      <c r="AO6" s="3" t="s">
        <v>194</v>
      </c>
      <c r="AP6" s="3" t="s">
        <v>195</v>
      </c>
      <c r="AQ6" s="3" t="s">
        <v>196</v>
      </c>
      <c r="AR6" s="3" t="s">
        <v>197</v>
      </c>
      <c r="AS6" s="3" t="s">
        <v>198</v>
      </c>
      <c r="AT6" s="3" t="s">
        <v>199</v>
      </c>
      <c r="AU6" s="3" t="s">
        <v>199</v>
      </c>
      <c r="AV6" s="3" t="s">
        <v>199</v>
      </c>
      <c r="AW6" s="3" t="s">
        <v>199</v>
      </c>
      <c r="AX6" s="3" t="s">
        <v>199</v>
      </c>
      <c r="AY6" s="3" t="s">
        <v>200</v>
      </c>
      <c r="AZ6" s="3" t="s">
        <v>200</v>
      </c>
      <c r="BA6" s="3" t="s">
        <v>200</v>
      </c>
      <c r="BB6" s="3" t="s">
        <v>200</v>
      </c>
      <c r="BC6" s="3" t="s">
        <v>200</v>
      </c>
      <c r="BD6" s="3" t="s">
        <v>200</v>
      </c>
      <c r="BE6" s="3" t="s">
        <v>200</v>
      </c>
      <c r="BF6" s="3" t="s">
        <v>200</v>
      </c>
      <c r="BG6" s="3" t="s">
        <v>200</v>
      </c>
      <c r="BH6" s="3" t="s">
        <v>200</v>
      </c>
      <c r="BI6" s="3" t="s">
        <v>200</v>
      </c>
      <c r="BJ6" s="3" t="s">
        <v>200</v>
      </c>
      <c r="BK6" s="3" t="s">
        <v>200</v>
      </c>
      <c r="BL6" s="3" t="s">
        <v>200</v>
      </c>
      <c r="BM6" s="3" t="s">
        <v>200</v>
      </c>
      <c r="BN6" s="3" t="s">
        <v>201</v>
      </c>
      <c r="BO6" s="3" t="s">
        <v>201</v>
      </c>
      <c r="BP6" s="3" t="s">
        <v>201</v>
      </c>
      <c r="BQ6" s="3" t="s">
        <v>202</v>
      </c>
      <c r="BR6" s="3" t="s">
        <v>202</v>
      </c>
      <c r="BS6" s="3" t="s">
        <v>202</v>
      </c>
      <c r="BT6" s="3" t="s">
        <v>203</v>
      </c>
      <c r="BU6" s="3" t="s">
        <v>204</v>
      </c>
      <c r="BV6" s="3" t="s">
        <v>204</v>
      </c>
      <c r="BW6" s="3" t="s">
        <v>205</v>
      </c>
      <c r="BX6" s="3" t="s">
        <v>206</v>
      </c>
      <c r="BY6" s="3" t="s">
        <v>207</v>
      </c>
      <c r="BZ6" s="3" t="s">
        <v>207</v>
      </c>
      <c r="CA6" s="3" t="s">
        <v>208</v>
      </c>
      <c r="CB6" s="3" t="s">
        <v>209</v>
      </c>
      <c r="CC6" s="3" t="s">
        <v>210</v>
      </c>
      <c r="CD6" s="3" t="s">
        <v>210</v>
      </c>
      <c r="CE6" s="3" t="s">
        <v>211</v>
      </c>
      <c r="CF6" s="3" t="s">
        <v>211</v>
      </c>
      <c r="CG6" s="3" t="s">
        <v>211</v>
      </c>
      <c r="CH6" s="3" t="s">
        <v>211</v>
      </c>
      <c r="CI6" s="3" t="s">
        <v>211</v>
      </c>
      <c r="CJ6" s="3" t="s">
        <v>212</v>
      </c>
      <c r="CK6" s="3" t="s">
        <v>213</v>
      </c>
      <c r="CL6" s="3" t="s">
        <v>213</v>
      </c>
      <c r="CM6" s="3" t="s">
        <v>213</v>
      </c>
      <c r="CN6" s="3" t="s">
        <v>214</v>
      </c>
      <c r="CO6" s="3" t="s">
        <v>214</v>
      </c>
      <c r="CP6" s="3" t="s">
        <v>214</v>
      </c>
      <c r="CQ6" s="3" t="s">
        <v>215</v>
      </c>
      <c r="CR6" s="3" t="s">
        <v>215</v>
      </c>
      <c r="CS6" s="3" t="s">
        <v>215</v>
      </c>
      <c r="CT6" s="3" t="s">
        <v>215</v>
      </c>
      <c r="CU6" s="3" t="s">
        <v>215</v>
      </c>
      <c r="CV6" s="3" t="s">
        <v>215</v>
      </c>
      <c r="CW6" s="3" t="s">
        <v>216</v>
      </c>
      <c r="CX6" s="3" t="s">
        <v>216</v>
      </c>
      <c r="CY6" s="3" t="s">
        <v>216</v>
      </c>
      <c r="CZ6" s="3" t="s">
        <v>217</v>
      </c>
      <c r="DA6" s="3" t="s">
        <v>217</v>
      </c>
      <c r="DB6" s="3" t="s">
        <v>217</v>
      </c>
      <c r="DC6" s="3" t="s">
        <v>217</v>
      </c>
      <c r="DD6" s="3" t="s">
        <v>218</v>
      </c>
      <c r="DE6" s="3" t="s">
        <v>218</v>
      </c>
      <c r="DF6" s="3" t="s">
        <v>218</v>
      </c>
      <c r="DG6" s="3" t="s">
        <v>219</v>
      </c>
      <c r="DH6" s="3" t="s">
        <v>220</v>
      </c>
      <c r="DI6" s="3" t="s">
        <v>221</v>
      </c>
      <c r="DJ6" s="3" t="s">
        <v>221</v>
      </c>
      <c r="DK6" s="3" t="s">
        <v>221</v>
      </c>
      <c r="DL6" s="3" t="s">
        <v>222</v>
      </c>
      <c r="DM6" s="3" t="s">
        <v>222</v>
      </c>
      <c r="DN6" s="3" t="s">
        <v>223</v>
      </c>
      <c r="DO6" s="3" t="s">
        <v>223</v>
      </c>
      <c r="DP6" s="3" t="s">
        <v>223</v>
      </c>
      <c r="DQ6" s="3" t="s">
        <v>223</v>
      </c>
      <c r="DR6" s="3" t="s">
        <v>224</v>
      </c>
      <c r="DS6" s="3" t="s">
        <v>224</v>
      </c>
      <c r="DT6" s="3" t="s">
        <v>224</v>
      </c>
      <c r="DU6" s="3" t="s">
        <v>224</v>
      </c>
      <c r="DV6" s="3" t="s">
        <v>224</v>
      </c>
      <c r="DW6" s="3" t="s">
        <v>224</v>
      </c>
      <c r="DX6" s="3" t="s">
        <v>225</v>
      </c>
      <c r="DY6" s="3" t="s">
        <v>225</v>
      </c>
      <c r="DZ6" s="3" t="s">
        <v>226</v>
      </c>
      <c r="EA6" s="3" t="s">
        <v>226</v>
      </c>
      <c r="EB6" s="3" t="s">
        <v>227</v>
      </c>
      <c r="EC6" s="3" t="s">
        <v>227</v>
      </c>
      <c r="ED6" s="3" t="s">
        <v>228</v>
      </c>
      <c r="EE6" s="3" t="s">
        <v>229</v>
      </c>
      <c r="EF6" s="3" t="s">
        <v>229</v>
      </c>
      <c r="EG6" s="3" t="s">
        <v>229</v>
      </c>
      <c r="EH6" s="3" t="s">
        <v>229</v>
      </c>
      <c r="EI6" s="3" t="s">
        <v>230</v>
      </c>
      <c r="EJ6" s="3" t="s">
        <v>230</v>
      </c>
      <c r="EK6" s="3" t="s">
        <v>231</v>
      </c>
      <c r="EL6" s="3" t="s">
        <v>231</v>
      </c>
      <c r="EM6" s="3" t="s">
        <v>232</v>
      </c>
      <c r="EN6" s="3" t="s">
        <v>232</v>
      </c>
      <c r="EO6" s="3" t="s">
        <v>232</v>
      </c>
      <c r="EP6" s="3" t="s">
        <v>233</v>
      </c>
      <c r="EQ6" s="3" t="s">
        <v>233</v>
      </c>
      <c r="ER6" s="3" t="s">
        <v>233</v>
      </c>
      <c r="ES6" s="3" t="s">
        <v>234</v>
      </c>
      <c r="ET6" s="3" t="s">
        <v>234</v>
      </c>
      <c r="EU6" s="3" t="s">
        <v>234</v>
      </c>
      <c r="EV6" s="3" t="s">
        <v>235</v>
      </c>
      <c r="EW6" s="3" t="s">
        <v>236</v>
      </c>
      <c r="EX6" s="3" t="s">
        <v>236</v>
      </c>
      <c r="EY6" s="3" t="s">
        <v>237</v>
      </c>
      <c r="EZ6" s="3" t="s">
        <v>237</v>
      </c>
      <c r="FA6" s="3" t="s">
        <v>238</v>
      </c>
      <c r="FB6" s="3" t="s">
        <v>239</v>
      </c>
      <c r="FC6" s="3" t="s">
        <v>239</v>
      </c>
      <c r="FD6" s="3" t="s">
        <v>240</v>
      </c>
      <c r="FE6" s="3" t="s">
        <v>240</v>
      </c>
      <c r="FF6" s="3" t="s">
        <v>240</v>
      </c>
      <c r="FG6" s="3" t="s">
        <v>240</v>
      </c>
      <c r="FH6" s="3" t="s">
        <v>240</v>
      </c>
      <c r="FI6" s="3" t="s">
        <v>241</v>
      </c>
      <c r="FJ6" s="3" t="s">
        <v>241</v>
      </c>
      <c r="FK6" s="3" t="s">
        <v>241</v>
      </c>
      <c r="FL6" s="3" t="s">
        <v>241</v>
      </c>
      <c r="FM6" s="3" t="s">
        <v>241</v>
      </c>
      <c r="FN6" s="3" t="s">
        <v>241</v>
      </c>
      <c r="FO6" s="3" t="s">
        <v>241</v>
      </c>
      <c r="FP6" s="3" t="s">
        <v>241</v>
      </c>
      <c r="FQ6" s="3" t="s">
        <v>241</v>
      </c>
      <c r="FR6" s="3" t="s">
        <v>241</v>
      </c>
      <c r="FS6" s="3" t="s">
        <v>241</v>
      </c>
      <c r="FT6" s="3" t="s">
        <v>241</v>
      </c>
      <c r="FU6" s="3" t="s">
        <v>242</v>
      </c>
      <c r="FV6" s="3" t="s">
        <v>242</v>
      </c>
      <c r="FW6" s="3" t="s">
        <v>242</v>
      </c>
      <c r="FX6" s="3" t="s">
        <v>242</v>
      </c>
      <c r="FY6" s="3"/>
      <c r="FZ6" s="3"/>
      <c r="GA6" s="3"/>
      <c r="GB6" s="3"/>
      <c r="GC6" s="3"/>
      <c r="GD6" s="2"/>
      <c r="GE6" s="2"/>
      <c r="GF6" s="2"/>
      <c r="GG6" s="2"/>
      <c r="GH6" s="2"/>
      <c r="GI6" s="2"/>
      <c r="GJ6" s="2"/>
      <c r="GK6" s="2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</row>
    <row r="7" spans="1:254" s="6" customFormat="1" ht="46.5" x14ac:dyDescent="0.35">
      <c r="C7" s="7" t="s">
        <v>243</v>
      </c>
      <c r="D7" s="7" t="s">
        <v>244</v>
      </c>
      <c r="E7" s="7" t="s">
        <v>245</v>
      </c>
      <c r="F7" s="8" t="s">
        <v>246</v>
      </c>
      <c r="G7" s="7" t="s">
        <v>247</v>
      </c>
      <c r="H7" s="7" t="s">
        <v>248</v>
      </c>
      <c r="I7" s="7" t="s">
        <v>249</v>
      </c>
      <c r="J7" s="7" t="s">
        <v>250</v>
      </c>
      <c r="K7" s="7" t="s">
        <v>251</v>
      </c>
      <c r="L7" s="7" t="s">
        <v>252</v>
      </c>
      <c r="M7" s="7" t="s">
        <v>253</v>
      </c>
      <c r="N7" s="7" t="s">
        <v>254</v>
      </c>
      <c r="O7" s="7" t="s">
        <v>255</v>
      </c>
      <c r="P7" s="7" t="s">
        <v>256</v>
      </c>
      <c r="Q7" s="7" t="s">
        <v>257</v>
      </c>
      <c r="R7" s="7" t="s">
        <v>258</v>
      </c>
      <c r="S7" s="7" t="s">
        <v>259</v>
      </c>
      <c r="T7" s="7" t="s">
        <v>260</v>
      </c>
      <c r="U7" s="7" t="s">
        <v>261</v>
      </c>
      <c r="V7" s="7" t="s">
        <v>262</v>
      </c>
      <c r="W7" s="7" t="s">
        <v>263</v>
      </c>
      <c r="X7" s="7" t="s">
        <v>264</v>
      </c>
      <c r="Y7" s="7" t="s">
        <v>265</v>
      </c>
      <c r="Z7" s="7" t="s">
        <v>266</v>
      </c>
      <c r="AA7" s="7" t="s">
        <v>267</v>
      </c>
      <c r="AB7" s="7" t="s">
        <v>268</v>
      </c>
      <c r="AC7" s="7" t="s">
        <v>269</v>
      </c>
      <c r="AD7" s="7" t="s">
        <v>270</v>
      </c>
      <c r="AE7" s="7" t="s">
        <v>271</v>
      </c>
      <c r="AF7" s="7" t="s">
        <v>272</v>
      </c>
      <c r="AG7" s="7" t="s">
        <v>273</v>
      </c>
      <c r="AH7" s="7" t="s">
        <v>274</v>
      </c>
      <c r="AI7" s="7" t="s">
        <v>275</v>
      </c>
      <c r="AJ7" s="7" t="s">
        <v>276</v>
      </c>
      <c r="AK7" s="7" t="s">
        <v>277</v>
      </c>
      <c r="AL7" s="7" t="s">
        <v>278</v>
      </c>
      <c r="AM7" s="7" t="s">
        <v>279</v>
      </c>
      <c r="AN7" s="7" t="s">
        <v>280</v>
      </c>
      <c r="AO7" s="7" t="s">
        <v>281</v>
      </c>
      <c r="AP7" s="7" t="s">
        <v>282</v>
      </c>
      <c r="AQ7" s="7" t="s">
        <v>283</v>
      </c>
      <c r="AR7" s="7" t="s">
        <v>284</v>
      </c>
      <c r="AS7" s="7" t="s">
        <v>285</v>
      </c>
      <c r="AT7" s="7" t="s">
        <v>286</v>
      </c>
      <c r="AU7" s="7" t="s">
        <v>287</v>
      </c>
      <c r="AV7" s="7" t="s">
        <v>288</v>
      </c>
      <c r="AW7" s="7" t="s">
        <v>289</v>
      </c>
      <c r="AX7" s="7" t="s">
        <v>290</v>
      </c>
      <c r="AY7" s="7" t="s">
        <v>291</v>
      </c>
      <c r="AZ7" s="7" t="s">
        <v>292</v>
      </c>
      <c r="BA7" s="7" t="s">
        <v>293</v>
      </c>
      <c r="BB7" s="7" t="s">
        <v>294</v>
      </c>
      <c r="BC7" s="7" t="s">
        <v>295</v>
      </c>
      <c r="BD7" s="7" t="s">
        <v>296</v>
      </c>
      <c r="BE7" s="7" t="s">
        <v>297</v>
      </c>
      <c r="BF7" s="7" t="s">
        <v>298</v>
      </c>
      <c r="BG7" s="7" t="s">
        <v>299</v>
      </c>
      <c r="BH7" s="7" t="s">
        <v>300</v>
      </c>
      <c r="BI7" s="7" t="s">
        <v>301</v>
      </c>
      <c r="BJ7" s="7" t="s">
        <v>302</v>
      </c>
      <c r="BK7" s="7" t="s">
        <v>303</v>
      </c>
      <c r="BL7" s="7" t="s">
        <v>304</v>
      </c>
      <c r="BM7" s="7" t="s">
        <v>305</v>
      </c>
      <c r="BN7" s="7" t="s">
        <v>306</v>
      </c>
      <c r="BO7" s="7" t="s">
        <v>307</v>
      </c>
      <c r="BP7" s="7" t="s">
        <v>308</v>
      </c>
      <c r="BQ7" s="7" t="s">
        <v>309</v>
      </c>
      <c r="BR7" s="7" t="s">
        <v>310</v>
      </c>
      <c r="BS7" s="7" t="s">
        <v>311</v>
      </c>
      <c r="BT7" s="7" t="s">
        <v>312</v>
      </c>
      <c r="BU7" s="7" t="s">
        <v>313</v>
      </c>
      <c r="BV7" s="7" t="s">
        <v>314</v>
      </c>
      <c r="BW7" s="7" t="s">
        <v>315</v>
      </c>
      <c r="BX7" s="7" t="s">
        <v>316</v>
      </c>
      <c r="BY7" s="7" t="s">
        <v>317</v>
      </c>
      <c r="BZ7" s="7" t="s">
        <v>318</v>
      </c>
      <c r="CA7" s="7" t="s">
        <v>319</v>
      </c>
      <c r="CB7" s="7" t="s">
        <v>320</v>
      </c>
      <c r="CC7" s="7" t="s">
        <v>321</v>
      </c>
      <c r="CD7" s="7" t="s">
        <v>322</v>
      </c>
      <c r="CE7" s="7" t="s">
        <v>323</v>
      </c>
      <c r="CF7" s="7" t="s">
        <v>324</v>
      </c>
      <c r="CG7" s="7" t="s">
        <v>325</v>
      </c>
      <c r="CH7" s="7" t="s">
        <v>326</v>
      </c>
      <c r="CI7" s="7" t="s">
        <v>327</v>
      </c>
      <c r="CJ7" s="7" t="s">
        <v>328</v>
      </c>
      <c r="CK7" s="7" t="s">
        <v>329</v>
      </c>
      <c r="CL7" s="7" t="s">
        <v>330</v>
      </c>
      <c r="CM7" s="7" t="s">
        <v>331</v>
      </c>
      <c r="CN7" s="7" t="s">
        <v>332</v>
      </c>
      <c r="CO7" s="7" t="s">
        <v>333</v>
      </c>
      <c r="CP7" s="7" t="s">
        <v>334</v>
      </c>
      <c r="CQ7" s="7" t="s">
        <v>335</v>
      </c>
      <c r="CR7" s="7" t="s">
        <v>336</v>
      </c>
      <c r="CS7" s="7" t="s">
        <v>337</v>
      </c>
      <c r="CT7" s="7" t="s">
        <v>338</v>
      </c>
      <c r="CU7" s="7" t="s">
        <v>339</v>
      </c>
      <c r="CV7" s="7" t="s">
        <v>340</v>
      </c>
      <c r="CW7" s="7" t="s">
        <v>341</v>
      </c>
      <c r="CX7" s="7" t="s">
        <v>342</v>
      </c>
      <c r="CY7" s="7" t="s">
        <v>343</v>
      </c>
      <c r="CZ7" s="7" t="s">
        <v>344</v>
      </c>
      <c r="DA7" s="7" t="s">
        <v>345</v>
      </c>
      <c r="DB7" s="7" t="s">
        <v>346</v>
      </c>
      <c r="DC7" s="7" t="s">
        <v>347</v>
      </c>
      <c r="DD7" s="7" t="s">
        <v>348</v>
      </c>
      <c r="DE7" s="7" t="s">
        <v>349</v>
      </c>
      <c r="DF7" s="7" t="s">
        <v>350</v>
      </c>
      <c r="DG7" s="7" t="s">
        <v>351</v>
      </c>
      <c r="DH7" s="7" t="s">
        <v>352</v>
      </c>
      <c r="DI7" s="7" t="s">
        <v>353</v>
      </c>
      <c r="DJ7" s="7" t="s">
        <v>354</v>
      </c>
      <c r="DK7" s="7" t="s">
        <v>355</v>
      </c>
      <c r="DL7" s="7" t="s">
        <v>356</v>
      </c>
      <c r="DM7" s="7" t="s">
        <v>357</v>
      </c>
      <c r="DN7" s="7" t="s">
        <v>358</v>
      </c>
      <c r="DO7" s="7" t="s">
        <v>359</v>
      </c>
      <c r="DP7" s="7" t="s">
        <v>360</v>
      </c>
      <c r="DQ7" s="7" t="s">
        <v>361</v>
      </c>
      <c r="DR7" s="7" t="s">
        <v>362</v>
      </c>
      <c r="DS7" s="7" t="s">
        <v>363</v>
      </c>
      <c r="DT7" s="7" t="s">
        <v>364</v>
      </c>
      <c r="DU7" s="7" t="s">
        <v>365</v>
      </c>
      <c r="DV7" s="7" t="s">
        <v>366</v>
      </c>
      <c r="DW7" s="7" t="s">
        <v>367</v>
      </c>
      <c r="DX7" s="7" t="s">
        <v>368</v>
      </c>
      <c r="DY7" s="7" t="s">
        <v>369</v>
      </c>
      <c r="DZ7" s="7" t="s">
        <v>370</v>
      </c>
      <c r="EA7" s="7" t="s">
        <v>371</v>
      </c>
      <c r="EB7" s="7" t="s">
        <v>372</v>
      </c>
      <c r="EC7" s="7" t="s">
        <v>373</v>
      </c>
      <c r="ED7" s="7" t="s">
        <v>374</v>
      </c>
      <c r="EE7" s="7" t="s">
        <v>375</v>
      </c>
      <c r="EF7" s="7" t="s">
        <v>376</v>
      </c>
      <c r="EG7" s="7" t="s">
        <v>377</v>
      </c>
      <c r="EH7" s="7" t="s">
        <v>378</v>
      </c>
      <c r="EI7" s="7" t="s">
        <v>379</v>
      </c>
      <c r="EJ7" s="7" t="s">
        <v>380</v>
      </c>
      <c r="EK7" s="7" t="s">
        <v>381</v>
      </c>
      <c r="EL7" s="7" t="s">
        <v>382</v>
      </c>
      <c r="EM7" s="7" t="s">
        <v>383</v>
      </c>
      <c r="EN7" s="7" t="s">
        <v>384</v>
      </c>
      <c r="EO7" s="7" t="s">
        <v>385</v>
      </c>
      <c r="EP7" s="7" t="s">
        <v>386</v>
      </c>
      <c r="EQ7" s="7" t="s">
        <v>387</v>
      </c>
      <c r="ER7" s="7" t="s">
        <v>388</v>
      </c>
      <c r="ES7" s="7" t="s">
        <v>389</v>
      </c>
      <c r="ET7" s="7" t="s">
        <v>390</v>
      </c>
      <c r="EU7" s="7" t="s">
        <v>391</v>
      </c>
      <c r="EV7" s="7" t="s">
        <v>392</v>
      </c>
      <c r="EW7" s="7" t="s">
        <v>393</v>
      </c>
      <c r="EX7" s="7" t="s">
        <v>394</v>
      </c>
      <c r="EY7" s="7" t="s">
        <v>395</v>
      </c>
      <c r="EZ7" s="7" t="s">
        <v>396</v>
      </c>
      <c r="FA7" s="7" t="s">
        <v>397</v>
      </c>
      <c r="FB7" s="7" t="s">
        <v>398</v>
      </c>
      <c r="FC7" s="7" t="s">
        <v>399</v>
      </c>
      <c r="FD7" s="7" t="s">
        <v>400</v>
      </c>
      <c r="FE7" s="7" t="s">
        <v>401</v>
      </c>
      <c r="FF7" s="7" t="s">
        <v>402</v>
      </c>
      <c r="FG7" s="7" t="s">
        <v>403</v>
      </c>
      <c r="FH7" s="7" t="s">
        <v>404</v>
      </c>
      <c r="FI7" s="7" t="s">
        <v>405</v>
      </c>
      <c r="FJ7" s="7" t="s">
        <v>406</v>
      </c>
      <c r="FK7" s="7" t="s">
        <v>407</v>
      </c>
      <c r="FL7" s="7" t="s">
        <v>408</v>
      </c>
      <c r="FM7" s="7" t="s">
        <v>409</v>
      </c>
      <c r="FN7" s="7" t="s">
        <v>410</v>
      </c>
      <c r="FO7" s="7" t="s">
        <v>411</v>
      </c>
      <c r="FP7" s="7" t="s">
        <v>412</v>
      </c>
      <c r="FQ7" s="7" t="s">
        <v>413</v>
      </c>
      <c r="FR7" s="7" t="s">
        <v>414</v>
      </c>
      <c r="FS7" s="7" t="s">
        <v>415</v>
      </c>
      <c r="FT7" s="7" t="s">
        <v>416</v>
      </c>
      <c r="FU7" s="7" t="s">
        <v>417</v>
      </c>
      <c r="FV7" s="7" t="s">
        <v>418</v>
      </c>
      <c r="FW7" s="7" t="s">
        <v>419</v>
      </c>
      <c r="FX7" s="7" t="s">
        <v>420</v>
      </c>
      <c r="FY7" s="7" t="s">
        <v>421</v>
      </c>
      <c r="FZ7" s="7" t="s">
        <v>422</v>
      </c>
      <c r="GA7" s="7"/>
      <c r="GB7" s="7"/>
      <c r="GC7" s="7"/>
      <c r="GD7" s="9"/>
      <c r="GE7" s="9"/>
      <c r="GF7" s="9"/>
      <c r="GG7" s="9"/>
      <c r="GH7" s="9"/>
      <c r="GI7" s="9"/>
      <c r="GJ7" s="9"/>
      <c r="GK7" s="9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</row>
    <row r="8" spans="1:254" x14ac:dyDescent="0.35">
      <c r="A8" s="3" t="s">
        <v>423</v>
      </c>
      <c r="B8" s="2" t="s">
        <v>650</v>
      </c>
      <c r="C8" s="11">
        <f>'HB24-1448_GovReq'!C8</f>
        <v>6133</v>
      </c>
      <c r="D8" s="11">
        <v>30072.5</v>
      </c>
      <c r="E8" s="11">
        <v>4120</v>
      </c>
      <c r="F8" s="11">
        <v>21435.5</v>
      </c>
      <c r="G8" s="11">
        <v>1388.5</v>
      </c>
      <c r="H8" s="11">
        <v>1040</v>
      </c>
      <c r="I8" s="11">
        <v>5932</v>
      </c>
      <c r="J8" s="11">
        <v>1858</v>
      </c>
      <c r="K8" s="11">
        <v>259.5</v>
      </c>
      <c r="L8" s="11">
        <v>1925.5</v>
      </c>
      <c r="M8" s="11">
        <v>835</v>
      </c>
      <c r="N8" s="11">
        <v>45615</v>
      </c>
      <c r="O8" s="11">
        <v>11920.5</v>
      </c>
      <c r="P8" s="11">
        <v>321</v>
      </c>
      <c r="Q8" s="11">
        <v>34305.5</v>
      </c>
      <c r="R8" s="11">
        <v>5941.5</v>
      </c>
      <c r="S8" s="11">
        <v>1363</v>
      </c>
      <c r="T8" s="11">
        <v>155</v>
      </c>
      <c r="U8" s="11">
        <v>44</v>
      </c>
      <c r="V8" s="11">
        <v>229</v>
      </c>
      <c r="W8" s="11">
        <v>201</v>
      </c>
      <c r="X8" s="11">
        <v>27</v>
      </c>
      <c r="Y8" s="11">
        <v>895</v>
      </c>
      <c r="Z8" s="11">
        <v>201</v>
      </c>
      <c r="AA8" s="11">
        <v>28379</v>
      </c>
      <c r="AB8" s="11">
        <v>25387.5</v>
      </c>
      <c r="AC8" s="11">
        <v>850</v>
      </c>
      <c r="AD8" s="11">
        <v>1178</v>
      </c>
      <c r="AE8" s="11">
        <v>87</v>
      </c>
      <c r="AF8" s="11">
        <v>169</v>
      </c>
      <c r="AG8" s="11">
        <v>520</v>
      </c>
      <c r="AH8" s="11">
        <v>876</v>
      </c>
      <c r="AI8" s="11">
        <v>381</v>
      </c>
      <c r="AJ8" s="11">
        <v>155</v>
      </c>
      <c r="AK8" s="11">
        <v>140</v>
      </c>
      <c r="AL8" s="11">
        <v>258</v>
      </c>
      <c r="AM8" s="11">
        <v>312</v>
      </c>
      <c r="AN8" s="11">
        <v>275</v>
      </c>
      <c r="AO8" s="11">
        <v>3780.5</v>
      </c>
      <c r="AP8" s="11">
        <v>75188</v>
      </c>
      <c r="AQ8" s="11">
        <v>213</v>
      </c>
      <c r="AR8" s="11">
        <v>54539</v>
      </c>
      <c r="AS8" s="11">
        <v>5713</v>
      </c>
      <c r="AT8" s="11">
        <v>2735</v>
      </c>
      <c r="AU8" s="11">
        <v>289</v>
      </c>
      <c r="AV8" s="11">
        <v>281</v>
      </c>
      <c r="AW8" s="11">
        <v>237.5</v>
      </c>
      <c r="AX8" s="11">
        <v>54</v>
      </c>
      <c r="AY8" s="11">
        <v>403</v>
      </c>
      <c r="AZ8" s="11">
        <v>10969</v>
      </c>
      <c r="BA8" s="11">
        <v>8326</v>
      </c>
      <c r="BB8" s="11">
        <v>6414</v>
      </c>
      <c r="BC8" s="11">
        <v>19874.5</v>
      </c>
      <c r="BD8" s="11">
        <v>3426</v>
      </c>
      <c r="BE8" s="11">
        <v>1129</v>
      </c>
      <c r="BF8" s="11">
        <v>24232.5</v>
      </c>
      <c r="BG8" s="11">
        <v>819</v>
      </c>
      <c r="BH8" s="11">
        <v>559</v>
      </c>
      <c r="BI8" s="11">
        <v>230.5</v>
      </c>
      <c r="BJ8" s="11">
        <v>5968</v>
      </c>
      <c r="BK8" s="11">
        <v>29709</v>
      </c>
      <c r="BL8" s="11">
        <v>61.5</v>
      </c>
      <c r="BM8" s="11">
        <v>397</v>
      </c>
      <c r="BN8" s="11">
        <v>2801</v>
      </c>
      <c r="BO8" s="11">
        <v>1155</v>
      </c>
      <c r="BP8" s="11">
        <v>138</v>
      </c>
      <c r="BQ8" s="11">
        <v>5400</v>
      </c>
      <c r="BR8" s="11">
        <v>4201</v>
      </c>
      <c r="BS8" s="11">
        <v>1016</v>
      </c>
      <c r="BT8" s="11">
        <v>344</v>
      </c>
      <c r="BU8" s="11">
        <v>390</v>
      </c>
      <c r="BV8" s="11">
        <v>1171</v>
      </c>
      <c r="BW8" s="11">
        <v>1839</v>
      </c>
      <c r="BX8" s="11">
        <v>67</v>
      </c>
      <c r="BY8" s="11">
        <v>399</v>
      </c>
      <c r="BZ8" s="11">
        <v>185</v>
      </c>
      <c r="CA8" s="11">
        <v>133.5</v>
      </c>
      <c r="CB8" s="11">
        <v>65599</v>
      </c>
      <c r="CC8" s="11">
        <v>174</v>
      </c>
      <c r="CD8" s="11">
        <v>187</v>
      </c>
      <c r="CE8" s="11">
        <v>142</v>
      </c>
      <c r="CF8" s="11">
        <v>100</v>
      </c>
      <c r="CG8" s="11">
        <v>183</v>
      </c>
      <c r="CH8" s="11">
        <v>92.5</v>
      </c>
      <c r="CI8" s="11">
        <v>647</v>
      </c>
      <c r="CJ8" s="11">
        <v>756</v>
      </c>
      <c r="CK8" s="11">
        <v>4685</v>
      </c>
      <c r="CL8" s="11">
        <v>1139.5</v>
      </c>
      <c r="CM8" s="11">
        <v>695.5</v>
      </c>
      <c r="CN8" s="11">
        <v>27135.5</v>
      </c>
      <c r="CO8" s="11">
        <v>13209</v>
      </c>
      <c r="CP8" s="11">
        <v>848</v>
      </c>
      <c r="CQ8" s="11">
        <v>672</v>
      </c>
      <c r="CR8" s="11">
        <v>211</v>
      </c>
      <c r="CS8" s="11">
        <v>263</v>
      </c>
      <c r="CT8" s="11">
        <v>96</v>
      </c>
      <c r="CU8" s="11">
        <v>390</v>
      </c>
      <c r="CV8" s="11">
        <v>23</v>
      </c>
      <c r="CW8" s="11">
        <v>193</v>
      </c>
      <c r="CX8" s="11">
        <v>423.5</v>
      </c>
      <c r="CY8" s="11">
        <v>31.5</v>
      </c>
      <c r="CZ8" s="11">
        <v>1565</v>
      </c>
      <c r="DA8" s="11">
        <v>177</v>
      </c>
      <c r="DB8" s="11">
        <v>295</v>
      </c>
      <c r="DC8" s="11">
        <v>173</v>
      </c>
      <c r="DD8" s="11">
        <v>145</v>
      </c>
      <c r="DE8" s="11">
        <v>290.5</v>
      </c>
      <c r="DF8" s="11">
        <v>16934</v>
      </c>
      <c r="DG8" s="11">
        <v>107</v>
      </c>
      <c r="DH8" s="11">
        <v>1621</v>
      </c>
      <c r="DI8" s="11">
        <v>2176</v>
      </c>
      <c r="DJ8" s="11">
        <v>597</v>
      </c>
      <c r="DK8" s="11">
        <v>484</v>
      </c>
      <c r="DL8" s="11">
        <v>5345</v>
      </c>
      <c r="DM8" s="11">
        <v>208</v>
      </c>
      <c r="DN8" s="11">
        <v>1250</v>
      </c>
      <c r="DO8" s="11">
        <v>3002</v>
      </c>
      <c r="DP8" s="11">
        <v>178</v>
      </c>
      <c r="DQ8" s="11">
        <v>769</v>
      </c>
      <c r="DR8" s="11">
        <v>1196</v>
      </c>
      <c r="DS8" s="11">
        <v>523</v>
      </c>
      <c r="DT8" s="11">
        <v>162</v>
      </c>
      <c r="DU8" s="11">
        <v>330</v>
      </c>
      <c r="DV8" s="11">
        <v>201</v>
      </c>
      <c r="DW8" s="11">
        <v>275</v>
      </c>
      <c r="DX8" s="11">
        <v>137</v>
      </c>
      <c r="DY8" s="11">
        <v>272</v>
      </c>
      <c r="DZ8" s="11">
        <v>646</v>
      </c>
      <c r="EA8" s="11">
        <v>486</v>
      </c>
      <c r="EB8" s="11">
        <v>465</v>
      </c>
      <c r="EC8" s="11">
        <v>256.5</v>
      </c>
      <c r="ED8" s="11">
        <v>1425</v>
      </c>
      <c r="EE8" s="11">
        <v>169</v>
      </c>
      <c r="EF8" s="11">
        <v>1235</v>
      </c>
      <c r="EG8" s="11">
        <v>222</v>
      </c>
      <c r="EH8" s="11">
        <v>219</v>
      </c>
      <c r="EI8" s="11">
        <v>12409.5</v>
      </c>
      <c r="EJ8" s="11">
        <v>9536</v>
      </c>
      <c r="EK8" s="11">
        <v>626</v>
      </c>
      <c r="EL8" s="11">
        <v>447.5</v>
      </c>
      <c r="EM8" s="11">
        <v>338</v>
      </c>
      <c r="EN8" s="11">
        <v>858</v>
      </c>
      <c r="EO8" s="11">
        <v>257</v>
      </c>
      <c r="EP8" s="11">
        <v>385</v>
      </c>
      <c r="EQ8" s="11">
        <v>2290</v>
      </c>
      <c r="ER8" s="11">
        <v>297</v>
      </c>
      <c r="ES8" s="11">
        <v>167</v>
      </c>
      <c r="ET8" s="11">
        <v>174</v>
      </c>
      <c r="EU8" s="11">
        <v>504</v>
      </c>
      <c r="EV8" s="11">
        <v>69.5</v>
      </c>
      <c r="EW8" s="11">
        <v>670.5</v>
      </c>
      <c r="EX8" s="11">
        <v>155</v>
      </c>
      <c r="EY8" s="11">
        <v>756</v>
      </c>
      <c r="EZ8" s="11">
        <v>112</v>
      </c>
      <c r="FA8" s="11">
        <v>3165</v>
      </c>
      <c r="FB8" s="11">
        <v>268</v>
      </c>
      <c r="FC8" s="11">
        <v>1555</v>
      </c>
      <c r="FD8" s="11">
        <v>374</v>
      </c>
      <c r="FE8" s="11">
        <v>73</v>
      </c>
      <c r="FF8" s="11">
        <v>185</v>
      </c>
      <c r="FG8" s="11">
        <v>120</v>
      </c>
      <c r="FH8" s="11">
        <v>68</v>
      </c>
      <c r="FI8" s="11">
        <v>1533</v>
      </c>
      <c r="FJ8" s="11">
        <v>1888</v>
      </c>
      <c r="FK8" s="11">
        <v>2381</v>
      </c>
      <c r="FL8" s="11">
        <v>7643</v>
      </c>
      <c r="FM8" s="11">
        <v>3656</v>
      </c>
      <c r="FN8" s="11">
        <v>20549</v>
      </c>
      <c r="FO8" s="11">
        <v>989</v>
      </c>
      <c r="FP8" s="11">
        <v>2103</v>
      </c>
      <c r="FQ8" s="11">
        <v>926</v>
      </c>
      <c r="FR8" s="11">
        <v>156</v>
      </c>
      <c r="FS8" s="11">
        <v>149</v>
      </c>
      <c r="FT8" s="11">
        <v>53</v>
      </c>
      <c r="FU8" s="11">
        <v>718</v>
      </c>
      <c r="FV8" s="11">
        <v>747</v>
      </c>
      <c r="FW8" s="11">
        <v>132</v>
      </c>
      <c r="FX8" s="11">
        <v>51</v>
      </c>
      <c r="FY8" s="12"/>
      <c r="FZ8" s="12">
        <f>SUM(C8:FY8)</f>
        <v>750939</v>
      </c>
      <c r="GA8" s="12"/>
      <c r="GB8" s="12"/>
      <c r="GC8" s="3"/>
      <c r="GD8" s="12"/>
      <c r="GE8" s="2"/>
      <c r="GF8" s="2"/>
      <c r="GG8" s="2"/>
      <c r="GH8" s="2"/>
      <c r="GI8" s="2"/>
      <c r="GJ8" s="2"/>
      <c r="GK8" s="2"/>
    </row>
    <row r="9" spans="1:254" x14ac:dyDescent="0.35">
      <c r="A9" s="3" t="s">
        <v>424</v>
      </c>
      <c r="B9" s="2" t="s">
        <v>651</v>
      </c>
      <c r="C9" s="13">
        <f>'HB24-1448_GovReq'!C9</f>
        <v>485</v>
      </c>
      <c r="D9" s="14">
        <v>2099</v>
      </c>
      <c r="E9" s="14">
        <v>346</v>
      </c>
      <c r="F9" s="14">
        <v>1665</v>
      </c>
      <c r="G9" s="14">
        <v>145</v>
      </c>
      <c r="H9" s="14">
        <v>85</v>
      </c>
      <c r="I9" s="14">
        <v>410.5</v>
      </c>
      <c r="J9" s="14">
        <v>128</v>
      </c>
      <c r="K9" s="14">
        <v>14</v>
      </c>
      <c r="L9" s="14">
        <v>158</v>
      </c>
      <c r="M9" s="14">
        <v>52</v>
      </c>
      <c r="N9" s="14">
        <v>3029.5</v>
      </c>
      <c r="O9" s="14">
        <v>803</v>
      </c>
      <c r="P9" s="14">
        <v>37</v>
      </c>
      <c r="Q9" s="14">
        <v>2703</v>
      </c>
      <c r="R9" s="14">
        <v>148</v>
      </c>
      <c r="S9" s="14">
        <v>126</v>
      </c>
      <c r="T9" s="14">
        <v>9</v>
      </c>
      <c r="U9" s="14">
        <v>5</v>
      </c>
      <c r="V9" s="14">
        <v>20</v>
      </c>
      <c r="W9" s="14">
        <v>8.5</v>
      </c>
      <c r="X9" s="14">
        <v>3</v>
      </c>
      <c r="Y9" s="14">
        <v>29</v>
      </c>
      <c r="Z9" s="14">
        <v>19</v>
      </c>
      <c r="AA9" s="14">
        <v>2227.5</v>
      </c>
      <c r="AB9" s="14">
        <v>1444</v>
      </c>
      <c r="AC9" s="14">
        <v>60</v>
      </c>
      <c r="AD9" s="14">
        <v>84.5</v>
      </c>
      <c r="AE9" s="14">
        <v>5</v>
      </c>
      <c r="AF9" s="14">
        <v>10</v>
      </c>
      <c r="AG9" s="14">
        <v>55</v>
      </c>
      <c r="AH9" s="14">
        <v>49</v>
      </c>
      <c r="AI9" s="14">
        <v>33</v>
      </c>
      <c r="AJ9" s="14">
        <v>15</v>
      </c>
      <c r="AK9" s="14">
        <v>13</v>
      </c>
      <c r="AL9" s="14">
        <v>26</v>
      </c>
      <c r="AM9" s="14">
        <v>23</v>
      </c>
      <c r="AN9" s="14">
        <v>12</v>
      </c>
      <c r="AO9" s="14">
        <v>301.5</v>
      </c>
      <c r="AP9" s="14">
        <v>6387.5</v>
      </c>
      <c r="AQ9" s="14">
        <v>16</v>
      </c>
      <c r="AR9" s="14">
        <v>4239</v>
      </c>
      <c r="AS9" s="14">
        <v>356</v>
      </c>
      <c r="AT9" s="14">
        <v>199</v>
      </c>
      <c r="AU9" s="14">
        <v>26.5</v>
      </c>
      <c r="AV9" s="14">
        <v>18</v>
      </c>
      <c r="AW9" s="14">
        <v>19</v>
      </c>
      <c r="AX9" s="14">
        <v>6</v>
      </c>
      <c r="AY9" s="14">
        <v>28</v>
      </c>
      <c r="AZ9" s="14">
        <v>894</v>
      </c>
      <c r="BA9" s="14">
        <v>677</v>
      </c>
      <c r="BB9" s="14">
        <v>648.5</v>
      </c>
      <c r="BC9" s="14">
        <v>1708.5</v>
      </c>
      <c r="BD9" s="14">
        <v>227</v>
      </c>
      <c r="BE9" s="14">
        <v>54.5</v>
      </c>
      <c r="BF9" s="14">
        <v>1482.5</v>
      </c>
      <c r="BG9" s="14">
        <v>64</v>
      </c>
      <c r="BH9" s="14">
        <v>25</v>
      </c>
      <c r="BI9" s="14">
        <v>16</v>
      </c>
      <c r="BJ9" s="14">
        <v>331.5</v>
      </c>
      <c r="BK9" s="14">
        <v>1791.5</v>
      </c>
      <c r="BL9" s="14">
        <v>3</v>
      </c>
      <c r="BM9" s="14">
        <v>27</v>
      </c>
      <c r="BN9" s="14">
        <v>231.5</v>
      </c>
      <c r="BO9" s="14">
        <v>72</v>
      </c>
      <c r="BP9" s="14">
        <v>11</v>
      </c>
      <c r="BQ9" s="14">
        <v>337</v>
      </c>
      <c r="BR9" s="14">
        <v>291.5</v>
      </c>
      <c r="BS9" s="14">
        <v>84.5</v>
      </c>
      <c r="BT9" s="14">
        <v>24</v>
      </c>
      <c r="BU9" s="14">
        <v>34.5</v>
      </c>
      <c r="BV9" s="14">
        <v>57</v>
      </c>
      <c r="BW9" s="14">
        <v>145</v>
      </c>
      <c r="BX9" s="14">
        <v>2</v>
      </c>
      <c r="BY9" s="14">
        <v>38</v>
      </c>
      <c r="BZ9" s="14">
        <v>13</v>
      </c>
      <c r="CA9" s="14">
        <v>6</v>
      </c>
      <c r="CB9" s="14">
        <v>4626.5</v>
      </c>
      <c r="CC9" s="14">
        <v>16</v>
      </c>
      <c r="CD9" s="14">
        <v>13.5</v>
      </c>
      <c r="CE9" s="14">
        <v>6</v>
      </c>
      <c r="CF9" s="14">
        <v>8</v>
      </c>
      <c r="CG9" s="14">
        <v>10</v>
      </c>
      <c r="CH9" s="14">
        <v>3</v>
      </c>
      <c r="CI9" s="14">
        <v>50</v>
      </c>
      <c r="CJ9" s="14">
        <v>65</v>
      </c>
      <c r="CK9" s="14">
        <v>290.5</v>
      </c>
      <c r="CL9" s="14">
        <v>74</v>
      </c>
      <c r="CM9" s="14">
        <v>46.5</v>
      </c>
      <c r="CN9" s="14">
        <v>1804</v>
      </c>
      <c r="CO9" s="14">
        <v>900</v>
      </c>
      <c r="CP9" s="14">
        <v>66.5</v>
      </c>
      <c r="CQ9" s="14">
        <v>59</v>
      </c>
      <c r="CR9" s="14">
        <v>20</v>
      </c>
      <c r="CS9" s="14">
        <v>3</v>
      </c>
      <c r="CT9" s="14">
        <v>10</v>
      </c>
      <c r="CU9" s="14">
        <v>16</v>
      </c>
      <c r="CV9" s="14">
        <v>2</v>
      </c>
      <c r="CW9" s="14">
        <v>15</v>
      </c>
      <c r="CX9" s="14">
        <v>35</v>
      </c>
      <c r="CY9" s="14">
        <v>3</v>
      </c>
      <c r="CZ9" s="14">
        <v>155</v>
      </c>
      <c r="DA9" s="14">
        <v>15</v>
      </c>
      <c r="DB9" s="14">
        <v>21</v>
      </c>
      <c r="DC9" s="14">
        <v>15</v>
      </c>
      <c r="DD9" s="14">
        <v>13.5</v>
      </c>
      <c r="DE9" s="14">
        <v>20</v>
      </c>
      <c r="DF9" s="14">
        <v>1176</v>
      </c>
      <c r="DG9" s="14">
        <v>7</v>
      </c>
      <c r="DH9" s="14">
        <v>137</v>
      </c>
      <c r="DI9" s="14">
        <v>166.5</v>
      </c>
      <c r="DJ9" s="14">
        <v>52</v>
      </c>
      <c r="DK9" s="14">
        <v>31</v>
      </c>
      <c r="DL9" s="14">
        <v>367.5</v>
      </c>
      <c r="DM9" s="14">
        <v>16.5</v>
      </c>
      <c r="DN9" s="14">
        <v>110</v>
      </c>
      <c r="DO9" s="14">
        <v>261</v>
      </c>
      <c r="DP9" s="14">
        <v>13</v>
      </c>
      <c r="DQ9" s="14">
        <v>83</v>
      </c>
      <c r="DR9" s="14">
        <v>96</v>
      </c>
      <c r="DS9" s="14">
        <v>51</v>
      </c>
      <c r="DT9" s="14">
        <v>9</v>
      </c>
      <c r="DU9" s="14">
        <v>30</v>
      </c>
      <c r="DV9" s="14">
        <v>15</v>
      </c>
      <c r="DW9" s="14">
        <v>21</v>
      </c>
      <c r="DX9" s="14">
        <v>10</v>
      </c>
      <c r="DY9" s="14">
        <v>15.5</v>
      </c>
      <c r="DZ9" s="14">
        <v>49</v>
      </c>
      <c r="EA9" s="14">
        <v>34</v>
      </c>
      <c r="EB9" s="14">
        <v>46</v>
      </c>
      <c r="EC9" s="14">
        <v>17</v>
      </c>
      <c r="ED9" s="14">
        <v>89</v>
      </c>
      <c r="EE9" s="14">
        <v>15</v>
      </c>
      <c r="EF9" s="14">
        <v>101</v>
      </c>
      <c r="EG9" s="14">
        <v>16</v>
      </c>
      <c r="EH9" s="14">
        <v>18.5</v>
      </c>
      <c r="EI9" s="14">
        <v>1001</v>
      </c>
      <c r="EJ9" s="14">
        <v>675.5</v>
      </c>
      <c r="EK9" s="14">
        <v>46</v>
      </c>
      <c r="EL9" s="14">
        <v>37</v>
      </c>
      <c r="EM9" s="14">
        <v>20</v>
      </c>
      <c r="EN9" s="14">
        <v>75</v>
      </c>
      <c r="EO9" s="14">
        <v>26</v>
      </c>
      <c r="EP9" s="14">
        <v>35</v>
      </c>
      <c r="EQ9" s="14">
        <v>143</v>
      </c>
      <c r="ER9" s="14">
        <v>24</v>
      </c>
      <c r="ES9" s="14">
        <v>15.5</v>
      </c>
      <c r="ET9" s="14">
        <v>10</v>
      </c>
      <c r="EU9" s="14">
        <v>55</v>
      </c>
      <c r="EV9" s="14">
        <v>9</v>
      </c>
      <c r="EW9" s="14">
        <v>46</v>
      </c>
      <c r="EX9" s="14">
        <v>13</v>
      </c>
      <c r="EY9" s="14">
        <v>14</v>
      </c>
      <c r="EZ9" s="14">
        <v>7</v>
      </c>
      <c r="FA9" s="14">
        <v>226</v>
      </c>
      <c r="FB9" s="14">
        <v>20</v>
      </c>
      <c r="FC9" s="14">
        <v>114.5</v>
      </c>
      <c r="FD9" s="14">
        <v>35</v>
      </c>
      <c r="FE9" s="14">
        <v>5</v>
      </c>
      <c r="FF9" s="14">
        <v>16</v>
      </c>
      <c r="FG9" s="14">
        <v>3</v>
      </c>
      <c r="FH9" s="14">
        <v>4</v>
      </c>
      <c r="FI9" s="14">
        <v>121</v>
      </c>
      <c r="FJ9" s="14">
        <v>161</v>
      </c>
      <c r="FK9" s="14">
        <v>212</v>
      </c>
      <c r="FL9" s="14">
        <v>728</v>
      </c>
      <c r="FM9" s="14">
        <v>287</v>
      </c>
      <c r="FN9" s="14">
        <v>1749.5</v>
      </c>
      <c r="FO9" s="14">
        <v>78</v>
      </c>
      <c r="FP9" s="14">
        <v>144</v>
      </c>
      <c r="FQ9" s="14">
        <v>71</v>
      </c>
      <c r="FR9" s="14">
        <v>11</v>
      </c>
      <c r="FS9" s="14">
        <v>8</v>
      </c>
      <c r="FT9" s="14">
        <v>7</v>
      </c>
      <c r="FU9" s="14">
        <v>63.5</v>
      </c>
      <c r="FV9" s="14">
        <v>55</v>
      </c>
      <c r="FW9" s="14">
        <v>6</v>
      </c>
      <c r="FX9" s="14">
        <v>4</v>
      </c>
      <c r="FY9" s="12"/>
      <c r="FZ9" s="12">
        <f t="shared" ref="FZ9:FZ18" si="0">SUM(C9:FX9)</f>
        <v>55295</v>
      </c>
      <c r="GA9" s="12"/>
      <c r="GB9" s="12"/>
      <c r="GC9" s="3"/>
      <c r="GD9" s="12"/>
      <c r="GE9" s="2"/>
      <c r="GF9" s="2"/>
      <c r="GG9" s="2"/>
      <c r="GH9" s="2"/>
      <c r="GI9" s="2"/>
      <c r="GJ9" s="2"/>
      <c r="GK9" s="2"/>
    </row>
    <row r="10" spans="1:254" x14ac:dyDescent="0.35">
      <c r="A10" s="3" t="s">
        <v>425</v>
      </c>
      <c r="B10" s="2" t="s">
        <v>652</v>
      </c>
      <c r="C10" s="13">
        <f>'HB24-1448_GovReq'!C10</f>
        <v>0</v>
      </c>
      <c r="D10" s="14">
        <v>0</v>
      </c>
      <c r="E10" s="14">
        <v>1</v>
      </c>
      <c r="F10" s="14">
        <v>0</v>
      </c>
      <c r="G10" s="14">
        <v>0</v>
      </c>
      <c r="H10" s="14">
        <v>0</v>
      </c>
      <c r="I10" s="14">
        <v>0.5</v>
      </c>
      <c r="J10" s="14">
        <v>0</v>
      </c>
      <c r="K10" s="14">
        <v>0</v>
      </c>
      <c r="L10" s="14">
        <v>0</v>
      </c>
      <c r="M10" s="14">
        <v>0</v>
      </c>
      <c r="N10" s="14">
        <v>21.5</v>
      </c>
      <c r="O10" s="14">
        <v>0</v>
      </c>
      <c r="P10" s="14">
        <v>0</v>
      </c>
      <c r="Q10" s="14">
        <v>31</v>
      </c>
      <c r="R10" s="14">
        <v>0</v>
      </c>
      <c r="S10" s="14">
        <v>5</v>
      </c>
      <c r="T10" s="14">
        <v>0</v>
      </c>
      <c r="U10" s="14">
        <v>0</v>
      </c>
      <c r="V10" s="14">
        <v>0.5</v>
      </c>
      <c r="W10" s="14">
        <v>5.5</v>
      </c>
      <c r="X10" s="14">
        <v>0</v>
      </c>
      <c r="Y10" s="14">
        <v>0</v>
      </c>
      <c r="Z10" s="14">
        <v>0</v>
      </c>
      <c r="AA10" s="14">
        <v>27.5</v>
      </c>
      <c r="AB10" s="14">
        <v>1</v>
      </c>
      <c r="AC10" s="14">
        <v>0</v>
      </c>
      <c r="AD10" s="14">
        <v>0.5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3.5</v>
      </c>
      <c r="AP10" s="14">
        <v>0.5</v>
      </c>
      <c r="AQ10" s="14">
        <v>0</v>
      </c>
      <c r="AR10" s="14">
        <v>91</v>
      </c>
      <c r="AS10" s="14">
        <v>0</v>
      </c>
      <c r="AT10" s="14">
        <v>15</v>
      </c>
      <c r="AU10" s="14">
        <v>0</v>
      </c>
      <c r="AV10" s="14">
        <v>0</v>
      </c>
      <c r="AW10" s="14">
        <v>0</v>
      </c>
      <c r="AX10" s="14">
        <v>0</v>
      </c>
      <c r="AY10" s="14">
        <v>0</v>
      </c>
      <c r="AZ10" s="14">
        <v>14</v>
      </c>
      <c r="BA10" s="14">
        <v>0</v>
      </c>
      <c r="BB10" s="14">
        <v>0.5</v>
      </c>
      <c r="BC10" s="14">
        <v>34.5</v>
      </c>
      <c r="BD10" s="14">
        <v>0</v>
      </c>
      <c r="BE10" s="14">
        <v>0</v>
      </c>
      <c r="BF10" s="14">
        <v>185.5</v>
      </c>
      <c r="BG10" s="14">
        <v>0</v>
      </c>
      <c r="BH10" s="14">
        <v>0</v>
      </c>
      <c r="BI10" s="14">
        <v>0</v>
      </c>
      <c r="BJ10" s="14">
        <v>23.5</v>
      </c>
      <c r="BK10" s="14">
        <v>227.5</v>
      </c>
      <c r="BL10" s="14">
        <v>0</v>
      </c>
      <c r="BM10" s="14">
        <v>0</v>
      </c>
      <c r="BN10" s="14">
        <v>0.5</v>
      </c>
      <c r="BO10" s="14">
        <v>0</v>
      </c>
      <c r="BP10" s="14">
        <v>0</v>
      </c>
      <c r="BQ10" s="14">
        <v>0</v>
      </c>
      <c r="BR10" s="14">
        <v>0.5</v>
      </c>
      <c r="BS10" s="14">
        <v>0</v>
      </c>
      <c r="BT10" s="14">
        <v>0</v>
      </c>
      <c r="BU10" s="14">
        <v>0</v>
      </c>
      <c r="BV10" s="14">
        <v>0</v>
      </c>
      <c r="BW10" s="14">
        <v>1</v>
      </c>
      <c r="BX10" s="14">
        <v>0</v>
      </c>
      <c r="BY10" s="14">
        <v>0</v>
      </c>
      <c r="BZ10" s="14">
        <v>0</v>
      </c>
      <c r="CA10" s="14">
        <v>0</v>
      </c>
      <c r="CB10" s="14">
        <v>73</v>
      </c>
      <c r="CC10" s="14">
        <v>0</v>
      </c>
      <c r="CD10" s="14">
        <v>11.5</v>
      </c>
      <c r="CE10" s="14">
        <v>0</v>
      </c>
      <c r="CF10" s="14">
        <v>0</v>
      </c>
      <c r="CG10" s="14">
        <v>0</v>
      </c>
      <c r="CH10" s="14">
        <v>0</v>
      </c>
      <c r="CI10" s="14">
        <v>0</v>
      </c>
      <c r="CJ10" s="14">
        <v>0</v>
      </c>
      <c r="CK10" s="14">
        <v>6.5</v>
      </c>
      <c r="CL10" s="14">
        <v>1</v>
      </c>
      <c r="CM10" s="14">
        <v>7.5</v>
      </c>
      <c r="CN10" s="14">
        <v>211.5</v>
      </c>
      <c r="CO10" s="14">
        <v>25</v>
      </c>
      <c r="CP10" s="14">
        <v>1.5</v>
      </c>
      <c r="CQ10" s="14">
        <v>0</v>
      </c>
      <c r="CR10" s="14">
        <v>0</v>
      </c>
      <c r="CS10" s="14">
        <v>0</v>
      </c>
      <c r="CT10" s="14">
        <v>0</v>
      </c>
      <c r="CU10" s="14">
        <v>0</v>
      </c>
      <c r="CV10" s="14">
        <v>0</v>
      </c>
      <c r="CW10" s="14">
        <v>0</v>
      </c>
      <c r="CX10" s="14">
        <v>0</v>
      </c>
      <c r="CY10" s="14">
        <v>0</v>
      </c>
      <c r="CZ10" s="14">
        <v>0</v>
      </c>
      <c r="DA10" s="14">
        <v>0</v>
      </c>
      <c r="DB10" s="14">
        <v>0</v>
      </c>
      <c r="DC10" s="14">
        <v>0</v>
      </c>
      <c r="DD10" s="14">
        <v>0</v>
      </c>
      <c r="DE10" s="14">
        <v>0</v>
      </c>
      <c r="DF10" s="14">
        <v>12</v>
      </c>
      <c r="DG10" s="14">
        <v>0</v>
      </c>
      <c r="DH10" s="14">
        <v>0</v>
      </c>
      <c r="DI10" s="14">
        <v>1.5</v>
      </c>
      <c r="DJ10" s="14">
        <v>0</v>
      </c>
      <c r="DK10" s="14">
        <v>0</v>
      </c>
      <c r="DL10" s="14">
        <v>0.5</v>
      </c>
      <c r="DM10" s="14">
        <v>0.5</v>
      </c>
      <c r="DN10" s="14">
        <v>0</v>
      </c>
      <c r="DO10" s="14">
        <v>0</v>
      </c>
      <c r="DP10" s="14">
        <v>0</v>
      </c>
      <c r="DQ10" s="14">
        <v>0</v>
      </c>
      <c r="DR10" s="14">
        <v>0</v>
      </c>
      <c r="DS10" s="14">
        <v>0</v>
      </c>
      <c r="DT10" s="14">
        <v>0</v>
      </c>
      <c r="DU10" s="14">
        <v>0</v>
      </c>
      <c r="DV10" s="14">
        <v>0</v>
      </c>
      <c r="DW10" s="14">
        <v>0</v>
      </c>
      <c r="DX10" s="14">
        <v>0</v>
      </c>
      <c r="DY10" s="14">
        <v>0</v>
      </c>
      <c r="DZ10" s="14">
        <v>0</v>
      </c>
      <c r="EA10" s="14">
        <v>0</v>
      </c>
      <c r="EB10" s="14">
        <v>0</v>
      </c>
      <c r="EC10" s="14">
        <v>0</v>
      </c>
      <c r="ED10" s="14">
        <v>0</v>
      </c>
      <c r="EE10" s="14">
        <v>0</v>
      </c>
      <c r="EF10" s="14">
        <v>0</v>
      </c>
      <c r="EG10" s="14">
        <v>0</v>
      </c>
      <c r="EH10" s="14">
        <v>0</v>
      </c>
      <c r="EI10" s="14">
        <v>0</v>
      </c>
      <c r="EJ10" s="14">
        <v>0.5</v>
      </c>
      <c r="EK10" s="14">
        <v>0</v>
      </c>
      <c r="EL10" s="14">
        <v>0</v>
      </c>
      <c r="EM10" s="14">
        <v>0</v>
      </c>
      <c r="EN10" s="14">
        <v>0</v>
      </c>
      <c r="EO10" s="14">
        <v>0</v>
      </c>
      <c r="EP10" s="14">
        <v>0</v>
      </c>
      <c r="EQ10" s="14">
        <v>0</v>
      </c>
      <c r="ER10" s="14">
        <v>0</v>
      </c>
      <c r="ES10" s="14">
        <v>5.5</v>
      </c>
      <c r="ET10" s="14">
        <v>0</v>
      </c>
      <c r="EU10" s="14">
        <v>0</v>
      </c>
      <c r="EV10" s="14">
        <v>0</v>
      </c>
      <c r="EW10" s="14">
        <v>0</v>
      </c>
      <c r="EX10" s="14">
        <v>0</v>
      </c>
      <c r="EY10" s="14">
        <v>0</v>
      </c>
      <c r="EZ10" s="14">
        <v>0</v>
      </c>
      <c r="FA10" s="14">
        <v>0</v>
      </c>
      <c r="FB10" s="14">
        <v>0</v>
      </c>
      <c r="FC10" s="14">
        <v>4.5</v>
      </c>
      <c r="FD10" s="14">
        <v>0</v>
      </c>
      <c r="FE10" s="14">
        <v>0</v>
      </c>
      <c r="FF10" s="14">
        <v>0</v>
      </c>
      <c r="FG10" s="14">
        <v>0</v>
      </c>
      <c r="FH10" s="14">
        <v>0</v>
      </c>
      <c r="FI10" s="14">
        <v>0</v>
      </c>
      <c r="FJ10" s="14">
        <v>0</v>
      </c>
      <c r="FK10" s="14">
        <v>0</v>
      </c>
      <c r="FL10" s="14">
        <v>0</v>
      </c>
      <c r="FM10" s="14">
        <v>0</v>
      </c>
      <c r="FN10" s="14">
        <v>8.5</v>
      </c>
      <c r="FO10" s="14">
        <v>0</v>
      </c>
      <c r="FP10" s="14">
        <v>0</v>
      </c>
      <c r="FQ10" s="14">
        <v>0</v>
      </c>
      <c r="FR10" s="14">
        <v>0</v>
      </c>
      <c r="FS10" s="14">
        <v>0</v>
      </c>
      <c r="FT10" s="14">
        <v>0</v>
      </c>
      <c r="FU10" s="14">
        <v>0</v>
      </c>
      <c r="FV10" s="14">
        <v>0</v>
      </c>
      <c r="FW10" s="14">
        <v>0</v>
      </c>
      <c r="FX10" s="14">
        <v>0</v>
      </c>
      <c r="FY10" s="12"/>
      <c r="FZ10" s="12">
        <f t="shared" si="0"/>
        <v>1062.5</v>
      </c>
      <c r="GA10" s="12"/>
      <c r="GB10" s="12"/>
      <c r="GC10" s="3"/>
      <c r="GD10" s="12"/>
      <c r="GE10" s="2"/>
      <c r="GF10" s="2"/>
      <c r="GG10" s="2"/>
      <c r="GH10" s="2"/>
      <c r="GI10" s="2"/>
      <c r="GJ10" s="2"/>
      <c r="GK10" s="2"/>
    </row>
    <row r="11" spans="1:254" x14ac:dyDescent="0.35">
      <c r="A11" s="3" t="s">
        <v>426</v>
      </c>
      <c r="B11" s="2" t="s">
        <v>653</v>
      </c>
      <c r="C11" s="15">
        <f>C8+C9</f>
        <v>6618</v>
      </c>
      <c r="D11" s="15">
        <f t="shared" ref="D11:BO11" si="1">D8+D9</f>
        <v>32171.5</v>
      </c>
      <c r="E11" s="15">
        <f t="shared" si="1"/>
        <v>4466</v>
      </c>
      <c r="F11" s="15">
        <f t="shared" si="1"/>
        <v>23100.5</v>
      </c>
      <c r="G11" s="15">
        <f t="shared" si="1"/>
        <v>1533.5</v>
      </c>
      <c r="H11" s="15">
        <f t="shared" si="1"/>
        <v>1125</v>
      </c>
      <c r="I11" s="15">
        <f t="shared" si="1"/>
        <v>6342.5</v>
      </c>
      <c r="J11" s="15">
        <f t="shared" si="1"/>
        <v>1986</v>
      </c>
      <c r="K11" s="15">
        <f t="shared" si="1"/>
        <v>273.5</v>
      </c>
      <c r="L11" s="15">
        <f t="shared" si="1"/>
        <v>2083.5</v>
      </c>
      <c r="M11" s="15">
        <f t="shared" si="1"/>
        <v>887</v>
      </c>
      <c r="N11" s="15">
        <f t="shared" si="1"/>
        <v>48644.5</v>
      </c>
      <c r="O11" s="15">
        <f t="shared" si="1"/>
        <v>12723.5</v>
      </c>
      <c r="P11" s="15">
        <f t="shared" si="1"/>
        <v>358</v>
      </c>
      <c r="Q11" s="15">
        <f t="shared" si="1"/>
        <v>37008.5</v>
      </c>
      <c r="R11" s="15">
        <f t="shared" si="1"/>
        <v>6089.5</v>
      </c>
      <c r="S11" s="15">
        <f t="shared" si="1"/>
        <v>1489</v>
      </c>
      <c r="T11" s="15">
        <f t="shared" si="1"/>
        <v>164</v>
      </c>
      <c r="U11" s="15">
        <f t="shared" si="1"/>
        <v>49</v>
      </c>
      <c r="V11" s="15">
        <f t="shared" si="1"/>
        <v>249</v>
      </c>
      <c r="W11" s="15">
        <f t="shared" si="1"/>
        <v>209.5</v>
      </c>
      <c r="X11" s="15">
        <f t="shared" si="1"/>
        <v>30</v>
      </c>
      <c r="Y11" s="15">
        <f t="shared" si="1"/>
        <v>924</v>
      </c>
      <c r="Z11" s="15">
        <f t="shared" si="1"/>
        <v>220</v>
      </c>
      <c r="AA11" s="15">
        <f t="shared" si="1"/>
        <v>30606.5</v>
      </c>
      <c r="AB11" s="15">
        <f t="shared" si="1"/>
        <v>26831.5</v>
      </c>
      <c r="AC11" s="15">
        <f t="shared" si="1"/>
        <v>910</v>
      </c>
      <c r="AD11" s="15">
        <f t="shared" si="1"/>
        <v>1262.5</v>
      </c>
      <c r="AE11" s="15">
        <f t="shared" si="1"/>
        <v>92</v>
      </c>
      <c r="AF11" s="15">
        <f t="shared" si="1"/>
        <v>179</v>
      </c>
      <c r="AG11" s="15">
        <f t="shared" si="1"/>
        <v>575</v>
      </c>
      <c r="AH11" s="15">
        <f t="shared" si="1"/>
        <v>925</v>
      </c>
      <c r="AI11" s="15">
        <f t="shared" si="1"/>
        <v>414</v>
      </c>
      <c r="AJ11" s="15">
        <f t="shared" si="1"/>
        <v>170</v>
      </c>
      <c r="AK11" s="15">
        <f t="shared" si="1"/>
        <v>153</v>
      </c>
      <c r="AL11" s="15">
        <f t="shared" si="1"/>
        <v>284</v>
      </c>
      <c r="AM11" s="15">
        <f t="shared" si="1"/>
        <v>335</v>
      </c>
      <c r="AN11" s="15">
        <f t="shared" si="1"/>
        <v>287</v>
      </c>
      <c r="AO11" s="15">
        <f t="shared" si="1"/>
        <v>4082</v>
      </c>
      <c r="AP11" s="15">
        <f t="shared" si="1"/>
        <v>81575.5</v>
      </c>
      <c r="AQ11" s="15">
        <f t="shared" si="1"/>
        <v>229</v>
      </c>
      <c r="AR11" s="15">
        <f t="shared" si="1"/>
        <v>58778</v>
      </c>
      <c r="AS11" s="15">
        <f t="shared" si="1"/>
        <v>6069</v>
      </c>
      <c r="AT11" s="15">
        <f t="shared" si="1"/>
        <v>2934</v>
      </c>
      <c r="AU11" s="15">
        <f t="shared" si="1"/>
        <v>315.5</v>
      </c>
      <c r="AV11" s="15">
        <f t="shared" si="1"/>
        <v>299</v>
      </c>
      <c r="AW11" s="15">
        <f t="shared" si="1"/>
        <v>256.5</v>
      </c>
      <c r="AX11" s="15">
        <f t="shared" si="1"/>
        <v>60</v>
      </c>
      <c r="AY11" s="15">
        <f t="shared" si="1"/>
        <v>431</v>
      </c>
      <c r="AZ11" s="15">
        <f t="shared" si="1"/>
        <v>11863</v>
      </c>
      <c r="BA11" s="15">
        <f t="shared" si="1"/>
        <v>9003</v>
      </c>
      <c r="BB11" s="15">
        <f t="shared" si="1"/>
        <v>7062.5</v>
      </c>
      <c r="BC11" s="15">
        <f t="shared" si="1"/>
        <v>21583</v>
      </c>
      <c r="BD11" s="15">
        <f t="shared" si="1"/>
        <v>3653</v>
      </c>
      <c r="BE11" s="15">
        <f t="shared" si="1"/>
        <v>1183.5</v>
      </c>
      <c r="BF11" s="15">
        <f t="shared" si="1"/>
        <v>25715</v>
      </c>
      <c r="BG11" s="15">
        <f t="shared" si="1"/>
        <v>883</v>
      </c>
      <c r="BH11" s="15">
        <f t="shared" si="1"/>
        <v>584</v>
      </c>
      <c r="BI11" s="15">
        <f t="shared" si="1"/>
        <v>246.5</v>
      </c>
      <c r="BJ11" s="15">
        <f t="shared" si="1"/>
        <v>6299.5</v>
      </c>
      <c r="BK11" s="15">
        <f t="shared" si="1"/>
        <v>31500.5</v>
      </c>
      <c r="BL11" s="15">
        <f t="shared" si="1"/>
        <v>64.5</v>
      </c>
      <c r="BM11" s="15">
        <f t="shared" si="1"/>
        <v>424</v>
      </c>
      <c r="BN11" s="15">
        <f t="shared" si="1"/>
        <v>3032.5</v>
      </c>
      <c r="BO11" s="15">
        <f t="shared" si="1"/>
        <v>1227</v>
      </c>
      <c r="BP11" s="15">
        <f t="shared" ref="BP11:EA11" si="2">BP8+BP9</f>
        <v>149</v>
      </c>
      <c r="BQ11" s="15">
        <f t="shared" si="2"/>
        <v>5737</v>
      </c>
      <c r="BR11" s="15">
        <f t="shared" si="2"/>
        <v>4492.5</v>
      </c>
      <c r="BS11" s="15">
        <f t="shared" si="2"/>
        <v>1100.5</v>
      </c>
      <c r="BT11" s="15">
        <f t="shared" si="2"/>
        <v>368</v>
      </c>
      <c r="BU11" s="15">
        <f t="shared" si="2"/>
        <v>424.5</v>
      </c>
      <c r="BV11" s="15">
        <f t="shared" si="2"/>
        <v>1228</v>
      </c>
      <c r="BW11" s="15">
        <f t="shared" si="2"/>
        <v>1984</v>
      </c>
      <c r="BX11" s="15">
        <f t="shared" si="2"/>
        <v>69</v>
      </c>
      <c r="BY11" s="15">
        <f t="shared" si="2"/>
        <v>437</v>
      </c>
      <c r="BZ11" s="15">
        <f t="shared" si="2"/>
        <v>198</v>
      </c>
      <c r="CA11" s="15">
        <f t="shared" si="2"/>
        <v>139.5</v>
      </c>
      <c r="CB11" s="15">
        <f t="shared" si="2"/>
        <v>70225.5</v>
      </c>
      <c r="CC11" s="15">
        <f t="shared" si="2"/>
        <v>190</v>
      </c>
      <c r="CD11" s="15">
        <f t="shared" si="2"/>
        <v>200.5</v>
      </c>
      <c r="CE11" s="15">
        <f t="shared" si="2"/>
        <v>148</v>
      </c>
      <c r="CF11" s="15">
        <f t="shared" si="2"/>
        <v>108</v>
      </c>
      <c r="CG11" s="15">
        <f t="shared" si="2"/>
        <v>193</v>
      </c>
      <c r="CH11" s="15">
        <f t="shared" si="2"/>
        <v>95.5</v>
      </c>
      <c r="CI11" s="15">
        <f t="shared" si="2"/>
        <v>697</v>
      </c>
      <c r="CJ11" s="15">
        <f t="shared" si="2"/>
        <v>821</v>
      </c>
      <c r="CK11" s="15">
        <f t="shared" si="2"/>
        <v>4975.5</v>
      </c>
      <c r="CL11" s="15">
        <f t="shared" si="2"/>
        <v>1213.5</v>
      </c>
      <c r="CM11" s="15">
        <f t="shared" si="2"/>
        <v>742</v>
      </c>
      <c r="CN11" s="15">
        <f t="shared" si="2"/>
        <v>28939.5</v>
      </c>
      <c r="CO11" s="15">
        <f t="shared" si="2"/>
        <v>14109</v>
      </c>
      <c r="CP11" s="15">
        <f t="shared" si="2"/>
        <v>914.5</v>
      </c>
      <c r="CQ11" s="15">
        <f t="shared" si="2"/>
        <v>731</v>
      </c>
      <c r="CR11" s="15">
        <f t="shared" si="2"/>
        <v>231</v>
      </c>
      <c r="CS11" s="15">
        <f t="shared" si="2"/>
        <v>266</v>
      </c>
      <c r="CT11" s="15">
        <f t="shared" si="2"/>
        <v>106</v>
      </c>
      <c r="CU11" s="15">
        <f t="shared" si="2"/>
        <v>406</v>
      </c>
      <c r="CV11" s="15">
        <f t="shared" si="2"/>
        <v>25</v>
      </c>
      <c r="CW11" s="15">
        <f t="shared" si="2"/>
        <v>208</v>
      </c>
      <c r="CX11" s="15">
        <f t="shared" si="2"/>
        <v>458.5</v>
      </c>
      <c r="CY11" s="15">
        <f t="shared" si="2"/>
        <v>34.5</v>
      </c>
      <c r="CZ11" s="15">
        <f t="shared" si="2"/>
        <v>1720</v>
      </c>
      <c r="DA11" s="15">
        <f t="shared" si="2"/>
        <v>192</v>
      </c>
      <c r="DB11" s="15">
        <f t="shared" si="2"/>
        <v>316</v>
      </c>
      <c r="DC11" s="15">
        <f t="shared" si="2"/>
        <v>188</v>
      </c>
      <c r="DD11" s="15">
        <f t="shared" si="2"/>
        <v>158.5</v>
      </c>
      <c r="DE11" s="15">
        <f t="shared" si="2"/>
        <v>310.5</v>
      </c>
      <c r="DF11" s="15">
        <f t="shared" si="2"/>
        <v>18110</v>
      </c>
      <c r="DG11" s="15">
        <f t="shared" si="2"/>
        <v>114</v>
      </c>
      <c r="DH11" s="15">
        <f t="shared" si="2"/>
        <v>1758</v>
      </c>
      <c r="DI11" s="15">
        <f t="shared" si="2"/>
        <v>2342.5</v>
      </c>
      <c r="DJ11" s="15">
        <f t="shared" si="2"/>
        <v>649</v>
      </c>
      <c r="DK11" s="15">
        <f t="shared" si="2"/>
        <v>515</v>
      </c>
      <c r="DL11" s="15">
        <f t="shared" si="2"/>
        <v>5712.5</v>
      </c>
      <c r="DM11" s="15">
        <f t="shared" si="2"/>
        <v>224.5</v>
      </c>
      <c r="DN11" s="15">
        <f t="shared" si="2"/>
        <v>1360</v>
      </c>
      <c r="DO11" s="15">
        <f t="shared" si="2"/>
        <v>3263</v>
      </c>
      <c r="DP11" s="15">
        <f t="shared" si="2"/>
        <v>191</v>
      </c>
      <c r="DQ11" s="15">
        <f t="shared" si="2"/>
        <v>852</v>
      </c>
      <c r="DR11" s="15">
        <f t="shared" si="2"/>
        <v>1292</v>
      </c>
      <c r="DS11" s="15">
        <f t="shared" si="2"/>
        <v>574</v>
      </c>
      <c r="DT11" s="15">
        <f t="shared" si="2"/>
        <v>171</v>
      </c>
      <c r="DU11" s="15">
        <f t="shared" si="2"/>
        <v>360</v>
      </c>
      <c r="DV11" s="15">
        <f t="shared" si="2"/>
        <v>216</v>
      </c>
      <c r="DW11" s="15">
        <f t="shared" si="2"/>
        <v>296</v>
      </c>
      <c r="DX11" s="15">
        <f t="shared" si="2"/>
        <v>147</v>
      </c>
      <c r="DY11" s="15">
        <f t="shared" si="2"/>
        <v>287.5</v>
      </c>
      <c r="DZ11" s="15">
        <f t="shared" si="2"/>
        <v>695</v>
      </c>
      <c r="EA11" s="15">
        <f t="shared" si="2"/>
        <v>520</v>
      </c>
      <c r="EB11" s="15">
        <f t="shared" ref="EB11:FX11" si="3">EB8+EB9</f>
        <v>511</v>
      </c>
      <c r="EC11" s="15">
        <f t="shared" si="3"/>
        <v>273.5</v>
      </c>
      <c r="ED11" s="15">
        <f t="shared" si="3"/>
        <v>1514</v>
      </c>
      <c r="EE11" s="15">
        <f t="shared" si="3"/>
        <v>184</v>
      </c>
      <c r="EF11" s="15">
        <f t="shared" si="3"/>
        <v>1336</v>
      </c>
      <c r="EG11" s="15">
        <f t="shared" si="3"/>
        <v>238</v>
      </c>
      <c r="EH11" s="15">
        <f t="shared" si="3"/>
        <v>237.5</v>
      </c>
      <c r="EI11" s="15">
        <f t="shared" si="3"/>
        <v>13410.5</v>
      </c>
      <c r="EJ11" s="15">
        <f t="shared" si="3"/>
        <v>10211.5</v>
      </c>
      <c r="EK11" s="15">
        <f t="shared" si="3"/>
        <v>672</v>
      </c>
      <c r="EL11" s="15">
        <f t="shared" si="3"/>
        <v>484.5</v>
      </c>
      <c r="EM11" s="15">
        <f t="shared" si="3"/>
        <v>358</v>
      </c>
      <c r="EN11" s="15">
        <f t="shared" si="3"/>
        <v>933</v>
      </c>
      <c r="EO11" s="15">
        <f t="shared" si="3"/>
        <v>283</v>
      </c>
      <c r="EP11" s="15">
        <f t="shared" si="3"/>
        <v>420</v>
      </c>
      <c r="EQ11" s="15">
        <f t="shared" si="3"/>
        <v>2433</v>
      </c>
      <c r="ER11" s="15">
        <f t="shared" si="3"/>
        <v>321</v>
      </c>
      <c r="ES11" s="15">
        <f t="shared" si="3"/>
        <v>182.5</v>
      </c>
      <c r="ET11" s="15">
        <f t="shared" si="3"/>
        <v>184</v>
      </c>
      <c r="EU11" s="15">
        <f t="shared" si="3"/>
        <v>559</v>
      </c>
      <c r="EV11" s="15">
        <f t="shared" si="3"/>
        <v>78.5</v>
      </c>
      <c r="EW11" s="15">
        <f t="shared" si="3"/>
        <v>716.5</v>
      </c>
      <c r="EX11" s="15">
        <f t="shared" si="3"/>
        <v>168</v>
      </c>
      <c r="EY11" s="15">
        <f t="shared" si="3"/>
        <v>770</v>
      </c>
      <c r="EZ11" s="15">
        <f t="shared" si="3"/>
        <v>119</v>
      </c>
      <c r="FA11" s="15">
        <f t="shared" si="3"/>
        <v>3391</v>
      </c>
      <c r="FB11" s="15">
        <f t="shared" si="3"/>
        <v>288</v>
      </c>
      <c r="FC11" s="15">
        <f t="shared" si="3"/>
        <v>1669.5</v>
      </c>
      <c r="FD11" s="15">
        <f t="shared" si="3"/>
        <v>409</v>
      </c>
      <c r="FE11" s="15">
        <f t="shared" si="3"/>
        <v>78</v>
      </c>
      <c r="FF11" s="15">
        <f t="shared" si="3"/>
        <v>201</v>
      </c>
      <c r="FG11" s="15">
        <f t="shared" si="3"/>
        <v>123</v>
      </c>
      <c r="FH11" s="15">
        <f t="shared" si="3"/>
        <v>72</v>
      </c>
      <c r="FI11" s="15">
        <f t="shared" si="3"/>
        <v>1654</v>
      </c>
      <c r="FJ11" s="15">
        <f t="shared" si="3"/>
        <v>2049</v>
      </c>
      <c r="FK11" s="15">
        <f t="shared" si="3"/>
        <v>2593</v>
      </c>
      <c r="FL11" s="15">
        <f t="shared" si="3"/>
        <v>8371</v>
      </c>
      <c r="FM11" s="15">
        <f t="shared" si="3"/>
        <v>3943</v>
      </c>
      <c r="FN11" s="15">
        <f t="shared" si="3"/>
        <v>22298.5</v>
      </c>
      <c r="FO11" s="15">
        <f t="shared" si="3"/>
        <v>1067</v>
      </c>
      <c r="FP11" s="15">
        <f t="shared" si="3"/>
        <v>2247</v>
      </c>
      <c r="FQ11" s="15">
        <f t="shared" si="3"/>
        <v>997</v>
      </c>
      <c r="FR11" s="15">
        <f t="shared" si="3"/>
        <v>167</v>
      </c>
      <c r="FS11" s="15">
        <f t="shared" si="3"/>
        <v>157</v>
      </c>
      <c r="FT11" s="15">
        <f t="shared" si="3"/>
        <v>60</v>
      </c>
      <c r="FU11" s="15">
        <f t="shared" si="3"/>
        <v>781.5</v>
      </c>
      <c r="FV11" s="15">
        <f t="shared" si="3"/>
        <v>802</v>
      </c>
      <c r="FW11" s="15">
        <f t="shared" si="3"/>
        <v>138</v>
      </c>
      <c r="FX11" s="15">
        <f t="shared" si="3"/>
        <v>55</v>
      </c>
      <c r="FY11" s="12"/>
      <c r="FZ11" s="12">
        <f t="shared" si="0"/>
        <v>806234</v>
      </c>
      <c r="GA11" s="12"/>
      <c r="GB11" s="12"/>
      <c r="GC11" s="12"/>
      <c r="GD11" s="12"/>
      <c r="GE11" s="2"/>
      <c r="GF11" s="2"/>
      <c r="GG11" s="2"/>
      <c r="GH11" s="2"/>
      <c r="GI11" s="2"/>
      <c r="GJ11" s="2"/>
      <c r="GK11" s="2"/>
    </row>
    <row r="12" spans="1:254" x14ac:dyDescent="0.35">
      <c r="A12" s="3" t="s">
        <v>427</v>
      </c>
      <c r="B12" s="2" t="s">
        <v>777</v>
      </c>
      <c r="C12" s="16">
        <f>'HB24-1448_GovReq'!C12</f>
        <v>167</v>
      </c>
      <c r="D12" s="15">
        <v>424</v>
      </c>
      <c r="E12" s="15">
        <v>0</v>
      </c>
      <c r="F12" s="15">
        <v>1648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5">
        <v>0</v>
      </c>
      <c r="R12" s="15">
        <v>5567.5</v>
      </c>
      <c r="S12" s="15">
        <v>6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512</v>
      </c>
      <c r="Z12" s="15">
        <v>0</v>
      </c>
      <c r="AA12" s="15">
        <v>325.5</v>
      </c>
      <c r="AB12" s="15">
        <v>215.5</v>
      </c>
      <c r="AC12" s="15">
        <v>0</v>
      </c>
      <c r="AD12" s="15">
        <v>0</v>
      </c>
      <c r="AE12" s="15">
        <v>0</v>
      </c>
      <c r="AF12" s="15">
        <v>0</v>
      </c>
      <c r="AG12" s="15">
        <v>0</v>
      </c>
      <c r="AH12" s="15">
        <v>0</v>
      </c>
      <c r="AI12" s="15">
        <v>0</v>
      </c>
      <c r="AJ12" s="15">
        <v>0</v>
      </c>
      <c r="AK12" s="15">
        <v>0</v>
      </c>
      <c r="AL12" s="15">
        <v>0</v>
      </c>
      <c r="AM12" s="15">
        <v>0</v>
      </c>
      <c r="AN12" s="15">
        <v>0</v>
      </c>
      <c r="AO12" s="15">
        <v>104.5</v>
      </c>
      <c r="AP12" s="15">
        <v>579</v>
      </c>
      <c r="AQ12" s="15">
        <v>0</v>
      </c>
      <c r="AR12" s="15">
        <v>1356.5</v>
      </c>
      <c r="AS12" s="15">
        <v>0</v>
      </c>
      <c r="AT12" s="15">
        <v>500</v>
      </c>
      <c r="AU12" s="15">
        <v>0</v>
      </c>
      <c r="AV12" s="15">
        <v>0</v>
      </c>
      <c r="AW12" s="15">
        <v>0</v>
      </c>
      <c r="AX12" s="15">
        <v>0</v>
      </c>
      <c r="AY12" s="15">
        <v>0</v>
      </c>
      <c r="AZ12" s="15">
        <v>120</v>
      </c>
      <c r="BA12" s="15">
        <v>238</v>
      </c>
      <c r="BB12" s="15">
        <v>0</v>
      </c>
      <c r="BC12" s="15">
        <v>522</v>
      </c>
      <c r="BD12" s="15">
        <v>0</v>
      </c>
      <c r="BE12" s="15">
        <v>0</v>
      </c>
      <c r="BF12" s="15">
        <v>1127.5</v>
      </c>
      <c r="BG12" s="15">
        <v>0</v>
      </c>
      <c r="BH12" s="15">
        <v>27</v>
      </c>
      <c r="BI12" s="15">
        <v>0</v>
      </c>
      <c r="BJ12" s="15">
        <v>0</v>
      </c>
      <c r="BK12" s="15">
        <v>10518</v>
      </c>
      <c r="BL12" s="15">
        <v>0</v>
      </c>
      <c r="BM12" s="15">
        <v>0</v>
      </c>
      <c r="BN12" s="15">
        <v>0</v>
      </c>
      <c r="BO12" s="15">
        <v>0</v>
      </c>
      <c r="BP12" s="15">
        <v>0</v>
      </c>
      <c r="BQ12" s="15">
        <v>0</v>
      </c>
      <c r="BR12" s="15">
        <v>0</v>
      </c>
      <c r="BS12" s="15">
        <v>0</v>
      </c>
      <c r="BT12" s="15">
        <v>0</v>
      </c>
      <c r="BU12" s="15">
        <v>0</v>
      </c>
      <c r="BV12" s="15">
        <v>0</v>
      </c>
      <c r="BW12" s="15">
        <v>0</v>
      </c>
      <c r="BX12" s="15">
        <v>0</v>
      </c>
      <c r="BY12" s="15">
        <v>0</v>
      </c>
      <c r="BZ12" s="15">
        <v>0</v>
      </c>
      <c r="CA12" s="15">
        <v>0</v>
      </c>
      <c r="CB12" s="15">
        <v>898</v>
      </c>
      <c r="CC12" s="15">
        <v>0</v>
      </c>
      <c r="CD12" s="15">
        <v>0</v>
      </c>
      <c r="CE12" s="15">
        <v>0</v>
      </c>
      <c r="CF12" s="15">
        <v>0</v>
      </c>
      <c r="CG12" s="15">
        <v>0</v>
      </c>
      <c r="CH12" s="15">
        <v>0</v>
      </c>
      <c r="CI12" s="15">
        <v>0</v>
      </c>
      <c r="CJ12" s="15">
        <v>0</v>
      </c>
      <c r="CK12" s="15">
        <v>747</v>
      </c>
      <c r="CL12" s="15">
        <v>7.5</v>
      </c>
      <c r="CM12" s="15">
        <v>25.5</v>
      </c>
      <c r="CN12" s="15">
        <v>293</v>
      </c>
      <c r="CO12" s="15">
        <v>0</v>
      </c>
      <c r="CP12" s="15">
        <v>0</v>
      </c>
      <c r="CQ12" s="15">
        <v>0</v>
      </c>
      <c r="CR12" s="15">
        <v>0</v>
      </c>
      <c r="CS12" s="15">
        <v>0</v>
      </c>
      <c r="CT12" s="15">
        <v>0</v>
      </c>
      <c r="CU12" s="15">
        <v>331</v>
      </c>
      <c r="CV12" s="15">
        <v>0</v>
      </c>
      <c r="CW12" s="15">
        <v>0</v>
      </c>
      <c r="CX12" s="15">
        <v>0</v>
      </c>
      <c r="CY12" s="15">
        <v>0</v>
      </c>
      <c r="CZ12" s="15">
        <v>0</v>
      </c>
      <c r="DA12" s="15">
        <v>0</v>
      </c>
      <c r="DB12" s="15">
        <v>0</v>
      </c>
      <c r="DC12" s="15">
        <v>0</v>
      </c>
      <c r="DD12" s="15">
        <v>0</v>
      </c>
      <c r="DE12" s="15">
        <v>0</v>
      </c>
      <c r="DF12" s="15">
        <v>0</v>
      </c>
      <c r="DG12" s="15">
        <v>0</v>
      </c>
      <c r="DH12" s="15">
        <v>0</v>
      </c>
      <c r="DI12" s="15">
        <v>4</v>
      </c>
      <c r="DJ12" s="15">
        <v>1</v>
      </c>
      <c r="DK12" s="15">
        <v>0</v>
      </c>
      <c r="DL12" s="15">
        <v>0</v>
      </c>
      <c r="DM12" s="15">
        <v>0</v>
      </c>
      <c r="DN12" s="15">
        <v>0</v>
      </c>
      <c r="DO12" s="15">
        <v>0</v>
      </c>
      <c r="DP12" s="15">
        <v>0</v>
      </c>
      <c r="DQ12" s="15">
        <v>0</v>
      </c>
      <c r="DR12" s="15">
        <v>0</v>
      </c>
      <c r="DS12" s="15">
        <v>0</v>
      </c>
      <c r="DT12" s="15">
        <v>0</v>
      </c>
      <c r="DU12" s="15">
        <v>0</v>
      </c>
      <c r="DV12" s="15">
        <v>0</v>
      </c>
      <c r="DW12" s="15">
        <v>0</v>
      </c>
      <c r="DX12" s="15">
        <v>0</v>
      </c>
      <c r="DY12" s="15">
        <v>0</v>
      </c>
      <c r="DZ12" s="15">
        <v>0</v>
      </c>
      <c r="EA12" s="15">
        <v>0</v>
      </c>
      <c r="EB12" s="15">
        <v>17</v>
      </c>
      <c r="EC12" s="15">
        <v>0</v>
      </c>
      <c r="ED12" s="15">
        <v>0</v>
      </c>
      <c r="EE12" s="15">
        <v>0</v>
      </c>
      <c r="EF12" s="15">
        <v>0</v>
      </c>
      <c r="EG12" s="15">
        <v>0</v>
      </c>
      <c r="EH12" s="15">
        <v>0</v>
      </c>
      <c r="EI12" s="15">
        <v>0</v>
      </c>
      <c r="EJ12" s="15">
        <v>196</v>
      </c>
      <c r="EK12" s="15">
        <v>0</v>
      </c>
      <c r="EL12" s="15">
        <v>0</v>
      </c>
      <c r="EM12" s="15">
        <v>0</v>
      </c>
      <c r="EN12" s="15">
        <v>55</v>
      </c>
      <c r="EO12" s="15">
        <v>0</v>
      </c>
      <c r="EP12" s="15">
        <v>0</v>
      </c>
      <c r="EQ12" s="15">
        <v>0</v>
      </c>
      <c r="ER12" s="15">
        <v>0</v>
      </c>
      <c r="ES12" s="15">
        <v>0</v>
      </c>
      <c r="ET12" s="15">
        <v>0</v>
      </c>
      <c r="EU12" s="15">
        <v>0</v>
      </c>
      <c r="EV12" s="15">
        <v>0</v>
      </c>
      <c r="EW12" s="15">
        <v>0</v>
      </c>
      <c r="EX12" s="15">
        <v>0</v>
      </c>
      <c r="EY12" s="15">
        <v>565</v>
      </c>
      <c r="EZ12" s="15">
        <v>0</v>
      </c>
      <c r="FA12" s="15">
        <v>0</v>
      </c>
      <c r="FB12" s="15">
        <v>0</v>
      </c>
      <c r="FC12" s="15">
        <v>0</v>
      </c>
      <c r="FD12" s="15">
        <v>0</v>
      </c>
      <c r="FE12" s="15">
        <v>0</v>
      </c>
      <c r="FF12" s="15">
        <v>0</v>
      </c>
      <c r="FG12" s="15">
        <v>0</v>
      </c>
      <c r="FH12" s="15">
        <v>0</v>
      </c>
      <c r="FI12" s="15">
        <v>0</v>
      </c>
      <c r="FJ12" s="15">
        <v>0</v>
      </c>
      <c r="FK12" s="15">
        <v>0</v>
      </c>
      <c r="FL12" s="15">
        <v>0</v>
      </c>
      <c r="FM12" s="15">
        <v>0</v>
      </c>
      <c r="FN12" s="15">
        <v>281</v>
      </c>
      <c r="FO12" s="15">
        <v>0</v>
      </c>
      <c r="FP12" s="15">
        <v>0</v>
      </c>
      <c r="FQ12" s="15">
        <v>0</v>
      </c>
      <c r="FR12" s="15">
        <v>0</v>
      </c>
      <c r="FS12" s="15">
        <v>0</v>
      </c>
      <c r="FT12" s="15">
        <v>0</v>
      </c>
      <c r="FU12" s="15">
        <v>0</v>
      </c>
      <c r="FV12" s="15">
        <v>0</v>
      </c>
      <c r="FW12" s="15">
        <v>0</v>
      </c>
      <c r="FX12" s="15">
        <v>0</v>
      </c>
      <c r="FY12" s="14"/>
      <c r="FZ12" s="12">
        <f t="shared" si="0"/>
        <v>27379</v>
      </c>
      <c r="GA12" s="12"/>
      <c r="GB12" s="12"/>
      <c r="GC12" s="12"/>
      <c r="GD12" s="12"/>
      <c r="GE12" s="2"/>
      <c r="GF12" s="2"/>
      <c r="GG12" s="2"/>
      <c r="GH12" s="2"/>
      <c r="GI12" s="2"/>
      <c r="GJ12" s="2"/>
      <c r="GK12" s="2"/>
      <c r="GL12" s="17"/>
      <c r="GM12" s="17"/>
      <c r="GN12" s="17"/>
      <c r="GO12" s="17"/>
      <c r="GP12" s="17"/>
      <c r="GQ12" s="17"/>
      <c r="GR12" s="17"/>
      <c r="GS12" s="17"/>
      <c r="GT12" s="17"/>
      <c r="GU12" s="17"/>
      <c r="GV12" s="17"/>
      <c r="GW12" s="17"/>
      <c r="GX12" s="17"/>
      <c r="GY12" s="17"/>
      <c r="GZ12" s="17"/>
      <c r="HA12" s="17"/>
      <c r="HB12" s="17"/>
      <c r="HC12" s="17"/>
      <c r="HD12" s="17"/>
      <c r="HE12" s="17"/>
      <c r="HF12" s="17"/>
      <c r="HG12" s="17"/>
      <c r="HH12" s="17"/>
      <c r="HI12" s="17"/>
      <c r="HJ12" s="17"/>
      <c r="HK12" s="17"/>
      <c r="HL12" s="17"/>
      <c r="HM12" s="17"/>
      <c r="HN12" s="17"/>
      <c r="HO12" s="17"/>
      <c r="HP12" s="17"/>
      <c r="HQ12" s="17"/>
      <c r="HR12" s="17"/>
      <c r="HS12" s="17"/>
      <c r="HT12" s="17"/>
      <c r="HU12" s="17"/>
      <c r="HV12" s="17"/>
      <c r="HW12" s="17"/>
      <c r="HX12" s="17"/>
      <c r="HY12" s="17"/>
      <c r="HZ12" s="17"/>
      <c r="IA12" s="17"/>
      <c r="IB12" s="17"/>
      <c r="IC12" s="17"/>
      <c r="ID12" s="17"/>
      <c r="IE12" s="17"/>
      <c r="IF12" s="17"/>
      <c r="IG12" s="17"/>
      <c r="IH12" s="17"/>
      <c r="II12" s="17"/>
      <c r="IJ12" s="17"/>
      <c r="IK12" s="17"/>
      <c r="IL12" s="17"/>
      <c r="IM12" s="17"/>
      <c r="IN12" s="17"/>
      <c r="IO12" s="17"/>
      <c r="IP12" s="17"/>
      <c r="IQ12" s="17"/>
      <c r="IR12" s="17"/>
      <c r="IS12" s="17"/>
      <c r="IT12" s="17"/>
    </row>
    <row r="13" spans="1:254" x14ac:dyDescent="0.35">
      <c r="A13" s="3" t="s">
        <v>428</v>
      </c>
      <c r="B13" s="2" t="s">
        <v>778</v>
      </c>
      <c r="C13" s="16">
        <f>'HB24-1448_GovReq'!C13</f>
        <v>1</v>
      </c>
      <c r="D13" s="18">
        <v>29</v>
      </c>
      <c r="E13" s="18">
        <v>0</v>
      </c>
      <c r="F13" s="18">
        <v>1</v>
      </c>
      <c r="G13" s="18">
        <v>0</v>
      </c>
      <c r="H13" s="18">
        <v>0</v>
      </c>
      <c r="I13" s="18">
        <v>4</v>
      </c>
      <c r="J13" s="18">
        <v>0</v>
      </c>
      <c r="K13" s="18">
        <v>0</v>
      </c>
      <c r="L13" s="18">
        <v>0.5</v>
      </c>
      <c r="M13" s="18">
        <v>1</v>
      </c>
      <c r="N13" s="18">
        <v>5.5</v>
      </c>
      <c r="O13" s="18">
        <v>3</v>
      </c>
      <c r="P13" s="18">
        <v>0</v>
      </c>
      <c r="Q13" s="18">
        <v>4.5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18">
        <v>0</v>
      </c>
      <c r="AA13" s="18">
        <v>51.5</v>
      </c>
      <c r="AB13" s="18">
        <v>0.5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4.5</v>
      </c>
      <c r="AQ13" s="18">
        <v>0</v>
      </c>
      <c r="AR13" s="18">
        <v>14</v>
      </c>
      <c r="AS13" s="18">
        <v>2</v>
      </c>
      <c r="AT13" s="18">
        <v>1</v>
      </c>
      <c r="AU13" s="18">
        <v>0</v>
      </c>
      <c r="AV13" s="18">
        <v>0</v>
      </c>
      <c r="AW13" s="18">
        <v>0</v>
      </c>
      <c r="AX13" s="18">
        <v>0</v>
      </c>
      <c r="AY13" s="18">
        <v>0</v>
      </c>
      <c r="AZ13" s="18">
        <v>0</v>
      </c>
      <c r="BA13" s="18">
        <v>0</v>
      </c>
      <c r="BB13" s="18">
        <v>0</v>
      </c>
      <c r="BC13" s="18">
        <v>3.5</v>
      </c>
      <c r="BD13" s="18">
        <v>0</v>
      </c>
      <c r="BE13" s="18">
        <v>0</v>
      </c>
      <c r="BF13" s="18">
        <v>1</v>
      </c>
      <c r="BG13" s="18">
        <v>0</v>
      </c>
      <c r="BH13" s="18">
        <v>0</v>
      </c>
      <c r="BI13" s="18">
        <v>0</v>
      </c>
      <c r="BJ13" s="18">
        <v>2</v>
      </c>
      <c r="BK13" s="18">
        <v>19.5</v>
      </c>
      <c r="BL13" s="18">
        <v>0.5</v>
      </c>
      <c r="BM13" s="18">
        <v>0</v>
      </c>
      <c r="BN13" s="18">
        <v>11.5</v>
      </c>
      <c r="BO13" s="18">
        <v>0</v>
      </c>
      <c r="BP13" s="18">
        <v>0</v>
      </c>
      <c r="BQ13" s="18">
        <v>0</v>
      </c>
      <c r="BR13" s="18">
        <v>0</v>
      </c>
      <c r="BS13" s="18">
        <v>0</v>
      </c>
      <c r="BT13" s="18">
        <v>0</v>
      </c>
      <c r="BU13" s="18">
        <v>1</v>
      </c>
      <c r="BV13" s="18">
        <v>0</v>
      </c>
      <c r="BW13" s="18">
        <v>0</v>
      </c>
      <c r="BX13" s="18">
        <v>0</v>
      </c>
      <c r="BY13" s="18">
        <v>0</v>
      </c>
      <c r="BZ13" s="18">
        <v>0</v>
      </c>
      <c r="CA13" s="18">
        <v>0</v>
      </c>
      <c r="CB13" s="18">
        <v>6</v>
      </c>
      <c r="CC13" s="18">
        <v>0</v>
      </c>
      <c r="CD13" s="18">
        <v>0</v>
      </c>
      <c r="CE13" s="18">
        <v>0</v>
      </c>
      <c r="CF13" s="18">
        <v>0</v>
      </c>
      <c r="CG13" s="18">
        <v>0</v>
      </c>
      <c r="CH13" s="18">
        <v>0</v>
      </c>
      <c r="CI13" s="18">
        <v>0</v>
      </c>
      <c r="CJ13" s="18">
        <v>0</v>
      </c>
      <c r="CK13" s="18">
        <v>0</v>
      </c>
      <c r="CL13" s="18">
        <v>0</v>
      </c>
      <c r="CM13" s="18">
        <v>0</v>
      </c>
      <c r="CN13" s="18">
        <v>8.5</v>
      </c>
      <c r="CO13" s="18">
        <v>2.5</v>
      </c>
      <c r="CP13" s="18">
        <v>2</v>
      </c>
      <c r="CQ13" s="18">
        <v>0</v>
      </c>
      <c r="CR13" s="18">
        <v>0</v>
      </c>
      <c r="CS13" s="18">
        <v>0</v>
      </c>
      <c r="CT13" s="18">
        <v>0</v>
      </c>
      <c r="CU13" s="18">
        <v>0</v>
      </c>
      <c r="CV13" s="18">
        <v>0</v>
      </c>
      <c r="CW13" s="18">
        <v>0</v>
      </c>
      <c r="CX13" s="18">
        <v>0</v>
      </c>
      <c r="CY13" s="18">
        <v>0</v>
      </c>
      <c r="CZ13" s="18">
        <v>0</v>
      </c>
      <c r="DA13" s="18">
        <v>1</v>
      </c>
      <c r="DB13" s="18">
        <v>0</v>
      </c>
      <c r="DC13" s="18">
        <v>0</v>
      </c>
      <c r="DD13" s="18">
        <v>0</v>
      </c>
      <c r="DE13" s="18">
        <v>0</v>
      </c>
      <c r="DF13" s="18">
        <v>13</v>
      </c>
      <c r="DG13" s="18">
        <v>0</v>
      </c>
      <c r="DH13" s="18">
        <v>0</v>
      </c>
      <c r="DI13" s="18">
        <v>0</v>
      </c>
      <c r="DJ13" s="18">
        <v>0</v>
      </c>
      <c r="DK13" s="18">
        <v>0</v>
      </c>
      <c r="DL13" s="18">
        <v>0</v>
      </c>
      <c r="DM13" s="18">
        <v>0</v>
      </c>
      <c r="DN13" s="18">
        <v>2</v>
      </c>
      <c r="DO13" s="18">
        <v>1</v>
      </c>
      <c r="DP13" s="18">
        <v>0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0</v>
      </c>
      <c r="DW13" s="18">
        <v>0</v>
      </c>
      <c r="DX13" s="18">
        <v>0</v>
      </c>
      <c r="DY13" s="18">
        <v>0</v>
      </c>
      <c r="DZ13" s="18">
        <v>0</v>
      </c>
      <c r="EA13" s="18">
        <v>0</v>
      </c>
      <c r="EB13" s="18">
        <v>0</v>
      </c>
      <c r="EC13" s="18">
        <v>1</v>
      </c>
      <c r="ED13" s="18">
        <v>0</v>
      </c>
      <c r="EE13" s="18">
        <v>0</v>
      </c>
      <c r="EF13" s="18">
        <v>0</v>
      </c>
      <c r="EG13" s="18">
        <v>0</v>
      </c>
      <c r="EH13" s="18">
        <v>0</v>
      </c>
      <c r="EI13" s="18">
        <v>0</v>
      </c>
      <c r="EJ13" s="18">
        <v>1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1.5</v>
      </c>
      <c r="FB13" s="18">
        <v>0</v>
      </c>
      <c r="FC13" s="18">
        <v>1.5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30</v>
      </c>
      <c r="FO13" s="18">
        <v>1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1</v>
      </c>
      <c r="FW13" s="18">
        <v>0</v>
      </c>
      <c r="FX13" s="18">
        <v>0</v>
      </c>
      <c r="FY13" s="18"/>
      <c r="FZ13" s="12">
        <f t="shared" si="0"/>
        <v>235</v>
      </c>
      <c r="GA13" s="12"/>
      <c r="GB13" s="12"/>
      <c r="GC13" s="12"/>
      <c r="GD13" s="12"/>
      <c r="GE13" s="2"/>
      <c r="GF13" s="2"/>
      <c r="GG13" s="2"/>
      <c r="GH13" s="2"/>
      <c r="GI13" s="2"/>
      <c r="GJ13" s="2"/>
      <c r="GK13" s="2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</row>
    <row r="14" spans="1:254" x14ac:dyDescent="0.35">
      <c r="A14" s="3" t="s">
        <v>429</v>
      </c>
      <c r="B14" s="2" t="s">
        <v>654</v>
      </c>
      <c r="C14" s="16">
        <f>'HB24-1448_GovReq'!C14</f>
        <v>0</v>
      </c>
      <c r="D14" s="18">
        <v>6.3</v>
      </c>
      <c r="E14" s="18">
        <v>0</v>
      </c>
      <c r="F14" s="18">
        <v>25.3</v>
      </c>
      <c r="G14" s="18">
        <v>0</v>
      </c>
      <c r="H14" s="18">
        <v>0</v>
      </c>
      <c r="I14" s="18">
        <v>12.7</v>
      </c>
      <c r="J14" s="18">
        <v>0</v>
      </c>
      <c r="K14" s="18">
        <v>0</v>
      </c>
      <c r="L14" s="18">
        <v>0</v>
      </c>
      <c r="M14" s="18">
        <v>0</v>
      </c>
      <c r="N14" s="18">
        <v>15.8</v>
      </c>
      <c r="O14" s="18">
        <v>0</v>
      </c>
      <c r="P14" s="18">
        <v>0</v>
      </c>
      <c r="Q14" s="18">
        <v>9.5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22.2</v>
      </c>
      <c r="AB14" s="18">
        <v>6.3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3.2</v>
      </c>
      <c r="AQ14" s="18">
        <v>0</v>
      </c>
      <c r="AR14" s="18">
        <v>12.7</v>
      </c>
      <c r="AS14" s="18">
        <v>0</v>
      </c>
      <c r="AT14" s="18">
        <v>0</v>
      </c>
      <c r="AU14" s="18">
        <v>0</v>
      </c>
      <c r="AV14" s="18">
        <v>0</v>
      </c>
      <c r="AW14" s="18">
        <v>0</v>
      </c>
      <c r="AX14" s="18">
        <v>0</v>
      </c>
      <c r="AY14" s="18">
        <v>0</v>
      </c>
      <c r="AZ14" s="18">
        <v>0</v>
      </c>
      <c r="BA14" s="18">
        <v>0</v>
      </c>
      <c r="BB14" s="18">
        <v>0</v>
      </c>
      <c r="BC14" s="18">
        <v>0</v>
      </c>
      <c r="BD14" s="18">
        <v>0</v>
      </c>
      <c r="BE14" s="18">
        <v>0</v>
      </c>
      <c r="BF14" s="18">
        <v>0</v>
      </c>
      <c r="BG14" s="18">
        <v>0</v>
      </c>
      <c r="BH14" s="18">
        <v>0</v>
      </c>
      <c r="BI14" s="18">
        <v>0</v>
      </c>
      <c r="BJ14" s="18">
        <v>0</v>
      </c>
      <c r="BK14" s="18">
        <v>0</v>
      </c>
      <c r="BL14" s="18">
        <v>0</v>
      </c>
      <c r="BM14" s="18">
        <v>0</v>
      </c>
      <c r="BN14" s="18">
        <v>9.5</v>
      </c>
      <c r="BO14" s="18">
        <v>0</v>
      </c>
      <c r="BP14" s="18">
        <v>0</v>
      </c>
      <c r="BQ14" s="18">
        <v>0</v>
      </c>
      <c r="BR14" s="18">
        <v>0</v>
      </c>
      <c r="BS14" s="18">
        <v>0</v>
      </c>
      <c r="BT14" s="18">
        <v>0</v>
      </c>
      <c r="BU14" s="18">
        <v>0</v>
      </c>
      <c r="BV14" s="18">
        <v>0</v>
      </c>
      <c r="BW14" s="18">
        <v>0</v>
      </c>
      <c r="BX14" s="18">
        <v>0</v>
      </c>
      <c r="BY14" s="18">
        <v>0</v>
      </c>
      <c r="BZ14" s="18">
        <v>0</v>
      </c>
      <c r="CA14" s="18">
        <v>0</v>
      </c>
      <c r="CB14" s="18">
        <v>0</v>
      </c>
      <c r="CC14" s="18">
        <v>0</v>
      </c>
      <c r="CD14" s="18">
        <v>0</v>
      </c>
      <c r="CE14" s="18">
        <v>0</v>
      </c>
      <c r="CF14" s="18">
        <v>0</v>
      </c>
      <c r="CG14" s="18">
        <v>0</v>
      </c>
      <c r="CH14" s="18">
        <v>0</v>
      </c>
      <c r="CI14" s="18">
        <v>0</v>
      </c>
      <c r="CJ14" s="18">
        <v>6.3</v>
      </c>
      <c r="CK14" s="18">
        <v>0</v>
      </c>
      <c r="CL14" s="18">
        <v>0</v>
      </c>
      <c r="CM14" s="18">
        <v>0</v>
      </c>
      <c r="CN14" s="18">
        <v>0</v>
      </c>
      <c r="CO14" s="18">
        <v>3.2</v>
      </c>
      <c r="CP14" s="18">
        <v>0</v>
      </c>
      <c r="CQ14" s="18">
        <v>0</v>
      </c>
      <c r="CR14" s="18">
        <v>0</v>
      </c>
      <c r="CS14" s="18">
        <v>0</v>
      </c>
      <c r="CT14" s="18">
        <v>0</v>
      </c>
      <c r="CU14" s="18">
        <v>0</v>
      </c>
      <c r="CV14" s="18">
        <v>0</v>
      </c>
      <c r="CW14" s="18">
        <v>0</v>
      </c>
      <c r="CX14" s="18">
        <v>0</v>
      </c>
      <c r="CY14" s="18">
        <v>0</v>
      </c>
      <c r="CZ14" s="18">
        <v>0</v>
      </c>
      <c r="DA14" s="18">
        <v>0</v>
      </c>
      <c r="DB14" s="18">
        <v>0</v>
      </c>
      <c r="DC14" s="18">
        <v>0</v>
      </c>
      <c r="DD14" s="18">
        <v>0</v>
      </c>
      <c r="DE14" s="18">
        <v>0</v>
      </c>
      <c r="DF14" s="18">
        <v>0</v>
      </c>
      <c r="DG14" s="18">
        <v>0</v>
      </c>
      <c r="DH14" s="18">
        <v>0</v>
      </c>
      <c r="DI14" s="18">
        <v>0</v>
      </c>
      <c r="DJ14" s="18">
        <v>0</v>
      </c>
      <c r="DK14" s="18">
        <v>0</v>
      </c>
      <c r="DL14" s="18">
        <v>0</v>
      </c>
      <c r="DM14" s="18">
        <v>0</v>
      </c>
      <c r="DN14" s="18">
        <v>0</v>
      </c>
      <c r="DO14" s="18">
        <v>0</v>
      </c>
      <c r="DP14" s="18">
        <v>0</v>
      </c>
      <c r="DQ14" s="18">
        <v>0</v>
      </c>
      <c r="DR14" s="18">
        <v>0</v>
      </c>
      <c r="DS14" s="18">
        <v>0</v>
      </c>
      <c r="DT14" s="18">
        <v>0</v>
      </c>
      <c r="DU14" s="18">
        <v>0</v>
      </c>
      <c r="DV14" s="18">
        <v>0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12.7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6.3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2">
        <f>SUM(C14:FY14)</f>
        <v>152</v>
      </c>
      <c r="GA14" s="12"/>
      <c r="GB14" s="12"/>
      <c r="GC14" s="12"/>
      <c r="GD14" s="12"/>
      <c r="GE14" s="2"/>
      <c r="GF14" s="2"/>
      <c r="GG14" s="2"/>
      <c r="GH14" s="2"/>
      <c r="GI14" s="2"/>
      <c r="GJ14" s="2"/>
      <c r="GK14" s="2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  <c r="IP14" s="17"/>
      <c r="IQ14" s="17"/>
      <c r="IR14" s="17"/>
      <c r="IS14" s="17"/>
      <c r="IT14" s="17"/>
    </row>
    <row r="15" spans="1:254" x14ac:dyDescent="0.35">
      <c r="A15" s="3" t="s">
        <v>1019</v>
      </c>
      <c r="B15" s="2" t="s">
        <v>1043</v>
      </c>
      <c r="C15" s="16">
        <f>'HB24-1448_GovReq'!C15</f>
        <v>1</v>
      </c>
      <c r="D15" s="18">
        <v>7.5</v>
      </c>
      <c r="E15" s="18">
        <v>0</v>
      </c>
      <c r="F15" s="18">
        <v>3</v>
      </c>
      <c r="G15" s="18">
        <v>2</v>
      </c>
      <c r="H15" s="18">
        <v>2</v>
      </c>
      <c r="I15" s="18">
        <v>12.5</v>
      </c>
      <c r="J15" s="18">
        <v>0</v>
      </c>
      <c r="K15" s="18">
        <v>0</v>
      </c>
      <c r="L15" s="18">
        <v>23</v>
      </c>
      <c r="M15" s="18">
        <v>5</v>
      </c>
      <c r="N15" s="18">
        <v>140</v>
      </c>
      <c r="O15" s="18">
        <v>60</v>
      </c>
      <c r="P15" s="18">
        <v>0</v>
      </c>
      <c r="Q15" s="18">
        <v>143.5</v>
      </c>
      <c r="R15" s="18">
        <v>2</v>
      </c>
      <c r="S15" s="18">
        <v>0</v>
      </c>
      <c r="T15" s="18">
        <v>0</v>
      </c>
      <c r="U15" s="18">
        <v>0</v>
      </c>
      <c r="V15" s="18">
        <v>0</v>
      </c>
      <c r="W15" s="18">
        <v>1</v>
      </c>
      <c r="X15" s="18">
        <v>0</v>
      </c>
      <c r="Y15" s="18">
        <v>0</v>
      </c>
      <c r="Z15" s="18">
        <v>1</v>
      </c>
      <c r="AA15" s="18">
        <v>15</v>
      </c>
      <c r="AB15" s="18">
        <v>50</v>
      </c>
      <c r="AC15" s="18">
        <v>0</v>
      </c>
      <c r="AD15" s="18">
        <v>2</v>
      </c>
      <c r="AE15" s="18">
        <v>0</v>
      </c>
      <c r="AF15" s="18">
        <v>0</v>
      </c>
      <c r="AG15" s="18">
        <v>2.5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4</v>
      </c>
      <c r="AP15" s="18">
        <v>197.5</v>
      </c>
      <c r="AQ15" s="18">
        <v>1</v>
      </c>
      <c r="AR15" s="18">
        <v>65</v>
      </c>
      <c r="AS15" s="18">
        <v>20</v>
      </c>
      <c r="AT15" s="18">
        <v>5</v>
      </c>
      <c r="AU15" s="18">
        <v>0</v>
      </c>
      <c r="AV15" s="18">
        <v>0</v>
      </c>
      <c r="AW15" s="18">
        <v>1</v>
      </c>
      <c r="AX15" s="18">
        <v>0</v>
      </c>
      <c r="AY15" s="18">
        <v>4</v>
      </c>
      <c r="AZ15" s="18">
        <v>0</v>
      </c>
      <c r="BA15" s="18">
        <v>7</v>
      </c>
      <c r="BB15" s="18">
        <v>14</v>
      </c>
      <c r="BC15" s="18">
        <v>23</v>
      </c>
      <c r="BD15" s="18">
        <v>5</v>
      </c>
      <c r="BE15" s="18">
        <v>0</v>
      </c>
      <c r="BF15" s="18">
        <v>35</v>
      </c>
      <c r="BG15" s="18">
        <v>0</v>
      </c>
      <c r="BH15" s="18">
        <v>13.5</v>
      </c>
      <c r="BI15" s="18">
        <v>0</v>
      </c>
      <c r="BJ15" s="18">
        <v>22</v>
      </c>
      <c r="BK15" s="18">
        <v>110</v>
      </c>
      <c r="BL15" s="18">
        <v>6</v>
      </c>
      <c r="BM15" s="18">
        <v>4</v>
      </c>
      <c r="BN15" s="18">
        <v>43.5</v>
      </c>
      <c r="BO15" s="18">
        <v>2.5</v>
      </c>
      <c r="BP15" s="18">
        <v>0</v>
      </c>
      <c r="BQ15" s="18">
        <v>1.5</v>
      </c>
      <c r="BR15" s="18">
        <v>0</v>
      </c>
      <c r="BS15" s="18">
        <v>0</v>
      </c>
      <c r="BT15" s="18">
        <v>1</v>
      </c>
      <c r="BU15" s="18">
        <v>1</v>
      </c>
      <c r="BV15" s="18">
        <v>0</v>
      </c>
      <c r="BW15" s="18">
        <v>0</v>
      </c>
      <c r="BX15" s="18">
        <v>0</v>
      </c>
      <c r="BY15" s="18">
        <v>0</v>
      </c>
      <c r="BZ15" s="18">
        <v>0</v>
      </c>
      <c r="CA15" s="18">
        <v>0</v>
      </c>
      <c r="CB15" s="18">
        <v>206</v>
      </c>
      <c r="CC15" s="18">
        <v>0</v>
      </c>
      <c r="CD15" s="18">
        <v>0</v>
      </c>
      <c r="CE15" s="18">
        <v>0</v>
      </c>
      <c r="CF15" s="18">
        <v>0</v>
      </c>
      <c r="CG15" s="18">
        <v>0</v>
      </c>
      <c r="CH15" s="18">
        <v>0</v>
      </c>
      <c r="CI15" s="18">
        <v>0</v>
      </c>
      <c r="CJ15" s="18">
        <v>2</v>
      </c>
      <c r="CK15" s="18">
        <v>0</v>
      </c>
      <c r="CL15" s="18">
        <v>3</v>
      </c>
      <c r="CM15" s="18">
        <v>1</v>
      </c>
      <c r="CN15" s="18">
        <v>174.5</v>
      </c>
      <c r="CO15" s="18">
        <v>73</v>
      </c>
      <c r="CP15" s="18">
        <v>5</v>
      </c>
      <c r="CQ15" s="18">
        <v>2</v>
      </c>
      <c r="CR15" s="18">
        <v>0</v>
      </c>
      <c r="CS15" s="18">
        <v>0</v>
      </c>
      <c r="CT15" s="18">
        <v>0</v>
      </c>
      <c r="CU15" s="18">
        <v>1</v>
      </c>
      <c r="CV15" s="18">
        <v>0</v>
      </c>
      <c r="CW15" s="18">
        <v>0</v>
      </c>
      <c r="CX15" s="18">
        <v>0</v>
      </c>
      <c r="CY15" s="18">
        <v>0</v>
      </c>
      <c r="CZ15" s="18">
        <v>0</v>
      </c>
      <c r="DA15" s="18">
        <v>0</v>
      </c>
      <c r="DB15" s="18">
        <v>0</v>
      </c>
      <c r="DC15" s="18">
        <v>0</v>
      </c>
      <c r="DD15" s="18">
        <v>0</v>
      </c>
      <c r="DE15" s="18">
        <v>0</v>
      </c>
      <c r="DF15" s="18">
        <v>30.5</v>
      </c>
      <c r="DG15" s="18">
        <v>0</v>
      </c>
      <c r="DH15" s="18">
        <v>0</v>
      </c>
      <c r="DI15" s="18">
        <v>4.5</v>
      </c>
      <c r="DJ15" s="18">
        <v>0</v>
      </c>
      <c r="DK15" s="18">
        <v>0</v>
      </c>
      <c r="DL15" s="18">
        <v>6</v>
      </c>
      <c r="DM15" s="18">
        <v>0</v>
      </c>
      <c r="DN15" s="18">
        <v>0</v>
      </c>
      <c r="DO15" s="18">
        <v>0</v>
      </c>
      <c r="DP15" s="18">
        <v>0</v>
      </c>
      <c r="DQ15" s="18">
        <v>0</v>
      </c>
      <c r="DR15" s="18">
        <v>0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2</v>
      </c>
      <c r="EA15" s="18">
        <v>2</v>
      </c>
      <c r="EB15" s="18">
        <v>0</v>
      </c>
      <c r="EC15" s="18">
        <v>1</v>
      </c>
      <c r="ED15" s="18">
        <v>0</v>
      </c>
      <c r="EE15" s="18">
        <v>0</v>
      </c>
      <c r="EF15" s="18">
        <v>2</v>
      </c>
      <c r="EG15" s="18">
        <v>1</v>
      </c>
      <c r="EH15" s="18">
        <v>1</v>
      </c>
      <c r="EI15" s="18">
        <v>12.5</v>
      </c>
      <c r="EJ15" s="18">
        <v>31</v>
      </c>
      <c r="EK15" s="18">
        <v>0</v>
      </c>
      <c r="EL15" s="18">
        <v>0</v>
      </c>
      <c r="EM15" s="18">
        <v>1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2</v>
      </c>
      <c r="EV15" s="18">
        <v>5</v>
      </c>
      <c r="EW15" s="18">
        <v>0</v>
      </c>
      <c r="EX15" s="18">
        <v>0</v>
      </c>
      <c r="EY15" s="18">
        <v>0</v>
      </c>
      <c r="EZ15" s="18">
        <v>0</v>
      </c>
      <c r="FA15" s="18">
        <v>8</v>
      </c>
      <c r="FB15" s="18">
        <v>0</v>
      </c>
      <c r="FC15" s="18">
        <v>8</v>
      </c>
      <c r="FD15" s="18">
        <v>1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5</v>
      </c>
      <c r="FN15" s="18">
        <v>4.5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1</v>
      </c>
      <c r="FW15" s="18">
        <v>0</v>
      </c>
      <c r="FX15" s="18">
        <v>0</v>
      </c>
      <c r="FY15" s="18"/>
      <c r="FZ15" s="12">
        <f>SUM(C15:FY15)</f>
        <v>1656</v>
      </c>
      <c r="GA15" s="12"/>
      <c r="GB15" s="12"/>
      <c r="GC15" s="12"/>
      <c r="GD15" s="12"/>
      <c r="GE15" s="2"/>
      <c r="GF15" s="2"/>
      <c r="GG15" s="2"/>
      <c r="GH15" s="2"/>
      <c r="GI15" s="2"/>
      <c r="GJ15" s="2"/>
      <c r="GK15" s="2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</row>
    <row r="16" spans="1:254" x14ac:dyDescent="0.35">
      <c r="A16" s="3" t="s">
        <v>430</v>
      </c>
      <c r="B16" s="2" t="s">
        <v>779</v>
      </c>
      <c r="C16" s="12">
        <f>ROUND(C11-C12-C13-C15,1)</f>
        <v>6449</v>
      </c>
      <c r="D16" s="12">
        <f t="shared" ref="D16:BO16" si="4">ROUND(D11-D12-D13-D15,1)</f>
        <v>31711</v>
      </c>
      <c r="E16" s="12">
        <f t="shared" si="4"/>
        <v>4466</v>
      </c>
      <c r="F16" s="12">
        <f t="shared" si="4"/>
        <v>21448.5</v>
      </c>
      <c r="G16" s="12">
        <f t="shared" si="4"/>
        <v>1531.5</v>
      </c>
      <c r="H16" s="12">
        <f t="shared" si="4"/>
        <v>1123</v>
      </c>
      <c r="I16" s="12">
        <f t="shared" si="4"/>
        <v>6326</v>
      </c>
      <c r="J16" s="12">
        <f t="shared" si="4"/>
        <v>1986</v>
      </c>
      <c r="K16" s="12">
        <f t="shared" si="4"/>
        <v>273.5</v>
      </c>
      <c r="L16" s="12">
        <f t="shared" si="4"/>
        <v>2060</v>
      </c>
      <c r="M16" s="12">
        <f t="shared" si="4"/>
        <v>881</v>
      </c>
      <c r="N16" s="12">
        <f t="shared" si="4"/>
        <v>48499</v>
      </c>
      <c r="O16" s="12">
        <f t="shared" si="4"/>
        <v>12660.5</v>
      </c>
      <c r="P16" s="12">
        <f t="shared" si="4"/>
        <v>358</v>
      </c>
      <c r="Q16" s="12">
        <f t="shared" si="4"/>
        <v>36860.5</v>
      </c>
      <c r="R16" s="12">
        <f t="shared" si="4"/>
        <v>520</v>
      </c>
      <c r="S16" s="12">
        <f t="shared" si="4"/>
        <v>1483</v>
      </c>
      <c r="T16" s="12">
        <f t="shared" si="4"/>
        <v>164</v>
      </c>
      <c r="U16" s="12">
        <f t="shared" si="4"/>
        <v>49</v>
      </c>
      <c r="V16" s="12">
        <f t="shared" si="4"/>
        <v>249</v>
      </c>
      <c r="W16" s="12">
        <f t="shared" si="4"/>
        <v>208.5</v>
      </c>
      <c r="X16" s="12">
        <f t="shared" si="4"/>
        <v>30</v>
      </c>
      <c r="Y16" s="12">
        <f t="shared" si="4"/>
        <v>412</v>
      </c>
      <c r="Z16" s="12">
        <f t="shared" si="4"/>
        <v>219</v>
      </c>
      <c r="AA16" s="12">
        <f t="shared" si="4"/>
        <v>30214.5</v>
      </c>
      <c r="AB16" s="12">
        <f t="shared" si="4"/>
        <v>26565.5</v>
      </c>
      <c r="AC16" s="12">
        <f t="shared" si="4"/>
        <v>910</v>
      </c>
      <c r="AD16" s="12">
        <f t="shared" si="4"/>
        <v>1260.5</v>
      </c>
      <c r="AE16" s="12">
        <f t="shared" si="4"/>
        <v>92</v>
      </c>
      <c r="AF16" s="12">
        <f t="shared" si="4"/>
        <v>179</v>
      </c>
      <c r="AG16" s="12">
        <f t="shared" si="4"/>
        <v>572.5</v>
      </c>
      <c r="AH16" s="12">
        <f t="shared" si="4"/>
        <v>925</v>
      </c>
      <c r="AI16" s="12">
        <f t="shared" si="4"/>
        <v>414</v>
      </c>
      <c r="AJ16" s="12">
        <f t="shared" si="4"/>
        <v>170</v>
      </c>
      <c r="AK16" s="12">
        <f t="shared" si="4"/>
        <v>153</v>
      </c>
      <c r="AL16" s="12">
        <f t="shared" si="4"/>
        <v>284</v>
      </c>
      <c r="AM16" s="12">
        <f t="shared" si="4"/>
        <v>335</v>
      </c>
      <c r="AN16" s="12">
        <f t="shared" si="4"/>
        <v>287</v>
      </c>
      <c r="AO16" s="12">
        <f t="shared" si="4"/>
        <v>3973.5</v>
      </c>
      <c r="AP16" s="12">
        <f t="shared" si="4"/>
        <v>80794.5</v>
      </c>
      <c r="AQ16" s="12">
        <f t="shared" si="4"/>
        <v>228</v>
      </c>
      <c r="AR16" s="12">
        <f t="shared" si="4"/>
        <v>57342.5</v>
      </c>
      <c r="AS16" s="12">
        <f t="shared" si="4"/>
        <v>6047</v>
      </c>
      <c r="AT16" s="12">
        <f t="shared" si="4"/>
        <v>2428</v>
      </c>
      <c r="AU16" s="12">
        <f t="shared" si="4"/>
        <v>315.5</v>
      </c>
      <c r="AV16" s="12">
        <f t="shared" si="4"/>
        <v>299</v>
      </c>
      <c r="AW16" s="12">
        <f t="shared" si="4"/>
        <v>255.5</v>
      </c>
      <c r="AX16" s="12">
        <f t="shared" si="4"/>
        <v>60</v>
      </c>
      <c r="AY16" s="12">
        <f t="shared" si="4"/>
        <v>427</v>
      </c>
      <c r="AZ16" s="12">
        <f t="shared" si="4"/>
        <v>11743</v>
      </c>
      <c r="BA16" s="12">
        <f t="shared" si="4"/>
        <v>8758</v>
      </c>
      <c r="BB16" s="12">
        <f t="shared" si="4"/>
        <v>7048.5</v>
      </c>
      <c r="BC16" s="12">
        <f t="shared" si="4"/>
        <v>21034.5</v>
      </c>
      <c r="BD16" s="12">
        <f t="shared" si="4"/>
        <v>3648</v>
      </c>
      <c r="BE16" s="12">
        <f t="shared" si="4"/>
        <v>1183.5</v>
      </c>
      <c r="BF16" s="12">
        <f t="shared" si="4"/>
        <v>24551.5</v>
      </c>
      <c r="BG16" s="12">
        <f t="shared" si="4"/>
        <v>883</v>
      </c>
      <c r="BH16" s="12">
        <f t="shared" si="4"/>
        <v>543.5</v>
      </c>
      <c r="BI16" s="12">
        <f t="shared" si="4"/>
        <v>246.5</v>
      </c>
      <c r="BJ16" s="12">
        <f t="shared" si="4"/>
        <v>6275.5</v>
      </c>
      <c r="BK16" s="12">
        <f t="shared" si="4"/>
        <v>20853</v>
      </c>
      <c r="BL16" s="12">
        <f t="shared" si="4"/>
        <v>58</v>
      </c>
      <c r="BM16" s="12">
        <f t="shared" si="4"/>
        <v>420</v>
      </c>
      <c r="BN16" s="12">
        <f t="shared" si="4"/>
        <v>2977.5</v>
      </c>
      <c r="BO16" s="12">
        <f t="shared" si="4"/>
        <v>1224.5</v>
      </c>
      <c r="BP16" s="12">
        <f t="shared" ref="BP16:EA16" si="5">ROUND(BP11-BP12-BP13-BP15,1)</f>
        <v>149</v>
      </c>
      <c r="BQ16" s="12">
        <f t="shared" si="5"/>
        <v>5735.5</v>
      </c>
      <c r="BR16" s="12">
        <f t="shared" si="5"/>
        <v>4492.5</v>
      </c>
      <c r="BS16" s="12">
        <f t="shared" si="5"/>
        <v>1100.5</v>
      </c>
      <c r="BT16" s="12">
        <f t="shared" si="5"/>
        <v>367</v>
      </c>
      <c r="BU16" s="12">
        <f t="shared" si="5"/>
        <v>422.5</v>
      </c>
      <c r="BV16" s="12">
        <f t="shared" si="5"/>
        <v>1228</v>
      </c>
      <c r="BW16" s="12">
        <f t="shared" si="5"/>
        <v>1984</v>
      </c>
      <c r="BX16" s="12">
        <f t="shared" si="5"/>
        <v>69</v>
      </c>
      <c r="BY16" s="12">
        <f t="shared" si="5"/>
        <v>437</v>
      </c>
      <c r="BZ16" s="12">
        <f t="shared" si="5"/>
        <v>198</v>
      </c>
      <c r="CA16" s="12">
        <f t="shared" si="5"/>
        <v>139.5</v>
      </c>
      <c r="CB16" s="12">
        <f t="shared" si="5"/>
        <v>69115.5</v>
      </c>
      <c r="CC16" s="12">
        <f t="shared" si="5"/>
        <v>190</v>
      </c>
      <c r="CD16" s="12">
        <f t="shared" si="5"/>
        <v>200.5</v>
      </c>
      <c r="CE16" s="12">
        <f t="shared" si="5"/>
        <v>148</v>
      </c>
      <c r="CF16" s="12">
        <f t="shared" si="5"/>
        <v>108</v>
      </c>
      <c r="CG16" s="12">
        <f t="shared" si="5"/>
        <v>193</v>
      </c>
      <c r="CH16" s="12">
        <f t="shared" si="5"/>
        <v>95.5</v>
      </c>
      <c r="CI16" s="12">
        <f t="shared" si="5"/>
        <v>697</v>
      </c>
      <c r="CJ16" s="12">
        <f t="shared" si="5"/>
        <v>819</v>
      </c>
      <c r="CK16" s="12">
        <f t="shared" si="5"/>
        <v>4228.5</v>
      </c>
      <c r="CL16" s="12">
        <f t="shared" si="5"/>
        <v>1203</v>
      </c>
      <c r="CM16" s="12">
        <f t="shared" si="5"/>
        <v>715.5</v>
      </c>
      <c r="CN16" s="12">
        <f t="shared" si="5"/>
        <v>28463.5</v>
      </c>
      <c r="CO16" s="12">
        <f t="shared" si="5"/>
        <v>14033.5</v>
      </c>
      <c r="CP16" s="12">
        <f t="shared" si="5"/>
        <v>907.5</v>
      </c>
      <c r="CQ16" s="12">
        <f t="shared" si="5"/>
        <v>729</v>
      </c>
      <c r="CR16" s="12">
        <f t="shared" si="5"/>
        <v>231</v>
      </c>
      <c r="CS16" s="12">
        <f t="shared" si="5"/>
        <v>266</v>
      </c>
      <c r="CT16" s="12">
        <f t="shared" si="5"/>
        <v>106</v>
      </c>
      <c r="CU16" s="12">
        <f t="shared" si="5"/>
        <v>74</v>
      </c>
      <c r="CV16" s="12">
        <f t="shared" si="5"/>
        <v>25</v>
      </c>
      <c r="CW16" s="12">
        <f t="shared" si="5"/>
        <v>208</v>
      </c>
      <c r="CX16" s="12">
        <f t="shared" si="5"/>
        <v>458.5</v>
      </c>
      <c r="CY16" s="12">
        <f t="shared" si="5"/>
        <v>34.5</v>
      </c>
      <c r="CZ16" s="12">
        <f t="shared" si="5"/>
        <v>1720</v>
      </c>
      <c r="DA16" s="12">
        <f t="shared" si="5"/>
        <v>191</v>
      </c>
      <c r="DB16" s="12">
        <f t="shared" si="5"/>
        <v>316</v>
      </c>
      <c r="DC16" s="12">
        <f t="shared" si="5"/>
        <v>188</v>
      </c>
      <c r="DD16" s="12">
        <f t="shared" si="5"/>
        <v>158.5</v>
      </c>
      <c r="DE16" s="12">
        <f t="shared" si="5"/>
        <v>310.5</v>
      </c>
      <c r="DF16" s="12">
        <f t="shared" si="5"/>
        <v>18066.5</v>
      </c>
      <c r="DG16" s="12">
        <f t="shared" si="5"/>
        <v>114</v>
      </c>
      <c r="DH16" s="12">
        <f t="shared" si="5"/>
        <v>1758</v>
      </c>
      <c r="DI16" s="12">
        <f t="shared" si="5"/>
        <v>2334</v>
      </c>
      <c r="DJ16" s="12">
        <f t="shared" si="5"/>
        <v>648</v>
      </c>
      <c r="DK16" s="12">
        <f t="shared" si="5"/>
        <v>515</v>
      </c>
      <c r="DL16" s="12">
        <f t="shared" si="5"/>
        <v>5706.5</v>
      </c>
      <c r="DM16" s="12">
        <f t="shared" si="5"/>
        <v>224.5</v>
      </c>
      <c r="DN16" s="12">
        <f t="shared" si="5"/>
        <v>1358</v>
      </c>
      <c r="DO16" s="12">
        <f t="shared" si="5"/>
        <v>3262</v>
      </c>
      <c r="DP16" s="12">
        <f t="shared" si="5"/>
        <v>191</v>
      </c>
      <c r="DQ16" s="12">
        <f t="shared" si="5"/>
        <v>852</v>
      </c>
      <c r="DR16" s="12">
        <f t="shared" si="5"/>
        <v>1292</v>
      </c>
      <c r="DS16" s="12">
        <f t="shared" si="5"/>
        <v>574</v>
      </c>
      <c r="DT16" s="12">
        <f t="shared" si="5"/>
        <v>171</v>
      </c>
      <c r="DU16" s="12">
        <f t="shared" si="5"/>
        <v>360</v>
      </c>
      <c r="DV16" s="12">
        <f t="shared" si="5"/>
        <v>216</v>
      </c>
      <c r="DW16" s="12">
        <f t="shared" si="5"/>
        <v>296</v>
      </c>
      <c r="DX16" s="12">
        <f t="shared" si="5"/>
        <v>147</v>
      </c>
      <c r="DY16" s="12">
        <f t="shared" si="5"/>
        <v>287.5</v>
      </c>
      <c r="DZ16" s="12">
        <f t="shared" si="5"/>
        <v>693</v>
      </c>
      <c r="EA16" s="12">
        <f t="shared" si="5"/>
        <v>518</v>
      </c>
      <c r="EB16" s="12">
        <f t="shared" ref="EB16:FX16" si="6">ROUND(EB11-EB12-EB13-EB15,1)</f>
        <v>494</v>
      </c>
      <c r="EC16" s="12">
        <f t="shared" si="6"/>
        <v>271.5</v>
      </c>
      <c r="ED16" s="12">
        <f t="shared" si="6"/>
        <v>1514</v>
      </c>
      <c r="EE16" s="12">
        <f t="shared" si="6"/>
        <v>184</v>
      </c>
      <c r="EF16" s="12">
        <f t="shared" si="6"/>
        <v>1334</v>
      </c>
      <c r="EG16" s="12">
        <f t="shared" si="6"/>
        <v>237</v>
      </c>
      <c r="EH16" s="12">
        <f t="shared" si="6"/>
        <v>236.5</v>
      </c>
      <c r="EI16" s="12">
        <f t="shared" si="6"/>
        <v>13398</v>
      </c>
      <c r="EJ16" s="12">
        <f t="shared" si="6"/>
        <v>9983.5</v>
      </c>
      <c r="EK16" s="12">
        <f t="shared" si="6"/>
        <v>672</v>
      </c>
      <c r="EL16" s="12">
        <f t="shared" si="6"/>
        <v>484.5</v>
      </c>
      <c r="EM16" s="12">
        <f t="shared" si="6"/>
        <v>357</v>
      </c>
      <c r="EN16" s="12">
        <f t="shared" si="6"/>
        <v>878</v>
      </c>
      <c r="EO16" s="12">
        <f t="shared" si="6"/>
        <v>283</v>
      </c>
      <c r="EP16" s="12">
        <f t="shared" si="6"/>
        <v>420</v>
      </c>
      <c r="EQ16" s="12">
        <f t="shared" si="6"/>
        <v>2433</v>
      </c>
      <c r="ER16" s="12">
        <f t="shared" si="6"/>
        <v>321</v>
      </c>
      <c r="ES16" s="12">
        <f t="shared" si="6"/>
        <v>182.5</v>
      </c>
      <c r="ET16" s="12">
        <f t="shared" si="6"/>
        <v>184</v>
      </c>
      <c r="EU16" s="12">
        <f t="shared" si="6"/>
        <v>557</v>
      </c>
      <c r="EV16" s="12">
        <f t="shared" si="6"/>
        <v>73.5</v>
      </c>
      <c r="EW16" s="12">
        <f t="shared" si="6"/>
        <v>716.5</v>
      </c>
      <c r="EX16" s="12">
        <f t="shared" si="6"/>
        <v>168</v>
      </c>
      <c r="EY16" s="12">
        <f t="shared" si="6"/>
        <v>205</v>
      </c>
      <c r="EZ16" s="12">
        <f t="shared" si="6"/>
        <v>119</v>
      </c>
      <c r="FA16" s="12">
        <f t="shared" si="6"/>
        <v>3381.5</v>
      </c>
      <c r="FB16" s="12">
        <f t="shared" si="6"/>
        <v>288</v>
      </c>
      <c r="FC16" s="12">
        <f t="shared" si="6"/>
        <v>1660</v>
      </c>
      <c r="FD16" s="12">
        <f t="shared" si="6"/>
        <v>408</v>
      </c>
      <c r="FE16" s="12">
        <f t="shared" si="6"/>
        <v>78</v>
      </c>
      <c r="FF16" s="12">
        <f t="shared" si="6"/>
        <v>201</v>
      </c>
      <c r="FG16" s="12">
        <f t="shared" si="6"/>
        <v>123</v>
      </c>
      <c r="FH16" s="12">
        <f t="shared" si="6"/>
        <v>72</v>
      </c>
      <c r="FI16" s="12">
        <f t="shared" si="6"/>
        <v>1654</v>
      </c>
      <c r="FJ16" s="12">
        <f t="shared" si="6"/>
        <v>2049</v>
      </c>
      <c r="FK16" s="12">
        <f t="shared" si="6"/>
        <v>2593</v>
      </c>
      <c r="FL16" s="12">
        <f t="shared" si="6"/>
        <v>8371</v>
      </c>
      <c r="FM16" s="12">
        <f t="shared" si="6"/>
        <v>3938</v>
      </c>
      <c r="FN16" s="12">
        <f t="shared" si="6"/>
        <v>21983</v>
      </c>
      <c r="FO16" s="12">
        <f t="shared" si="6"/>
        <v>1066</v>
      </c>
      <c r="FP16" s="12">
        <f t="shared" si="6"/>
        <v>2247</v>
      </c>
      <c r="FQ16" s="12">
        <f t="shared" si="6"/>
        <v>997</v>
      </c>
      <c r="FR16" s="12">
        <f t="shared" si="6"/>
        <v>167</v>
      </c>
      <c r="FS16" s="12">
        <f t="shared" si="6"/>
        <v>157</v>
      </c>
      <c r="FT16" s="12">
        <f t="shared" si="6"/>
        <v>60</v>
      </c>
      <c r="FU16" s="12">
        <f t="shared" si="6"/>
        <v>781.5</v>
      </c>
      <c r="FV16" s="12">
        <f t="shared" si="6"/>
        <v>800</v>
      </c>
      <c r="FW16" s="12">
        <f t="shared" si="6"/>
        <v>138</v>
      </c>
      <c r="FX16" s="12">
        <f t="shared" si="6"/>
        <v>55</v>
      </c>
      <c r="FY16" s="12"/>
      <c r="FZ16" s="12">
        <f t="shared" si="0"/>
        <v>776964</v>
      </c>
      <c r="GA16" s="19"/>
      <c r="GB16" s="12">
        <f>FZ16-GA16</f>
        <v>776964</v>
      </c>
      <c r="GC16" s="12"/>
      <c r="GD16" s="12"/>
      <c r="GE16" s="2"/>
      <c r="GF16" s="2"/>
      <c r="GG16" s="2"/>
      <c r="GH16" s="2"/>
      <c r="GI16" s="2"/>
      <c r="GJ16" s="2"/>
      <c r="GK16" s="2"/>
      <c r="GL16" s="20"/>
      <c r="GM16" s="20"/>
    </row>
    <row r="17" spans="1:254" x14ac:dyDescent="0.35">
      <c r="A17" s="3" t="s">
        <v>431</v>
      </c>
      <c r="B17" s="12" t="s">
        <v>655</v>
      </c>
      <c r="C17" s="185">
        <f>'HB24-1448_GovReq'!C17</f>
        <v>2311</v>
      </c>
      <c r="D17" s="185">
        <v>9785</v>
      </c>
      <c r="E17" s="185">
        <v>2809</v>
      </c>
      <c r="F17" s="185">
        <v>3989</v>
      </c>
      <c r="G17" s="185">
        <v>189</v>
      </c>
      <c r="H17" s="185">
        <v>169</v>
      </c>
      <c r="I17" s="185">
        <v>4032</v>
      </c>
      <c r="J17" s="185">
        <v>831</v>
      </c>
      <c r="K17" s="185">
        <v>83</v>
      </c>
      <c r="L17" s="185">
        <v>732</v>
      </c>
      <c r="M17" s="185">
        <v>521</v>
      </c>
      <c r="N17" s="185">
        <v>8671</v>
      </c>
      <c r="O17" s="185">
        <v>1022</v>
      </c>
      <c r="P17" s="185">
        <v>65</v>
      </c>
      <c r="Q17" s="185">
        <v>17070</v>
      </c>
      <c r="R17" s="185">
        <v>839</v>
      </c>
      <c r="S17" s="185">
        <v>529</v>
      </c>
      <c r="T17" s="185">
        <v>57</v>
      </c>
      <c r="U17" s="185">
        <v>26</v>
      </c>
      <c r="V17" s="185">
        <v>100</v>
      </c>
      <c r="W17" s="185">
        <v>50</v>
      </c>
      <c r="X17" s="185">
        <v>14</v>
      </c>
      <c r="Y17" s="185">
        <v>276</v>
      </c>
      <c r="Z17" s="185">
        <v>60</v>
      </c>
      <c r="AA17" s="185">
        <v>5295</v>
      </c>
      <c r="AB17" s="185">
        <v>3397</v>
      </c>
      <c r="AC17" s="185">
        <v>123</v>
      </c>
      <c r="AD17" s="185">
        <v>283</v>
      </c>
      <c r="AE17" s="185">
        <v>20</v>
      </c>
      <c r="AF17" s="185">
        <v>34</v>
      </c>
      <c r="AG17" s="185">
        <v>74</v>
      </c>
      <c r="AH17" s="185">
        <v>356</v>
      </c>
      <c r="AI17" s="185">
        <v>129</v>
      </c>
      <c r="AJ17" s="185">
        <v>71</v>
      </c>
      <c r="AK17" s="185">
        <v>106</v>
      </c>
      <c r="AL17" s="185">
        <v>109</v>
      </c>
      <c r="AM17" s="185">
        <v>175</v>
      </c>
      <c r="AN17" s="185">
        <v>98</v>
      </c>
      <c r="AO17" s="185">
        <v>1189</v>
      </c>
      <c r="AP17" s="185">
        <v>30699</v>
      </c>
      <c r="AQ17" s="185">
        <v>74</v>
      </c>
      <c r="AR17" s="185">
        <v>3849</v>
      </c>
      <c r="AS17" s="185">
        <v>1103</v>
      </c>
      <c r="AT17" s="185">
        <v>221</v>
      </c>
      <c r="AU17" s="185">
        <v>48</v>
      </c>
      <c r="AV17" s="185">
        <v>107</v>
      </c>
      <c r="AW17" s="185">
        <v>42</v>
      </c>
      <c r="AX17" s="185">
        <v>0</v>
      </c>
      <c r="AY17" s="185">
        <v>133</v>
      </c>
      <c r="AZ17" s="185">
        <v>5157</v>
      </c>
      <c r="BA17" s="185">
        <v>2278</v>
      </c>
      <c r="BB17" s="185">
        <v>2184</v>
      </c>
      <c r="BC17" s="185">
        <v>8604</v>
      </c>
      <c r="BD17" s="185">
        <v>170</v>
      </c>
      <c r="BE17" s="185">
        <v>210</v>
      </c>
      <c r="BF17" s="185">
        <v>1507</v>
      </c>
      <c r="BG17" s="185">
        <v>224</v>
      </c>
      <c r="BH17" s="185">
        <v>65</v>
      </c>
      <c r="BI17" s="185">
        <v>101</v>
      </c>
      <c r="BJ17" s="185">
        <v>387</v>
      </c>
      <c r="BK17" s="185">
        <v>3764</v>
      </c>
      <c r="BL17" s="185">
        <v>24</v>
      </c>
      <c r="BM17" s="185">
        <v>92</v>
      </c>
      <c r="BN17" s="185">
        <v>1087</v>
      </c>
      <c r="BO17" s="185">
        <v>366</v>
      </c>
      <c r="BP17" s="185">
        <v>82</v>
      </c>
      <c r="BQ17" s="185">
        <v>1279</v>
      </c>
      <c r="BR17" s="185">
        <v>1093</v>
      </c>
      <c r="BS17" s="185">
        <v>465</v>
      </c>
      <c r="BT17" s="185">
        <v>61</v>
      </c>
      <c r="BU17" s="185">
        <v>78</v>
      </c>
      <c r="BV17" s="185">
        <v>206</v>
      </c>
      <c r="BW17" s="185">
        <v>217</v>
      </c>
      <c r="BX17" s="185">
        <v>14</v>
      </c>
      <c r="BY17" s="185">
        <v>256</v>
      </c>
      <c r="BZ17" s="185">
        <v>55</v>
      </c>
      <c r="CA17" s="185">
        <v>33</v>
      </c>
      <c r="CB17" s="185">
        <v>13384</v>
      </c>
      <c r="CC17" s="185">
        <v>49</v>
      </c>
      <c r="CD17" s="185">
        <v>7</v>
      </c>
      <c r="CE17" s="185">
        <v>25</v>
      </c>
      <c r="CF17" s="185">
        <v>41</v>
      </c>
      <c r="CG17" s="185">
        <v>63</v>
      </c>
      <c r="CH17" s="185">
        <v>36</v>
      </c>
      <c r="CI17" s="185">
        <v>281</v>
      </c>
      <c r="CJ17" s="185">
        <v>280</v>
      </c>
      <c r="CK17" s="185">
        <v>852</v>
      </c>
      <c r="CL17" s="185">
        <v>250</v>
      </c>
      <c r="CM17" s="185">
        <v>180</v>
      </c>
      <c r="CN17" s="185">
        <v>4931</v>
      </c>
      <c r="CO17" s="185">
        <v>2428</v>
      </c>
      <c r="CP17" s="185">
        <v>198</v>
      </c>
      <c r="CQ17" s="185">
        <v>352</v>
      </c>
      <c r="CR17" s="185">
        <v>69</v>
      </c>
      <c r="CS17" s="185">
        <v>80</v>
      </c>
      <c r="CT17" s="185">
        <v>54</v>
      </c>
      <c r="CU17" s="185">
        <v>68</v>
      </c>
      <c r="CV17" s="185">
        <v>3</v>
      </c>
      <c r="CW17" s="185">
        <v>53</v>
      </c>
      <c r="CX17" s="185">
        <v>117</v>
      </c>
      <c r="CY17" s="185">
        <v>14</v>
      </c>
      <c r="CZ17" s="185">
        <v>677</v>
      </c>
      <c r="DA17" s="185">
        <v>36</v>
      </c>
      <c r="DB17" s="185">
        <v>59</v>
      </c>
      <c r="DC17" s="185">
        <v>28</v>
      </c>
      <c r="DD17" s="185">
        <v>41</v>
      </c>
      <c r="DE17" s="185">
        <v>34</v>
      </c>
      <c r="DF17" s="185">
        <v>5994</v>
      </c>
      <c r="DG17" s="185">
        <v>20</v>
      </c>
      <c r="DH17" s="185">
        <v>548</v>
      </c>
      <c r="DI17" s="185">
        <v>1006</v>
      </c>
      <c r="DJ17" s="185">
        <v>126</v>
      </c>
      <c r="DK17" s="185">
        <v>172</v>
      </c>
      <c r="DL17" s="185">
        <v>1818</v>
      </c>
      <c r="DM17" s="185">
        <v>81</v>
      </c>
      <c r="DN17" s="185">
        <v>418</v>
      </c>
      <c r="DO17" s="185">
        <v>925</v>
      </c>
      <c r="DP17" s="185">
        <v>47</v>
      </c>
      <c r="DQ17" s="185">
        <v>162</v>
      </c>
      <c r="DR17" s="185">
        <v>640</v>
      </c>
      <c r="DS17" s="185">
        <v>342</v>
      </c>
      <c r="DT17" s="185">
        <v>72</v>
      </c>
      <c r="DU17" s="185">
        <v>128</v>
      </c>
      <c r="DV17" s="185">
        <v>56</v>
      </c>
      <c r="DW17" s="185">
        <v>91</v>
      </c>
      <c r="DX17" s="185">
        <v>24</v>
      </c>
      <c r="DY17" s="185">
        <v>27</v>
      </c>
      <c r="DZ17" s="185">
        <v>74</v>
      </c>
      <c r="EA17" s="185">
        <v>130</v>
      </c>
      <c r="EB17" s="185">
        <v>172</v>
      </c>
      <c r="EC17" s="185">
        <v>68</v>
      </c>
      <c r="ED17" s="185">
        <v>24</v>
      </c>
      <c r="EE17" s="185">
        <v>69</v>
      </c>
      <c r="EF17" s="185">
        <v>603</v>
      </c>
      <c r="EG17" s="185">
        <v>100</v>
      </c>
      <c r="EH17" s="185">
        <v>68</v>
      </c>
      <c r="EI17" s="185">
        <v>6981</v>
      </c>
      <c r="EJ17" s="185">
        <v>2957</v>
      </c>
      <c r="EK17" s="185">
        <v>147</v>
      </c>
      <c r="EL17" s="185">
        <v>123</v>
      </c>
      <c r="EM17" s="185">
        <v>111</v>
      </c>
      <c r="EN17" s="185">
        <v>401</v>
      </c>
      <c r="EO17" s="185">
        <v>68</v>
      </c>
      <c r="EP17" s="185">
        <v>53</v>
      </c>
      <c r="EQ17" s="185">
        <v>54</v>
      </c>
      <c r="ER17" s="185">
        <v>52</v>
      </c>
      <c r="ES17" s="185">
        <v>45</v>
      </c>
      <c r="ET17" s="185">
        <v>105</v>
      </c>
      <c r="EU17" s="185">
        <v>308</v>
      </c>
      <c r="EV17" s="185">
        <v>32</v>
      </c>
      <c r="EW17" s="185">
        <v>111</v>
      </c>
      <c r="EX17" s="185">
        <v>40</v>
      </c>
      <c r="EY17" s="185">
        <v>163</v>
      </c>
      <c r="EZ17" s="185">
        <v>39</v>
      </c>
      <c r="FA17" s="185">
        <v>619</v>
      </c>
      <c r="FB17" s="185">
        <v>87</v>
      </c>
      <c r="FC17" s="185">
        <v>275</v>
      </c>
      <c r="FD17" s="185">
        <v>127</v>
      </c>
      <c r="FE17" s="185">
        <v>25</v>
      </c>
      <c r="FF17" s="185">
        <v>63</v>
      </c>
      <c r="FG17" s="185">
        <v>16</v>
      </c>
      <c r="FH17" s="185">
        <v>18</v>
      </c>
      <c r="FI17" s="185">
        <v>453</v>
      </c>
      <c r="FJ17" s="185">
        <v>369</v>
      </c>
      <c r="FK17" s="185">
        <v>506</v>
      </c>
      <c r="FL17" s="185">
        <v>657</v>
      </c>
      <c r="FM17" s="185">
        <v>275</v>
      </c>
      <c r="FN17" s="185">
        <v>8885</v>
      </c>
      <c r="FO17" s="185">
        <v>307</v>
      </c>
      <c r="FP17" s="185">
        <v>752</v>
      </c>
      <c r="FQ17" s="185">
        <v>184</v>
      </c>
      <c r="FR17" s="185">
        <v>31</v>
      </c>
      <c r="FS17" s="185">
        <v>18</v>
      </c>
      <c r="FT17" s="185">
        <v>16</v>
      </c>
      <c r="FU17" s="185">
        <v>332</v>
      </c>
      <c r="FV17" s="185">
        <v>237</v>
      </c>
      <c r="FW17" s="185">
        <v>50</v>
      </c>
      <c r="FX17" s="185">
        <v>16</v>
      </c>
      <c r="FY17" s="21"/>
      <c r="FZ17" s="12">
        <f t="shared" si="0"/>
        <v>196827</v>
      </c>
      <c r="GA17" s="12"/>
      <c r="GB17" s="12"/>
      <c r="GC17" s="12"/>
      <c r="GD17" s="12"/>
      <c r="GE17" s="2"/>
      <c r="GF17" s="12"/>
      <c r="GG17" s="12"/>
      <c r="GH17" s="12"/>
      <c r="GI17" s="12"/>
      <c r="GJ17" s="12"/>
      <c r="GK17" s="12"/>
      <c r="GL17" s="17"/>
      <c r="GM17" s="17"/>
      <c r="GN17" s="17"/>
      <c r="GO17" s="17"/>
      <c r="GP17" s="17"/>
      <c r="GQ17" s="17"/>
      <c r="GR17" s="17"/>
      <c r="GS17" s="17"/>
      <c r="GT17" s="17"/>
      <c r="GU17" s="17"/>
      <c r="GV17" s="17"/>
      <c r="GW17" s="17"/>
      <c r="GX17" s="17"/>
      <c r="GY17" s="17"/>
      <c r="GZ17" s="17"/>
      <c r="HA17" s="17"/>
      <c r="HB17" s="17"/>
      <c r="HC17" s="17"/>
      <c r="HD17" s="17"/>
      <c r="HE17" s="17"/>
      <c r="HF17" s="17"/>
      <c r="HG17" s="17"/>
      <c r="HH17" s="17"/>
      <c r="HI17" s="17"/>
      <c r="HJ17" s="17"/>
      <c r="HK17" s="17"/>
      <c r="HL17" s="17"/>
      <c r="HM17" s="17"/>
      <c r="HN17" s="17"/>
      <c r="HO17" s="17"/>
      <c r="HP17" s="17"/>
      <c r="HQ17" s="17"/>
      <c r="HR17" s="17"/>
      <c r="HS17" s="17"/>
      <c r="HT17" s="17"/>
      <c r="HU17" s="17"/>
      <c r="HV17" s="17"/>
      <c r="HW17" s="17"/>
      <c r="HX17" s="17"/>
      <c r="HY17" s="17"/>
      <c r="HZ17" s="17"/>
      <c r="IA17" s="17"/>
      <c r="IB17" s="17"/>
      <c r="IC17" s="17"/>
      <c r="ID17" s="17"/>
      <c r="IE17" s="17"/>
      <c r="IF17" s="17"/>
      <c r="IG17" s="17"/>
      <c r="IH17" s="17"/>
      <c r="II17" s="17"/>
      <c r="IJ17" s="17"/>
      <c r="IK17" s="17"/>
      <c r="IL17" s="17"/>
      <c r="IM17" s="17"/>
      <c r="IN17" s="17"/>
      <c r="IO17" s="17"/>
      <c r="IP17" s="17"/>
      <c r="IQ17" s="17"/>
      <c r="IR17" s="17"/>
      <c r="IS17" s="17"/>
      <c r="IT17" s="17"/>
    </row>
    <row r="18" spans="1:254" x14ac:dyDescent="0.35">
      <c r="A18" s="22" t="s">
        <v>432</v>
      </c>
      <c r="B18" s="12" t="s">
        <v>656</v>
      </c>
      <c r="C18" s="185">
        <f>'HB24-1448_GovReq'!C18</f>
        <v>5176.7</v>
      </c>
      <c r="D18" s="185">
        <v>19189.2</v>
      </c>
      <c r="E18" s="185">
        <v>4643.6000000000004</v>
      </c>
      <c r="F18" s="185">
        <v>12173.3</v>
      </c>
      <c r="G18" s="185">
        <v>624.9</v>
      </c>
      <c r="H18" s="185">
        <v>471.3</v>
      </c>
      <c r="I18" s="185">
        <v>6069.7</v>
      </c>
      <c r="J18" s="185">
        <v>1509.8</v>
      </c>
      <c r="K18" s="185">
        <v>189.7</v>
      </c>
      <c r="L18" s="185">
        <v>1440.9</v>
      </c>
      <c r="M18" s="185">
        <v>801.6</v>
      </c>
      <c r="N18" s="185">
        <v>18893.5</v>
      </c>
      <c r="O18" s="185">
        <v>2880.3</v>
      </c>
      <c r="P18" s="185">
        <v>214.1</v>
      </c>
      <c r="Q18" s="185">
        <v>31315.3</v>
      </c>
      <c r="R18" s="185">
        <v>3518.7</v>
      </c>
      <c r="S18" s="185">
        <v>941.9</v>
      </c>
      <c r="T18" s="185">
        <v>126.1</v>
      </c>
      <c r="U18" s="185">
        <v>37.1</v>
      </c>
      <c r="V18" s="185">
        <v>180</v>
      </c>
      <c r="W18" s="185">
        <v>110</v>
      </c>
      <c r="X18" s="185">
        <v>15.9</v>
      </c>
      <c r="Y18" s="185">
        <v>771.3</v>
      </c>
      <c r="Z18" s="185">
        <v>102.5</v>
      </c>
      <c r="AA18" s="185">
        <v>10287.1</v>
      </c>
      <c r="AB18" s="185">
        <v>6971.2</v>
      </c>
      <c r="AC18" s="185">
        <v>333.4</v>
      </c>
      <c r="AD18" s="185">
        <v>524.6</v>
      </c>
      <c r="AE18" s="185">
        <v>49.3</v>
      </c>
      <c r="AF18" s="185">
        <v>97.7</v>
      </c>
      <c r="AG18" s="185">
        <v>181.9</v>
      </c>
      <c r="AH18" s="185">
        <v>630.79999999999995</v>
      </c>
      <c r="AI18" s="185">
        <v>271.39999999999998</v>
      </c>
      <c r="AJ18" s="185">
        <v>139.9</v>
      </c>
      <c r="AK18" s="185">
        <v>146</v>
      </c>
      <c r="AL18" s="185">
        <v>236.6</v>
      </c>
      <c r="AM18" s="185">
        <v>237.4</v>
      </c>
      <c r="AN18" s="185">
        <v>159.80000000000001</v>
      </c>
      <c r="AO18" s="185">
        <v>2636.9</v>
      </c>
      <c r="AP18" s="185">
        <v>52011.5</v>
      </c>
      <c r="AQ18" s="185">
        <v>134.19999999999999</v>
      </c>
      <c r="AR18" s="185">
        <v>10472.1</v>
      </c>
      <c r="AS18" s="185">
        <v>2612.3000000000002</v>
      </c>
      <c r="AT18" s="185">
        <v>881.1</v>
      </c>
      <c r="AU18" s="185">
        <v>129.1</v>
      </c>
      <c r="AV18" s="185">
        <v>175.1</v>
      </c>
      <c r="AW18" s="185">
        <v>98.9</v>
      </c>
      <c r="AX18" s="185">
        <v>31.5</v>
      </c>
      <c r="AY18" s="185">
        <v>266.39999999999998</v>
      </c>
      <c r="AZ18" s="185">
        <v>8556.7999999999993</v>
      </c>
      <c r="BA18" s="185">
        <v>4804.3</v>
      </c>
      <c r="BB18" s="185">
        <v>3909.5</v>
      </c>
      <c r="BC18" s="185">
        <v>15608.6</v>
      </c>
      <c r="BD18" s="185">
        <v>669</v>
      </c>
      <c r="BE18" s="185">
        <v>504</v>
      </c>
      <c r="BF18" s="185">
        <v>5476.6</v>
      </c>
      <c r="BG18" s="185">
        <v>572.6</v>
      </c>
      <c r="BH18" s="185">
        <v>234.7</v>
      </c>
      <c r="BI18" s="185">
        <v>180.7</v>
      </c>
      <c r="BJ18" s="185">
        <v>985.8</v>
      </c>
      <c r="BK18" s="185">
        <v>13007.6</v>
      </c>
      <c r="BL18" s="185">
        <v>56.9</v>
      </c>
      <c r="BM18" s="185">
        <v>292.10000000000002</v>
      </c>
      <c r="BN18" s="185">
        <v>1957.8</v>
      </c>
      <c r="BO18" s="185">
        <v>715.5</v>
      </c>
      <c r="BP18" s="185">
        <v>107.5</v>
      </c>
      <c r="BQ18" s="185">
        <v>3075</v>
      </c>
      <c r="BR18" s="185">
        <v>1580.5</v>
      </c>
      <c r="BS18" s="185">
        <v>777.4</v>
      </c>
      <c r="BT18" s="185">
        <v>155.80000000000001</v>
      </c>
      <c r="BU18" s="185">
        <v>171.8</v>
      </c>
      <c r="BV18" s="185">
        <v>427.2</v>
      </c>
      <c r="BW18" s="185">
        <v>669.5</v>
      </c>
      <c r="BX18" s="185">
        <v>33</v>
      </c>
      <c r="BY18" s="185">
        <v>373.8</v>
      </c>
      <c r="BZ18" s="185">
        <v>129.19999999999999</v>
      </c>
      <c r="CA18" s="185">
        <v>52.9</v>
      </c>
      <c r="CB18" s="185">
        <v>23458.9</v>
      </c>
      <c r="CC18" s="185">
        <v>127.1</v>
      </c>
      <c r="CD18" s="185">
        <v>23.6</v>
      </c>
      <c r="CE18" s="185">
        <v>80.400000000000006</v>
      </c>
      <c r="CF18" s="185">
        <v>53.2</v>
      </c>
      <c r="CG18" s="185">
        <v>111.9</v>
      </c>
      <c r="CH18" s="185">
        <v>83.4</v>
      </c>
      <c r="CI18" s="185">
        <v>472</v>
      </c>
      <c r="CJ18" s="185">
        <v>453</v>
      </c>
      <c r="CK18" s="185">
        <v>2213.6</v>
      </c>
      <c r="CL18" s="185">
        <v>524</v>
      </c>
      <c r="CM18" s="185">
        <v>424.8</v>
      </c>
      <c r="CN18" s="185">
        <v>10662.6</v>
      </c>
      <c r="CO18" s="185">
        <v>5983</v>
      </c>
      <c r="CP18" s="185">
        <v>474.8</v>
      </c>
      <c r="CQ18" s="185">
        <v>622.20000000000005</v>
      </c>
      <c r="CR18" s="185">
        <v>134.5</v>
      </c>
      <c r="CS18" s="185">
        <v>122.7</v>
      </c>
      <c r="CT18" s="185">
        <v>83.7</v>
      </c>
      <c r="CU18" s="185">
        <v>178.1</v>
      </c>
      <c r="CV18" s="185">
        <v>7.7</v>
      </c>
      <c r="CW18" s="185">
        <v>112.1</v>
      </c>
      <c r="CX18" s="185">
        <v>248.5</v>
      </c>
      <c r="CY18" s="185">
        <v>21.1</v>
      </c>
      <c r="CZ18" s="185">
        <v>1072</v>
      </c>
      <c r="DA18" s="185">
        <v>51</v>
      </c>
      <c r="DB18" s="185">
        <v>105.6</v>
      </c>
      <c r="DC18" s="185">
        <v>47.6</v>
      </c>
      <c r="DD18" s="185">
        <v>114</v>
      </c>
      <c r="DE18" s="185">
        <v>127.4</v>
      </c>
      <c r="DF18" s="185">
        <v>10610.5</v>
      </c>
      <c r="DG18" s="185">
        <v>64.7</v>
      </c>
      <c r="DH18" s="185">
        <v>1090.7</v>
      </c>
      <c r="DI18" s="185">
        <v>1560.4</v>
      </c>
      <c r="DJ18" s="185">
        <v>325.89999999999998</v>
      </c>
      <c r="DK18" s="185">
        <v>291.39999999999998</v>
      </c>
      <c r="DL18" s="185">
        <v>3503.3</v>
      </c>
      <c r="DM18" s="185">
        <v>137.80000000000001</v>
      </c>
      <c r="DN18" s="185">
        <v>922.9</v>
      </c>
      <c r="DO18" s="185">
        <v>2233.1</v>
      </c>
      <c r="DP18" s="185">
        <v>87.4</v>
      </c>
      <c r="DQ18" s="185">
        <v>335.8</v>
      </c>
      <c r="DR18" s="185">
        <v>1056.8</v>
      </c>
      <c r="DS18" s="185">
        <v>479.3</v>
      </c>
      <c r="DT18" s="185">
        <v>152.6</v>
      </c>
      <c r="DU18" s="185">
        <v>213.2</v>
      </c>
      <c r="DV18" s="185">
        <v>111.3</v>
      </c>
      <c r="DW18" s="185">
        <v>164.6</v>
      </c>
      <c r="DX18" s="185">
        <v>50.9</v>
      </c>
      <c r="DY18" s="185">
        <v>76.599999999999994</v>
      </c>
      <c r="DZ18" s="185">
        <v>252.7</v>
      </c>
      <c r="EA18" s="185">
        <v>219.5</v>
      </c>
      <c r="EB18" s="185">
        <v>359.2</v>
      </c>
      <c r="EC18" s="185">
        <v>95</v>
      </c>
      <c r="ED18" s="185">
        <v>102.9</v>
      </c>
      <c r="EE18" s="185">
        <v>136.1</v>
      </c>
      <c r="EF18" s="185">
        <v>1043</v>
      </c>
      <c r="EG18" s="185">
        <v>154.69999999999999</v>
      </c>
      <c r="EH18" s="185">
        <v>136.1</v>
      </c>
      <c r="EI18" s="185">
        <v>11555.8</v>
      </c>
      <c r="EJ18" s="185">
        <v>5611.2</v>
      </c>
      <c r="EK18" s="185">
        <v>271.39999999999998</v>
      </c>
      <c r="EL18" s="185">
        <v>249.3</v>
      </c>
      <c r="EM18" s="185">
        <v>208.8</v>
      </c>
      <c r="EN18" s="185">
        <v>692.7</v>
      </c>
      <c r="EO18" s="185">
        <v>146.6</v>
      </c>
      <c r="EP18" s="185">
        <v>115.7</v>
      </c>
      <c r="EQ18" s="185">
        <v>531.5</v>
      </c>
      <c r="ER18" s="185">
        <v>79.599999999999994</v>
      </c>
      <c r="ES18" s="185">
        <v>137</v>
      </c>
      <c r="ET18" s="185">
        <v>135.5</v>
      </c>
      <c r="EU18" s="185">
        <v>526.29999999999995</v>
      </c>
      <c r="EV18" s="185">
        <v>46.9</v>
      </c>
      <c r="EW18" s="185">
        <v>194.6</v>
      </c>
      <c r="EX18" s="185">
        <v>83.2</v>
      </c>
      <c r="EY18" s="185">
        <v>556.4</v>
      </c>
      <c r="EZ18" s="185">
        <v>67.8</v>
      </c>
      <c r="FA18" s="185">
        <v>1472.7</v>
      </c>
      <c r="FB18" s="185">
        <v>209.5</v>
      </c>
      <c r="FC18" s="185">
        <v>638.79999999999995</v>
      </c>
      <c r="FD18" s="185">
        <v>242.5</v>
      </c>
      <c r="FE18" s="185">
        <v>46.8</v>
      </c>
      <c r="FF18" s="185">
        <v>117.2</v>
      </c>
      <c r="FG18" s="185">
        <v>63.5</v>
      </c>
      <c r="FH18" s="185">
        <v>38.1</v>
      </c>
      <c r="FI18" s="185">
        <v>914.5</v>
      </c>
      <c r="FJ18" s="185">
        <v>767.8</v>
      </c>
      <c r="FK18" s="185">
        <v>1473.5</v>
      </c>
      <c r="FL18" s="185">
        <v>1944.5</v>
      </c>
      <c r="FM18" s="185">
        <v>1402.9</v>
      </c>
      <c r="FN18" s="185">
        <v>16633.3</v>
      </c>
      <c r="FO18" s="185">
        <v>587.4</v>
      </c>
      <c r="FP18" s="185">
        <v>1310.4000000000001</v>
      </c>
      <c r="FQ18" s="185">
        <v>475</v>
      </c>
      <c r="FR18" s="185">
        <v>66.2</v>
      </c>
      <c r="FS18" s="185">
        <v>44.9</v>
      </c>
      <c r="FT18" s="185">
        <v>41.1</v>
      </c>
      <c r="FU18" s="185">
        <v>555.4</v>
      </c>
      <c r="FV18" s="185">
        <v>490</v>
      </c>
      <c r="FW18" s="185">
        <v>82.4</v>
      </c>
      <c r="FX18" s="185">
        <v>25.6</v>
      </c>
      <c r="FY18" s="12"/>
      <c r="FZ18" s="12">
        <f t="shared" si="0"/>
        <v>391216.9</v>
      </c>
      <c r="GA18" s="12"/>
      <c r="GB18" s="12"/>
      <c r="GC18" s="12"/>
      <c r="GD18" s="12"/>
      <c r="GE18" s="2"/>
      <c r="GF18" s="12"/>
      <c r="GG18" s="12"/>
      <c r="GH18" s="12"/>
      <c r="GI18" s="12"/>
      <c r="GJ18" s="12"/>
      <c r="GK18" s="12"/>
      <c r="GL18" s="24"/>
      <c r="GM18" s="17"/>
      <c r="GN18" s="17"/>
      <c r="GO18" s="17"/>
      <c r="GP18" s="17"/>
      <c r="GQ18" s="17"/>
      <c r="GR18" s="17"/>
      <c r="GS18" s="17"/>
      <c r="GT18" s="17"/>
      <c r="GU18" s="17"/>
      <c r="GV18" s="17"/>
      <c r="GW18" s="17"/>
      <c r="GX18" s="17"/>
      <c r="GY18" s="17"/>
      <c r="GZ18" s="17"/>
      <c r="HA18" s="17"/>
      <c r="HB18" s="17"/>
      <c r="HC18" s="17"/>
      <c r="HD18" s="17"/>
      <c r="HE18" s="17"/>
      <c r="HF18" s="17"/>
      <c r="HG18" s="17"/>
      <c r="HH18" s="17"/>
      <c r="HI18" s="17"/>
      <c r="HJ18" s="17"/>
      <c r="HK18" s="17"/>
      <c r="HL18" s="17"/>
      <c r="HM18" s="17"/>
      <c r="HN18" s="17"/>
      <c r="HO18" s="17"/>
      <c r="HP18" s="17"/>
      <c r="HQ18" s="17"/>
      <c r="HR18" s="17"/>
      <c r="HS18" s="17"/>
      <c r="HT18" s="17"/>
      <c r="HU18" s="17"/>
      <c r="HV18" s="17"/>
      <c r="HW18" s="17"/>
      <c r="HX18" s="17"/>
      <c r="HY18" s="17"/>
      <c r="HZ18" s="17"/>
      <c r="IA18" s="17"/>
      <c r="IB18" s="17"/>
      <c r="IC18" s="17"/>
      <c r="ID18" s="17"/>
      <c r="IE18" s="17"/>
      <c r="IF18" s="17"/>
      <c r="IG18" s="17"/>
      <c r="IH18" s="17"/>
      <c r="II18" s="17"/>
      <c r="IJ18" s="17"/>
      <c r="IK18" s="17"/>
      <c r="IL18" s="17"/>
      <c r="IM18" s="17"/>
      <c r="IN18" s="17"/>
      <c r="IO18" s="17"/>
      <c r="IP18" s="17"/>
      <c r="IQ18" s="17"/>
      <c r="IR18" s="17"/>
      <c r="IS18" s="17"/>
      <c r="IT18" s="17"/>
    </row>
    <row r="19" spans="1:254" x14ac:dyDescent="0.35">
      <c r="A19" s="22" t="s">
        <v>433</v>
      </c>
      <c r="B19" s="2" t="s">
        <v>657</v>
      </c>
      <c r="C19" s="25">
        <f>ROUND(FZ135/FZ21,4)</f>
        <v>0.47170000000000001</v>
      </c>
      <c r="D19" s="26">
        <v>0.47170000000000001</v>
      </c>
      <c r="E19" s="26">
        <v>0.47170000000000001</v>
      </c>
      <c r="F19" s="26">
        <v>0.47170000000000001</v>
      </c>
      <c r="G19" s="26">
        <v>0.47170000000000001</v>
      </c>
      <c r="H19" s="26">
        <v>0.47170000000000001</v>
      </c>
      <c r="I19" s="26">
        <v>0.47170000000000001</v>
      </c>
      <c r="J19" s="26">
        <v>0.47170000000000001</v>
      </c>
      <c r="K19" s="26">
        <v>0.47170000000000001</v>
      </c>
      <c r="L19" s="26">
        <v>0.47170000000000001</v>
      </c>
      <c r="M19" s="26">
        <v>0.47170000000000001</v>
      </c>
      <c r="N19" s="26">
        <v>0.47170000000000001</v>
      </c>
      <c r="O19" s="26">
        <v>0.47170000000000001</v>
      </c>
      <c r="P19" s="26">
        <v>0.47170000000000001</v>
      </c>
      <c r="Q19" s="26">
        <v>0.47170000000000001</v>
      </c>
      <c r="R19" s="26">
        <v>0.47170000000000001</v>
      </c>
      <c r="S19" s="26">
        <v>0.47170000000000001</v>
      </c>
      <c r="T19" s="26">
        <v>0.47170000000000001</v>
      </c>
      <c r="U19" s="26">
        <v>0.47170000000000001</v>
      </c>
      <c r="V19" s="26">
        <v>0.47170000000000001</v>
      </c>
      <c r="W19" s="26">
        <v>0.47170000000000001</v>
      </c>
      <c r="X19" s="26">
        <v>0.47170000000000001</v>
      </c>
      <c r="Y19" s="26">
        <v>0.47170000000000001</v>
      </c>
      <c r="Z19" s="26">
        <v>0.47170000000000001</v>
      </c>
      <c r="AA19" s="26">
        <v>0.47170000000000001</v>
      </c>
      <c r="AB19" s="26">
        <v>0.47170000000000001</v>
      </c>
      <c r="AC19" s="26">
        <v>0.47170000000000001</v>
      </c>
      <c r="AD19" s="26">
        <v>0.47170000000000001</v>
      </c>
      <c r="AE19" s="26">
        <v>0.47170000000000001</v>
      </c>
      <c r="AF19" s="26">
        <v>0.47170000000000001</v>
      </c>
      <c r="AG19" s="26">
        <v>0.47170000000000001</v>
      </c>
      <c r="AH19" s="26">
        <v>0.47170000000000001</v>
      </c>
      <c r="AI19" s="26">
        <v>0.47170000000000001</v>
      </c>
      <c r="AJ19" s="26">
        <v>0.47170000000000001</v>
      </c>
      <c r="AK19" s="26">
        <v>0.47170000000000001</v>
      </c>
      <c r="AL19" s="26">
        <v>0.47170000000000001</v>
      </c>
      <c r="AM19" s="26">
        <v>0.47170000000000001</v>
      </c>
      <c r="AN19" s="26">
        <v>0.47170000000000001</v>
      </c>
      <c r="AO19" s="26">
        <v>0.47170000000000001</v>
      </c>
      <c r="AP19" s="26">
        <v>0.47170000000000001</v>
      </c>
      <c r="AQ19" s="26">
        <v>0.47170000000000001</v>
      </c>
      <c r="AR19" s="26">
        <v>0.47170000000000001</v>
      </c>
      <c r="AS19" s="26">
        <v>0.47170000000000001</v>
      </c>
      <c r="AT19" s="26">
        <v>0.47170000000000001</v>
      </c>
      <c r="AU19" s="26">
        <v>0.47170000000000001</v>
      </c>
      <c r="AV19" s="26">
        <v>0.47170000000000001</v>
      </c>
      <c r="AW19" s="26">
        <v>0.47170000000000001</v>
      </c>
      <c r="AX19" s="26">
        <v>0.47170000000000001</v>
      </c>
      <c r="AY19" s="26">
        <v>0.47170000000000001</v>
      </c>
      <c r="AZ19" s="26">
        <v>0.47170000000000001</v>
      </c>
      <c r="BA19" s="26">
        <v>0.47170000000000001</v>
      </c>
      <c r="BB19" s="26">
        <v>0.47170000000000001</v>
      </c>
      <c r="BC19" s="26">
        <v>0.47170000000000001</v>
      </c>
      <c r="BD19" s="26">
        <v>0.47170000000000001</v>
      </c>
      <c r="BE19" s="26">
        <v>0.47170000000000001</v>
      </c>
      <c r="BF19" s="26">
        <v>0.47170000000000001</v>
      </c>
      <c r="BG19" s="26">
        <v>0.47170000000000001</v>
      </c>
      <c r="BH19" s="26">
        <v>0.47170000000000001</v>
      </c>
      <c r="BI19" s="26">
        <v>0.47170000000000001</v>
      </c>
      <c r="BJ19" s="26">
        <v>0.47170000000000001</v>
      </c>
      <c r="BK19" s="26">
        <v>0.47170000000000001</v>
      </c>
      <c r="BL19" s="26">
        <v>0.47170000000000001</v>
      </c>
      <c r="BM19" s="26">
        <v>0.47170000000000001</v>
      </c>
      <c r="BN19" s="26">
        <v>0.47170000000000001</v>
      </c>
      <c r="BO19" s="26">
        <v>0.47170000000000001</v>
      </c>
      <c r="BP19" s="26">
        <v>0.47170000000000001</v>
      </c>
      <c r="BQ19" s="26">
        <v>0.47170000000000001</v>
      </c>
      <c r="BR19" s="26">
        <v>0.47170000000000001</v>
      </c>
      <c r="BS19" s="26">
        <v>0.47170000000000001</v>
      </c>
      <c r="BT19" s="26">
        <v>0.47170000000000001</v>
      </c>
      <c r="BU19" s="26">
        <v>0.47170000000000001</v>
      </c>
      <c r="BV19" s="26">
        <v>0.47170000000000001</v>
      </c>
      <c r="BW19" s="26">
        <v>0.47170000000000001</v>
      </c>
      <c r="BX19" s="26">
        <v>0.47170000000000001</v>
      </c>
      <c r="BY19" s="26">
        <v>0.47170000000000001</v>
      </c>
      <c r="BZ19" s="26">
        <v>0.47170000000000001</v>
      </c>
      <c r="CA19" s="26">
        <v>0.47170000000000001</v>
      </c>
      <c r="CB19" s="26">
        <v>0.47170000000000001</v>
      </c>
      <c r="CC19" s="26">
        <v>0.47170000000000001</v>
      </c>
      <c r="CD19" s="26">
        <v>0.47170000000000001</v>
      </c>
      <c r="CE19" s="26">
        <v>0.47170000000000001</v>
      </c>
      <c r="CF19" s="26">
        <v>0.47170000000000001</v>
      </c>
      <c r="CG19" s="26">
        <v>0.47170000000000001</v>
      </c>
      <c r="CH19" s="26">
        <v>0.47170000000000001</v>
      </c>
      <c r="CI19" s="26">
        <v>0.47170000000000001</v>
      </c>
      <c r="CJ19" s="26">
        <v>0.47170000000000001</v>
      </c>
      <c r="CK19" s="26">
        <v>0.47170000000000001</v>
      </c>
      <c r="CL19" s="26">
        <v>0.47170000000000001</v>
      </c>
      <c r="CM19" s="26">
        <v>0.47170000000000001</v>
      </c>
      <c r="CN19" s="26">
        <v>0.47170000000000001</v>
      </c>
      <c r="CO19" s="26">
        <v>0.47170000000000001</v>
      </c>
      <c r="CP19" s="26">
        <v>0.47170000000000001</v>
      </c>
      <c r="CQ19" s="26">
        <v>0.47170000000000001</v>
      </c>
      <c r="CR19" s="26">
        <v>0.47170000000000001</v>
      </c>
      <c r="CS19" s="26">
        <v>0.47170000000000001</v>
      </c>
      <c r="CT19" s="26">
        <v>0.47170000000000001</v>
      </c>
      <c r="CU19" s="26">
        <v>0.47170000000000001</v>
      </c>
      <c r="CV19" s="26">
        <v>0.47170000000000001</v>
      </c>
      <c r="CW19" s="26">
        <v>0.47170000000000001</v>
      </c>
      <c r="CX19" s="26">
        <v>0.47170000000000001</v>
      </c>
      <c r="CY19" s="26">
        <v>0.47170000000000001</v>
      </c>
      <c r="CZ19" s="26">
        <v>0.47170000000000001</v>
      </c>
      <c r="DA19" s="26">
        <v>0.47170000000000001</v>
      </c>
      <c r="DB19" s="26">
        <v>0.47170000000000001</v>
      </c>
      <c r="DC19" s="26">
        <v>0.47170000000000001</v>
      </c>
      <c r="DD19" s="26">
        <v>0.47170000000000001</v>
      </c>
      <c r="DE19" s="26">
        <v>0.47170000000000001</v>
      </c>
      <c r="DF19" s="26">
        <v>0.47170000000000001</v>
      </c>
      <c r="DG19" s="26">
        <v>0.47170000000000001</v>
      </c>
      <c r="DH19" s="26">
        <v>0.47170000000000001</v>
      </c>
      <c r="DI19" s="26">
        <v>0.47170000000000001</v>
      </c>
      <c r="DJ19" s="26">
        <v>0.47170000000000001</v>
      </c>
      <c r="DK19" s="26">
        <v>0.47170000000000001</v>
      </c>
      <c r="DL19" s="26">
        <v>0.47170000000000001</v>
      </c>
      <c r="DM19" s="26">
        <v>0.47170000000000001</v>
      </c>
      <c r="DN19" s="26">
        <v>0.47170000000000001</v>
      </c>
      <c r="DO19" s="26">
        <v>0.47170000000000001</v>
      </c>
      <c r="DP19" s="26">
        <v>0.47170000000000001</v>
      </c>
      <c r="DQ19" s="26">
        <v>0.47170000000000001</v>
      </c>
      <c r="DR19" s="26">
        <v>0.47170000000000001</v>
      </c>
      <c r="DS19" s="26">
        <v>0.47170000000000001</v>
      </c>
      <c r="DT19" s="26">
        <v>0.47170000000000001</v>
      </c>
      <c r="DU19" s="26">
        <v>0.47170000000000001</v>
      </c>
      <c r="DV19" s="26">
        <v>0.47170000000000001</v>
      </c>
      <c r="DW19" s="26">
        <v>0.47170000000000001</v>
      </c>
      <c r="DX19" s="26">
        <v>0.47170000000000001</v>
      </c>
      <c r="DY19" s="26">
        <v>0.47170000000000001</v>
      </c>
      <c r="DZ19" s="26">
        <v>0.47170000000000001</v>
      </c>
      <c r="EA19" s="26">
        <v>0.47170000000000001</v>
      </c>
      <c r="EB19" s="26">
        <v>0.47170000000000001</v>
      </c>
      <c r="EC19" s="26">
        <v>0.47170000000000001</v>
      </c>
      <c r="ED19" s="26">
        <v>0.47170000000000001</v>
      </c>
      <c r="EE19" s="26">
        <v>0.47170000000000001</v>
      </c>
      <c r="EF19" s="26">
        <v>0.47170000000000001</v>
      </c>
      <c r="EG19" s="26">
        <v>0.47170000000000001</v>
      </c>
      <c r="EH19" s="26">
        <v>0.47170000000000001</v>
      </c>
      <c r="EI19" s="26">
        <v>0.47170000000000001</v>
      </c>
      <c r="EJ19" s="26">
        <v>0.47170000000000001</v>
      </c>
      <c r="EK19" s="26">
        <v>0.47170000000000001</v>
      </c>
      <c r="EL19" s="26">
        <v>0.47170000000000001</v>
      </c>
      <c r="EM19" s="26">
        <v>0.47170000000000001</v>
      </c>
      <c r="EN19" s="26">
        <v>0.47170000000000001</v>
      </c>
      <c r="EO19" s="26">
        <v>0.47170000000000001</v>
      </c>
      <c r="EP19" s="26">
        <v>0.47170000000000001</v>
      </c>
      <c r="EQ19" s="26">
        <v>0.47170000000000001</v>
      </c>
      <c r="ER19" s="26">
        <v>0.47170000000000001</v>
      </c>
      <c r="ES19" s="26">
        <v>0.47170000000000001</v>
      </c>
      <c r="ET19" s="26">
        <v>0.47170000000000001</v>
      </c>
      <c r="EU19" s="26">
        <v>0.47170000000000001</v>
      </c>
      <c r="EV19" s="26">
        <v>0.47170000000000001</v>
      </c>
      <c r="EW19" s="26">
        <v>0.47170000000000001</v>
      </c>
      <c r="EX19" s="26">
        <v>0.47170000000000001</v>
      </c>
      <c r="EY19" s="26">
        <v>0.47170000000000001</v>
      </c>
      <c r="EZ19" s="26">
        <v>0.47170000000000001</v>
      </c>
      <c r="FA19" s="26">
        <v>0.47170000000000001</v>
      </c>
      <c r="FB19" s="26">
        <v>0.47170000000000001</v>
      </c>
      <c r="FC19" s="26">
        <v>0.47170000000000001</v>
      </c>
      <c r="FD19" s="26">
        <v>0.47170000000000001</v>
      </c>
      <c r="FE19" s="26">
        <v>0.47170000000000001</v>
      </c>
      <c r="FF19" s="26">
        <v>0.47170000000000001</v>
      </c>
      <c r="FG19" s="26">
        <v>0.47170000000000001</v>
      </c>
      <c r="FH19" s="26">
        <v>0.47170000000000001</v>
      </c>
      <c r="FI19" s="26">
        <v>0.47170000000000001</v>
      </c>
      <c r="FJ19" s="26">
        <v>0.47170000000000001</v>
      </c>
      <c r="FK19" s="26">
        <v>0.47170000000000001</v>
      </c>
      <c r="FL19" s="26">
        <v>0.47170000000000001</v>
      </c>
      <c r="FM19" s="26">
        <v>0.47170000000000001</v>
      </c>
      <c r="FN19" s="26">
        <v>0.47170000000000001</v>
      </c>
      <c r="FO19" s="26">
        <v>0.47170000000000001</v>
      </c>
      <c r="FP19" s="26">
        <v>0.47170000000000001</v>
      </c>
      <c r="FQ19" s="26">
        <v>0.47170000000000001</v>
      </c>
      <c r="FR19" s="26">
        <v>0.47170000000000001</v>
      </c>
      <c r="FS19" s="26">
        <v>0.47170000000000001</v>
      </c>
      <c r="FT19" s="26">
        <v>0.47170000000000001</v>
      </c>
      <c r="FU19" s="26">
        <v>0.47170000000000001</v>
      </c>
      <c r="FV19" s="26">
        <v>0.47170000000000001</v>
      </c>
      <c r="FW19" s="26">
        <v>0.47170000000000001</v>
      </c>
      <c r="FX19" s="26">
        <v>0.47170000000000001</v>
      </c>
      <c r="FY19" s="26"/>
      <c r="FZ19" s="26">
        <f>FX19</f>
        <v>0.47170000000000001</v>
      </c>
      <c r="GA19" s="26"/>
      <c r="GB19" s="26"/>
      <c r="GC19" s="26"/>
      <c r="GD19" s="26"/>
      <c r="GE19" s="2"/>
      <c r="GF19" s="26"/>
      <c r="GG19" s="26"/>
      <c r="GH19" s="26"/>
      <c r="GI19" s="26"/>
      <c r="GJ19" s="26"/>
      <c r="GK19" s="26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</row>
    <row r="20" spans="1:254" x14ac:dyDescent="0.35">
      <c r="A20" s="3" t="s">
        <v>434</v>
      </c>
      <c r="B20" s="12" t="s">
        <v>658</v>
      </c>
      <c r="C20" s="21">
        <f>'HB24-1448_GovReq'!C20</f>
        <v>5936.4</v>
      </c>
      <c r="D20" s="21">
        <v>28893.599999999999</v>
      </c>
      <c r="E20" s="21">
        <v>4468.8</v>
      </c>
      <c r="F20" s="21">
        <v>15351.599999999999</v>
      </c>
      <c r="G20" s="21">
        <v>850.8</v>
      </c>
      <c r="H20" s="21">
        <v>794.4</v>
      </c>
      <c r="I20" s="21">
        <v>6464.4</v>
      </c>
      <c r="J20" s="21">
        <v>1663.2</v>
      </c>
      <c r="K20" s="21">
        <v>186</v>
      </c>
      <c r="L20" s="21">
        <v>1503.6</v>
      </c>
      <c r="M20" s="21">
        <v>685.19999999999993</v>
      </c>
      <c r="N20" s="21">
        <v>36894</v>
      </c>
      <c r="O20" s="21">
        <v>9018</v>
      </c>
      <c r="P20" s="21">
        <v>188.4</v>
      </c>
      <c r="Q20" s="21">
        <v>28060.799999999999</v>
      </c>
      <c r="R20" s="21">
        <v>3002.4</v>
      </c>
      <c r="S20" s="21">
        <v>1274.3999999999999</v>
      </c>
      <c r="T20" s="21">
        <v>124.8</v>
      </c>
      <c r="U20" s="21">
        <v>37.199999999999996</v>
      </c>
      <c r="V20" s="21">
        <v>208.79999999999998</v>
      </c>
      <c r="W20" s="21">
        <v>181.2</v>
      </c>
      <c r="X20" s="21">
        <v>36</v>
      </c>
      <c r="Y20" s="21">
        <v>460.79999999999995</v>
      </c>
      <c r="Z20" s="21">
        <v>170.4</v>
      </c>
      <c r="AA20" s="21">
        <v>22339.200000000001</v>
      </c>
      <c r="AB20" s="21">
        <v>19311.599999999999</v>
      </c>
      <c r="AC20" s="21">
        <v>718.8</v>
      </c>
      <c r="AD20" s="21">
        <v>1010.4</v>
      </c>
      <c r="AE20" s="21">
        <v>67.2</v>
      </c>
      <c r="AF20" s="21">
        <v>141.6</v>
      </c>
      <c r="AG20" s="21">
        <v>415.2</v>
      </c>
      <c r="AH20" s="21">
        <v>710.4</v>
      </c>
      <c r="AI20" s="21">
        <v>262.8</v>
      </c>
      <c r="AJ20" s="21">
        <v>108</v>
      </c>
      <c r="AK20" s="21">
        <v>139.19999999999999</v>
      </c>
      <c r="AL20" s="21">
        <v>169.2</v>
      </c>
      <c r="AM20" s="21">
        <v>295.2</v>
      </c>
      <c r="AN20" s="21">
        <v>248.39999999999998</v>
      </c>
      <c r="AO20" s="21">
        <v>3228</v>
      </c>
      <c r="AP20" s="21">
        <v>60844.799999999996</v>
      </c>
      <c r="AQ20" s="21">
        <v>171.6</v>
      </c>
      <c r="AR20" s="21">
        <v>45588</v>
      </c>
      <c r="AS20" s="21">
        <v>4693.2</v>
      </c>
      <c r="AT20" s="21">
        <v>1702.8</v>
      </c>
      <c r="AU20" s="21">
        <v>177.6</v>
      </c>
      <c r="AV20" s="21">
        <v>230.39999999999998</v>
      </c>
      <c r="AW20" s="21">
        <v>178.79999999999998</v>
      </c>
      <c r="AX20" s="21">
        <v>61.199999999999996</v>
      </c>
      <c r="AY20" s="21">
        <v>319.2</v>
      </c>
      <c r="AZ20" s="21">
        <v>10087.199999999999</v>
      </c>
      <c r="BA20" s="21">
        <v>6768</v>
      </c>
      <c r="BB20" s="21">
        <v>6028.8</v>
      </c>
      <c r="BC20" s="21">
        <v>19404</v>
      </c>
      <c r="BD20" s="21">
        <v>2425.1999999999998</v>
      </c>
      <c r="BE20" s="21">
        <v>919.19999999999993</v>
      </c>
      <c r="BF20" s="21">
        <v>18489.599999999999</v>
      </c>
      <c r="BG20" s="21">
        <v>656.4</v>
      </c>
      <c r="BH20" s="21">
        <v>358.8</v>
      </c>
      <c r="BI20" s="21">
        <v>177.6</v>
      </c>
      <c r="BJ20" s="21">
        <v>4314</v>
      </c>
      <c r="BK20" s="21">
        <v>14372.4</v>
      </c>
      <c r="BL20" s="21">
        <v>57.599999999999994</v>
      </c>
      <c r="BM20" s="21">
        <v>207.6</v>
      </c>
      <c r="BN20" s="21">
        <v>2450.4</v>
      </c>
      <c r="BO20" s="21">
        <v>1017.5999999999999</v>
      </c>
      <c r="BP20" s="21">
        <v>153.6</v>
      </c>
      <c r="BQ20" s="21">
        <v>4099.2</v>
      </c>
      <c r="BR20" s="21">
        <v>3291.6</v>
      </c>
      <c r="BS20" s="21">
        <v>853.19999999999993</v>
      </c>
      <c r="BT20" s="21">
        <v>291.59999999999997</v>
      </c>
      <c r="BU20" s="21">
        <v>290.39999999999998</v>
      </c>
      <c r="BV20" s="21">
        <v>890.4</v>
      </c>
      <c r="BW20" s="21">
        <v>1508.3999999999999</v>
      </c>
      <c r="BX20" s="21">
        <v>45.6</v>
      </c>
      <c r="BY20" s="21">
        <v>372</v>
      </c>
      <c r="BZ20" s="21">
        <v>128.4</v>
      </c>
      <c r="CA20" s="21">
        <v>106.8</v>
      </c>
      <c r="CB20" s="21">
        <v>54669.599999999999</v>
      </c>
      <c r="CC20" s="21">
        <v>139.19999999999999</v>
      </c>
      <c r="CD20" s="21">
        <v>122.39999999999999</v>
      </c>
      <c r="CE20" s="21">
        <v>96</v>
      </c>
      <c r="CF20" s="21">
        <v>99.6</v>
      </c>
      <c r="CG20" s="21">
        <v>148.79999999999998</v>
      </c>
      <c r="CH20" s="21">
        <v>66</v>
      </c>
      <c r="CI20" s="21">
        <v>511.2</v>
      </c>
      <c r="CJ20" s="21">
        <v>643.19999999999993</v>
      </c>
      <c r="CK20" s="21">
        <v>4425.5999999999995</v>
      </c>
      <c r="CL20" s="21">
        <v>985.19999999999993</v>
      </c>
      <c r="CM20" s="21">
        <v>456</v>
      </c>
      <c r="CN20" s="21">
        <v>23926.799999999999</v>
      </c>
      <c r="CO20" s="21">
        <v>10768.8</v>
      </c>
      <c r="CP20" s="21">
        <v>679.19999999999993</v>
      </c>
      <c r="CQ20" s="21">
        <v>577.19999999999993</v>
      </c>
      <c r="CR20" s="21">
        <v>177.6</v>
      </c>
      <c r="CS20" s="21">
        <v>240</v>
      </c>
      <c r="CT20" s="21">
        <v>80.399999999999991</v>
      </c>
      <c r="CU20" s="21">
        <v>340.8</v>
      </c>
      <c r="CV20" s="21">
        <v>14.399999999999999</v>
      </c>
      <c r="CW20" s="21">
        <v>150</v>
      </c>
      <c r="CX20" s="21">
        <v>315.59999999999997</v>
      </c>
      <c r="CY20" s="21">
        <v>26.4</v>
      </c>
      <c r="CZ20" s="21">
        <v>1434</v>
      </c>
      <c r="DA20" s="21">
        <v>154.79999999999998</v>
      </c>
      <c r="DB20" s="21">
        <v>228</v>
      </c>
      <c r="DC20" s="21">
        <v>115.19999999999999</v>
      </c>
      <c r="DD20" s="21">
        <v>126</v>
      </c>
      <c r="DE20" s="21">
        <v>177.6</v>
      </c>
      <c r="DF20" s="21">
        <v>15525.599999999999</v>
      </c>
      <c r="DG20" s="21">
        <v>56.4</v>
      </c>
      <c r="DH20" s="21">
        <v>1485.6</v>
      </c>
      <c r="DI20" s="21">
        <v>1899.6</v>
      </c>
      <c r="DJ20" s="21">
        <v>543.6</v>
      </c>
      <c r="DK20" s="21">
        <v>338.4</v>
      </c>
      <c r="DL20" s="21">
        <v>4126.8</v>
      </c>
      <c r="DM20" s="21">
        <v>174</v>
      </c>
      <c r="DN20" s="21">
        <v>985.19999999999993</v>
      </c>
      <c r="DO20" s="21">
        <v>2394</v>
      </c>
      <c r="DP20" s="21">
        <v>163.19999999999999</v>
      </c>
      <c r="DQ20" s="21">
        <v>570</v>
      </c>
      <c r="DR20" s="21">
        <v>1002</v>
      </c>
      <c r="DS20" s="21">
        <v>495.59999999999997</v>
      </c>
      <c r="DT20" s="21">
        <v>106.8</v>
      </c>
      <c r="DU20" s="21">
        <v>266.39999999999998</v>
      </c>
      <c r="DV20" s="21">
        <v>160.79999999999998</v>
      </c>
      <c r="DW20" s="21">
        <v>235.2</v>
      </c>
      <c r="DX20" s="21">
        <v>136.79999999999998</v>
      </c>
      <c r="DY20" s="21">
        <v>223.2</v>
      </c>
      <c r="DZ20" s="21">
        <v>536.4</v>
      </c>
      <c r="EA20" s="21">
        <v>430.8</v>
      </c>
      <c r="EB20" s="21">
        <v>394.8</v>
      </c>
      <c r="EC20" s="21">
        <v>222</v>
      </c>
      <c r="ED20" s="21">
        <v>1160.3999999999999</v>
      </c>
      <c r="EE20" s="21">
        <v>122.39999999999999</v>
      </c>
      <c r="EF20" s="21">
        <v>1033.2</v>
      </c>
      <c r="EG20" s="21">
        <v>186</v>
      </c>
      <c r="EH20" s="21">
        <v>198</v>
      </c>
      <c r="EI20" s="21">
        <v>10844.4</v>
      </c>
      <c r="EJ20" s="21">
        <v>7365.5999999999995</v>
      </c>
      <c r="EK20" s="21">
        <v>490.79999999999995</v>
      </c>
      <c r="EL20" s="21">
        <v>357.59999999999997</v>
      </c>
      <c r="EM20" s="21">
        <v>310.8</v>
      </c>
      <c r="EN20" s="21">
        <v>699.6</v>
      </c>
      <c r="EO20" s="21">
        <v>244.79999999999998</v>
      </c>
      <c r="EP20" s="21">
        <v>316.8</v>
      </c>
      <c r="EQ20" s="21">
        <v>1966.8</v>
      </c>
      <c r="ER20" s="21">
        <v>212.4</v>
      </c>
      <c r="ES20" s="21">
        <v>134.4</v>
      </c>
      <c r="ET20" s="21">
        <v>158.4</v>
      </c>
      <c r="EU20" s="21">
        <v>408</v>
      </c>
      <c r="EV20" s="21">
        <v>60</v>
      </c>
      <c r="EW20" s="21">
        <v>604.79999999999995</v>
      </c>
      <c r="EX20" s="21">
        <v>140.4</v>
      </c>
      <c r="EY20" s="21">
        <v>393.59999999999997</v>
      </c>
      <c r="EZ20" s="21">
        <v>99.6</v>
      </c>
      <c r="FA20" s="21">
        <v>2515.1999999999998</v>
      </c>
      <c r="FB20" s="21">
        <v>220.79999999999998</v>
      </c>
      <c r="FC20" s="21">
        <v>1204.8</v>
      </c>
      <c r="FD20" s="21">
        <v>306</v>
      </c>
      <c r="FE20" s="21">
        <v>56.4</v>
      </c>
      <c r="FF20" s="21">
        <v>146.4</v>
      </c>
      <c r="FG20" s="21">
        <v>92.399999999999991</v>
      </c>
      <c r="FH20" s="21">
        <v>57.599999999999994</v>
      </c>
      <c r="FI20" s="21">
        <v>1282.8</v>
      </c>
      <c r="FJ20" s="21">
        <v>1510.8</v>
      </c>
      <c r="FK20" s="21">
        <v>1927.1999999999998</v>
      </c>
      <c r="FL20" s="21">
        <v>5967.5999999999995</v>
      </c>
      <c r="FM20" s="21">
        <v>2769.6</v>
      </c>
      <c r="FN20" s="21">
        <v>15997.199999999999</v>
      </c>
      <c r="FO20" s="21">
        <v>782.4</v>
      </c>
      <c r="FP20" s="21">
        <v>1665.6</v>
      </c>
      <c r="FQ20" s="21">
        <v>739.19999999999993</v>
      </c>
      <c r="FR20" s="21">
        <v>116.39999999999999</v>
      </c>
      <c r="FS20" s="21">
        <v>141.6</v>
      </c>
      <c r="FT20" s="21">
        <v>48</v>
      </c>
      <c r="FU20" s="21">
        <v>598.79999999999995</v>
      </c>
      <c r="FV20" s="21">
        <v>510</v>
      </c>
      <c r="FW20" s="21">
        <v>120</v>
      </c>
      <c r="FX20" s="21">
        <v>50.4</v>
      </c>
      <c r="FY20" s="21"/>
      <c r="FZ20" s="12">
        <f>SUM(C20:FX20)</f>
        <v>610058.40000000037</v>
      </c>
      <c r="GA20" s="12"/>
      <c r="GB20" s="12"/>
      <c r="GC20" s="12"/>
      <c r="GD20" s="12"/>
      <c r="GE20" s="2"/>
      <c r="GF20" s="12"/>
      <c r="GG20" s="12"/>
      <c r="GH20" s="12"/>
      <c r="GI20" s="12"/>
      <c r="GJ20" s="12"/>
      <c r="GK20" s="12"/>
    </row>
    <row r="21" spans="1:254" s="4" customFormat="1" x14ac:dyDescent="0.35">
      <c r="A21" s="3" t="s">
        <v>435</v>
      </c>
      <c r="B21" s="12" t="s">
        <v>659</v>
      </c>
      <c r="C21" s="21">
        <f>'HB24-1448_GovReq'!C21</f>
        <v>6610.5</v>
      </c>
      <c r="D21" s="23">
        <v>36739.800000000003</v>
      </c>
      <c r="E21" s="23">
        <v>5281.6</v>
      </c>
      <c r="F21" s="23">
        <v>23930.3</v>
      </c>
      <c r="G21" s="23">
        <v>1530.6</v>
      </c>
      <c r="H21" s="23">
        <v>1126</v>
      </c>
      <c r="I21" s="23">
        <v>7241.7</v>
      </c>
      <c r="J21" s="23">
        <v>1991.8</v>
      </c>
      <c r="K21" s="23">
        <v>273.5</v>
      </c>
      <c r="L21" s="23">
        <v>2085</v>
      </c>
      <c r="M21" s="23">
        <v>884.2</v>
      </c>
      <c r="N21" s="23">
        <v>49035.9</v>
      </c>
      <c r="O21" s="23">
        <v>12728</v>
      </c>
      <c r="P21" s="23">
        <v>356.9</v>
      </c>
      <c r="Q21" s="23">
        <v>38579.9</v>
      </c>
      <c r="R21" s="23">
        <v>6374.6</v>
      </c>
      <c r="S21" s="23">
        <v>1507.8</v>
      </c>
      <c r="T21" s="23">
        <v>164</v>
      </c>
      <c r="U21" s="23">
        <v>49</v>
      </c>
      <c r="V21" s="23">
        <v>249.5</v>
      </c>
      <c r="W21" s="23">
        <v>361</v>
      </c>
      <c r="X21" s="23">
        <v>30</v>
      </c>
      <c r="Y21" s="23">
        <v>929.6</v>
      </c>
      <c r="Z21" s="23">
        <v>220</v>
      </c>
      <c r="AA21" s="23">
        <v>30975.8</v>
      </c>
      <c r="AB21" s="23">
        <v>26936.400000000001</v>
      </c>
      <c r="AC21" s="23">
        <v>910</v>
      </c>
      <c r="AD21" s="23">
        <v>1416.6</v>
      </c>
      <c r="AE21" s="23">
        <v>92</v>
      </c>
      <c r="AF21" s="23">
        <v>179.5</v>
      </c>
      <c r="AG21" s="23">
        <v>575</v>
      </c>
      <c r="AH21" s="23">
        <v>925</v>
      </c>
      <c r="AI21" s="23">
        <v>411.3</v>
      </c>
      <c r="AJ21" s="23">
        <v>170</v>
      </c>
      <c r="AK21" s="23">
        <v>155</v>
      </c>
      <c r="AL21" s="23">
        <v>280.89999999999998</v>
      </c>
      <c r="AM21" s="23">
        <v>338</v>
      </c>
      <c r="AN21" s="23">
        <v>288.8</v>
      </c>
      <c r="AO21" s="23">
        <v>4147.3999999999996</v>
      </c>
      <c r="AP21" s="23">
        <v>81382.5</v>
      </c>
      <c r="AQ21" s="23">
        <v>230</v>
      </c>
      <c r="AR21" s="23">
        <v>61674.1</v>
      </c>
      <c r="AS21" s="23">
        <v>6382.4</v>
      </c>
      <c r="AT21" s="23">
        <v>3629</v>
      </c>
      <c r="AU21" s="23">
        <v>312.3</v>
      </c>
      <c r="AV21" s="23">
        <v>299</v>
      </c>
      <c r="AW21" s="23">
        <v>256.5</v>
      </c>
      <c r="AX21" s="23">
        <v>60</v>
      </c>
      <c r="AY21" s="23">
        <v>431</v>
      </c>
      <c r="AZ21" s="23">
        <v>12043.5</v>
      </c>
      <c r="BA21" s="23">
        <v>9001.7999999999993</v>
      </c>
      <c r="BB21" s="23">
        <v>7079.8</v>
      </c>
      <c r="BC21" s="23">
        <v>25769.7</v>
      </c>
      <c r="BD21" s="23">
        <v>3653.5</v>
      </c>
      <c r="BE21" s="23">
        <v>1180.5</v>
      </c>
      <c r="BF21" s="23">
        <v>26380.799999999999</v>
      </c>
      <c r="BG21" s="23">
        <v>884.5</v>
      </c>
      <c r="BH21" s="23">
        <v>587.29999999999995</v>
      </c>
      <c r="BI21" s="23">
        <v>247</v>
      </c>
      <c r="BJ21" s="23">
        <v>6380.8</v>
      </c>
      <c r="BK21" s="23">
        <v>25977.1</v>
      </c>
      <c r="BL21" s="23">
        <v>80.2</v>
      </c>
      <c r="BM21" s="23">
        <v>433.9</v>
      </c>
      <c r="BN21" s="23">
        <v>3041</v>
      </c>
      <c r="BO21" s="23">
        <v>1230</v>
      </c>
      <c r="BP21" s="23">
        <v>149</v>
      </c>
      <c r="BQ21" s="23">
        <v>5892.9</v>
      </c>
      <c r="BR21" s="23">
        <v>4496.5</v>
      </c>
      <c r="BS21" s="23">
        <v>1088.5999999999999</v>
      </c>
      <c r="BT21" s="23">
        <v>368</v>
      </c>
      <c r="BU21" s="23">
        <v>425.5</v>
      </c>
      <c r="BV21" s="23">
        <v>1228</v>
      </c>
      <c r="BW21" s="23">
        <v>1988.5</v>
      </c>
      <c r="BX21" s="23">
        <v>69</v>
      </c>
      <c r="BY21" s="23">
        <v>437.5</v>
      </c>
      <c r="BZ21" s="23">
        <v>198</v>
      </c>
      <c r="CA21" s="23">
        <v>139.5</v>
      </c>
      <c r="CB21" s="23">
        <v>72048.3</v>
      </c>
      <c r="CC21" s="23">
        <v>190</v>
      </c>
      <c r="CD21" s="23">
        <v>378.4</v>
      </c>
      <c r="CE21" s="23">
        <v>150</v>
      </c>
      <c r="CF21" s="23">
        <v>108</v>
      </c>
      <c r="CG21" s="23">
        <v>193.5</v>
      </c>
      <c r="CH21" s="23">
        <v>96.5</v>
      </c>
      <c r="CI21" s="23">
        <v>697</v>
      </c>
      <c r="CJ21" s="23">
        <v>821</v>
      </c>
      <c r="CK21" s="23">
        <v>5674.4</v>
      </c>
      <c r="CL21" s="23">
        <v>1209.9000000000001</v>
      </c>
      <c r="CM21" s="23">
        <v>658.4</v>
      </c>
      <c r="CN21" s="23">
        <v>33753</v>
      </c>
      <c r="CO21" s="23">
        <v>14231.8</v>
      </c>
      <c r="CP21" s="23">
        <v>939.6</v>
      </c>
      <c r="CQ21" s="23">
        <v>731</v>
      </c>
      <c r="CR21" s="23">
        <v>231.5</v>
      </c>
      <c r="CS21" s="23">
        <v>266</v>
      </c>
      <c r="CT21" s="23">
        <v>106</v>
      </c>
      <c r="CU21" s="23">
        <v>405.1</v>
      </c>
      <c r="CV21" s="23">
        <v>25.5</v>
      </c>
      <c r="CW21" s="23">
        <v>208</v>
      </c>
      <c r="CX21" s="23">
        <v>457.1</v>
      </c>
      <c r="CY21" s="23">
        <v>35.1</v>
      </c>
      <c r="CZ21" s="23">
        <v>1721</v>
      </c>
      <c r="DA21" s="23">
        <v>192</v>
      </c>
      <c r="DB21" s="23">
        <v>316.5</v>
      </c>
      <c r="DC21" s="23">
        <v>188</v>
      </c>
      <c r="DD21" s="23">
        <v>159.5</v>
      </c>
      <c r="DE21" s="23">
        <v>311</v>
      </c>
      <c r="DF21" s="23">
        <v>19511.7</v>
      </c>
      <c r="DG21" s="23">
        <v>114</v>
      </c>
      <c r="DH21" s="23">
        <v>1762</v>
      </c>
      <c r="DI21" s="23">
        <v>2405.1999999999998</v>
      </c>
      <c r="DJ21" s="23">
        <v>646.79999999999995</v>
      </c>
      <c r="DK21" s="23">
        <v>515.5</v>
      </c>
      <c r="DL21" s="23">
        <v>5728</v>
      </c>
      <c r="DM21" s="23">
        <v>225</v>
      </c>
      <c r="DN21" s="23">
        <v>1347.6</v>
      </c>
      <c r="DO21" s="23">
        <v>3257</v>
      </c>
      <c r="DP21" s="23">
        <v>191</v>
      </c>
      <c r="DQ21" s="23">
        <v>842.6</v>
      </c>
      <c r="DR21" s="23">
        <v>1293.5</v>
      </c>
      <c r="DS21" s="23">
        <v>574</v>
      </c>
      <c r="DT21" s="23">
        <v>171.5</v>
      </c>
      <c r="DU21" s="23">
        <v>360</v>
      </c>
      <c r="DV21" s="23">
        <v>216.5</v>
      </c>
      <c r="DW21" s="23">
        <v>297</v>
      </c>
      <c r="DX21" s="23">
        <v>147</v>
      </c>
      <c r="DY21" s="23">
        <v>289.5</v>
      </c>
      <c r="DZ21" s="23">
        <v>694</v>
      </c>
      <c r="EA21" s="23">
        <v>521.5</v>
      </c>
      <c r="EB21" s="23">
        <v>529</v>
      </c>
      <c r="EC21" s="23">
        <v>275</v>
      </c>
      <c r="ED21" s="23">
        <v>1516</v>
      </c>
      <c r="EE21" s="23">
        <v>184</v>
      </c>
      <c r="EF21" s="23">
        <v>1336</v>
      </c>
      <c r="EG21" s="23">
        <v>238</v>
      </c>
      <c r="EH21" s="23">
        <v>237.5</v>
      </c>
      <c r="EI21" s="23">
        <v>13416.8</v>
      </c>
      <c r="EJ21" s="23">
        <v>10220.700000000001</v>
      </c>
      <c r="EK21" s="23">
        <v>676</v>
      </c>
      <c r="EL21" s="23">
        <v>485</v>
      </c>
      <c r="EM21" s="23">
        <v>355.2</v>
      </c>
      <c r="EN21" s="23">
        <v>935.1</v>
      </c>
      <c r="EO21" s="23">
        <v>283</v>
      </c>
      <c r="EP21" s="23">
        <v>420.5</v>
      </c>
      <c r="EQ21" s="23">
        <v>2559.1999999999998</v>
      </c>
      <c r="ER21" s="23">
        <v>322.5</v>
      </c>
      <c r="ES21" s="23">
        <v>225.9</v>
      </c>
      <c r="ET21" s="23">
        <v>184</v>
      </c>
      <c r="EU21" s="23">
        <v>558</v>
      </c>
      <c r="EV21" s="23">
        <v>78.5</v>
      </c>
      <c r="EW21" s="23">
        <v>716.5</v>
      </c>
      <c r="EX21" s="23">
        <v>168</v>
      </c>
      <c r="EY21" s="23">
        <v>774.6</v>
      </c>
      <c r="EZ21" s="23">
        <v>119</v>
      </c>
      <c r="FA21" s="23">
        <v>3395</v>
      </c>
      <c r="FB21" s="23">
        <v>282</v>
      </c>
      <c r="FC21" s="23">
        <v>1719.9</v>
      </c>
      <c r="FD21" s="23">
        <v>409</v>
      </c>
      <c r="FE21" s="23">
        <v>78</v>
      </c>
      <c r="FF21" s="23">
        <v>201</v>
      </c>
      <c r="FG21" s="23">
        <v>123</v>
      </c>
      <c r="FH21" s="23">
        <v>72</v>
      </c>
      <c r="FI21" s="23">
        <v>1638.4</v>
      </c>
      <c r="FJ21" s="23">
        <v>2038.8</v>
      </c>
      <c r="FK21" s="23">
        <v>2586.9</v>
      </c>
      <c r="FL21" s="23">
        <v>8410.5</v>
      </c>
      <c r="FM21" s="23">
        <v>3922.9</v>
      </c>
      <c r="FN21" s="23">
        <v>22395.7</v>
      </c>
      <c r="FO21" s="23">
        <v>1068</v>
      </c>
      <c r="FP21" s="23">
        <v>2284.9</v>
      </c>
      <c r="FQ21" s="23">
        <v>999.6</v>
      </c>
      <c r="FR21" s="23">
        <v>160.9</v>
      </c>
      <c r="FS21" s="23">
        <v>157</v>
      </c>
      <c r="FT21" s="23">
        <v>60</v>
      </c>
      <c r="FU21" s="23">
        <v>782.5</v>
      </c>
      <c r="FV21" s="23">
        <v>807.2</v>
      </c>
      <c r="FW21" s="23">
        <v>138</v>
      </c>
      <c r="FX21" s="23">
        <v>55.5</v>
      </c>
      <c r="FY21" s="12"/>
      <c r="FZ21" s="12">
        <f>SUM(C21:FX21)</f>
        <v>829406.79999999981</v>
      </c>
      <c r="GA21" s="12"/>
      <c r="GB21" s="12"/>
      <c r="GC21" s="12"/>
      <c r="GD21" s="27"/>
      <c r="GE21" s="2"/>
      <c r="GF21" s="27"/>
      <c r="GG21" s="27"/>
      <c r="GH21" s="27"/>
      <c r="GI21" s="27"/>
      <c r="GJ21" s="27"/>
      <c r="GK21" s="27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</row>
    <row r="22" spans="1:254" x14ac:dyDescent="0.35">
      <c r="A22" s="22" t="s">
        <v>436</v>
      </c>
      <c r="B22" s="2" t="s">
        <v>660</v>
      </c>
      <c r="C22" s="12">
        <v>0</v>
      </c>
      <c r="D22" s="12">
        <v>3803</v>
      </c>
      <c r="E22" s="12">
        <v>0</v>
      </c>
      <c r="F22" s="12">
        <v>4274</v>
      </c>
      <c r="G22" s="12">
        <v>365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1192</v>
      </c>
      <c r="O22" s="12">
        <v>942</v>
      </c>
      <c r="P22" s="12">
        <v>0</v>
      </c>
      <c r="Q22" s="12">
        <v>6439</v>
      </c>
      <c r="R22" s="12">
        <v>0</v>
      </c>
      <c r="S22" s="12">
        <v>106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3221.5</v>
      </c>
      <c r="AB22" s="12">
        <v>2373</v>
      </c>
      <c r="AC22" s="12">
        <v>0</v>
      </c>
      <c r="AD22" s="12">
        <v>0</v>
      </c>
      <c r="AE22" s="12">
        <v>0</v>
      </c>
      <c r="AF22" s="12">
        <v>0</v>
      </c>
      <c r="AG22" s="12">
        <v>75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352</v>
      </c>
      <c r="AP22" s="12">
        <v>19675</v>
      </c>
      <c r="AQ22" s="12">
        <v>0</v>
      </c>
      <c r="AR22" s="12">
        <v>15311.5</v>
      </c>
      <c r="AS22" s="12">
        <v>360</v>
      </c>
      <c r="AT22" s="12">
        <v>463</v>
      </c>
      <c r="AU22" s="12">
        <v>0</v>
      </c>
      <c r="AV22" s="12">
        <v>0</v>
      </c>
      <c r="AW22" s="12">
        <v>0</v>
      </c>
      <c r="AX22" s="12">
        <v>0</v>
      </c>
      <c r="AY22" s="12">
        <v>0</v>
      </c>
      <c r="AZ22" s="12">
        <v>4132.5</v>
      </c>
      <c r="BA22" s="12">
        <v>104</v>
      </c>
      <c r="BB22" s="12">
        <v>0</v>
      </c>
      <c r="BC22" s="12">
        <v>1547.5</v>
      </c>
      <c r="BD22" s="12">
        <v>0</v>
      </c>
      <c r="BE22" s="12">
        <v>0</v>
      </c>
      <c r="BF22" s="12">
        <v>4018</v>
      </c>
      <c r="BG22" s="12">
        <v>0</v>
      </c>
      <c r="BH22" s="12">
        <v>0</v>
      </c>
      <c r="BI22" s="12">
        <v>0</v>
      </c>
      <c r="BJ22" s="12">
        <v>1101</v>
      </c>
      <c r="BK22" s="12">
        <v>11716.5</v>
      </c>
      <c r="BL22" s="12">
        <v>0</v>
      </c>
      <c r="BM22" s="12">
        <v>0</v>
      </c>
      <c r="BN22" s="12">
        <v>245</v>
      </c>
      <c r="BO22" s="12">
        <v>0</v>
      </c>
      <c r="BP22" s="12">
        <v>0</v>
      </c>
      <c r="BQ22" s="12">
        <v>524.5</v>
      </c>
      <c r="BR22" s="12">
        <v>0</v>
      </c>
      <c r="BS22" s="12">
        <v>0</v>
      </c>
      <c r="BT22" s="12">
        <v>0</v>
      </c>
      <c r="BU22" s="12">
        <v>0</v>
      </c>
      <c r="BV22" s="12">
        <v>0</v>
      </c>
      <c r="BW22" s="12">
        <v>44</v>
      </c>
      <c r="BX22" s="12">
        <v>0</v>
      </c>
      <c r="BY22" s="12">
        <v>77</v>
      </c>
      <c r="BZ22" s="12">
        <v>0</v>
      </c>
      <c r="CA22" s="12">
        <v>0</v>
      </c>
      <c r="CB22" s="12">
        <v>7808.5</v>
      </c>
      <c r="CC22" s="12">
        <v>0</v>
      </c>
      <c r="CD22" s="12">
        <v>0</v>
      </c>
      <c r="CE22" s="12">
        <v>0</v>
      </c>
      <c r="CF22" s="12">
        <v>0</v>
      </c>
      <c r="CG22" s="12">
        <v>0</v>
      </c>
      <c r="CH22" s="12">
        <v>0</v>
      </c>
      <c r="CI22" s="12">
        <v>0</v>
      </c>
      <c r="CJ22" s="12">
        <v>0</v>
      </c>
      <c r="CK22" s="12">
        <v>169</v>
      </c>
      <c r="CL22" s="12">
        <v>0</v>
      </c>
      <c r="CM22" s="12">
        <v>0</v>
      </c>
      <c r="CN22" s="12">
        <v>2795.5</v>
      </c>
      <c r="CO22" s="12">
        <v>1989.5</v>
      </c>
      <c r="CP22" s="12">
        <v>0</v>
      </c>
      <c r="CQ22" s="12">
        <v>0</v>
      </c>
      <c r="CR22" s="12">
        <v>0</v>
      </c>
      <c r="CS22" s="12">
        <v>0</v>
      </c>
      <c r="CT22" s="12">
        <v>0</v>
      </c>
      <c r="CU22" s="12">
        <v>0</v>
      </c>
      <c r="CV22" s="12">
        <v>0</v>
      </c>
      <c r="CW22" s="12">
        <v>0</v>
      </c>
      <c r="CX22" s="12">
        <v>0</v>
      </c>
      <c r="CY22" s="12">
        <v>0</v>
      </c>
      <c r="CZ22" s="12">
        <v>0</v>
      </c>
      <c r="DA22" s="12">
        <v>0</v>
      </c>
      <c r="DB22" s="12">
        <v>0</v>
      </c>
      <c r="DC22" s="12">
        <v>0</v>
      </c>
      <c r="DD22" s="12">
        <v>0</v>
      </c>
      <c r="DE22" s="12">
        <v>0</v>
      </c>
      <c r="DF22" s="12">
        <v>1075.5</v>
      </c>
      <c r="DG22" s="12">
        <v>0</v>
      </c>
      <c r="DH22" s="12">
        <v>0</v>
      </c>
      <c r="DI22" s="12">
        <v>403</v>
      </c>
      <c r="DJ22" s="12">
        <v>0</v>
      </c>
      <c r="DK22" s="12">
        <v>0</v>
      </c>
      <c r="DL22" s="12">
        <v>173</v>
      </c>
      <c r="DM22" s="12">
        <v>0</v>
      </c>
      <c r="DN22" s="12">
        <v>0</v>
      </c>
      <c r="DO22" s="12">
        <v>0</v>
      </c>
      <c r="DP22" s="12">
        <v>0</v>
      </c>
      <c r="DQ22" s="12">
        <v>0</v>
      </c>
      <c r="DR22" s="12">
        <v>0</v>
      </c>
      <c r="DS22" s="12">
        <v>0</v>
      </c>
      <c r="DT22" s="12">
        <v>0</v>
      </c>
      <c r="DU22" s="12">
        <v>0</v>
      </c>
      <c r="DV22" s="12">
        <v>0</v>
      </c>
      <c r="DW22" s="12">
        <v>0</v>
      </c>
      <c r="DX22" s="12">
        <v>0</v>
      </c>
      <c r="DY22" s="12">
        <v>0</v>
      </c>
      <c r="DZ22" s="12">
        <v>0</v>
      </c>
      <c r="EA22" s="12">
        <v>145</v>
      </c>
      <c r="EB22" s="12">
        <v>0</v>
      </c>
      <c r="EC22" s="12">
        <v>0</v>
      </c>
      <c r="ED22" s="12">
        <v>137</v>
      </c>
      <c r="EE22" s="12">
        <v>0</v>
      </c>
      <c r="EF22" s="12">
        <v>135</v>
      </c>
      <c r="EG22" s="12">
        <v>0</v>
      </c>
      <c r="EH22" s="12">
        <v>0</v>
      </c>
      <c r="EI22" s="12">
        <v>1635</v>
      </c>
      <c r="EJ22" s="12">
        <v>1670</v>
      </c>
      <c r="EK22" s="12">
        <v>0</v>
      </c>
      <c r="EL22" s="12">
        <v>0</v>
      </c>
      <c r="EM22" s="12">
        <v>0</v>
      </c>
      <c r="EN22" s="12">
        <v>0</v>
      </c>
      <c r="EO22" s="12">
        <v>0</v>
      </c>
      <c r="EP22" s="12">
        <v>0</v>
      </c>
      <c r="EQ22" s="12">
        <v>83</v>
      </c>
      <c r="ER22" s="12">
        <v>0</v>
      </c>
      <c r="ES22" s="12">
        <v>0</v>
      </c>
      <c r="ET22" s="12">
        <v>87</v>
      </c>
      <c r="EU22" s="12">
        <v>0</v>
      </c>
      <c r="EV22" s="12">
        <v>0</v>
      </c>
      <c r="EW22" s="12">
        <v>0</v>
      </c>
      <c r="EX22" s="12">
        <v>0</v>
      </c>
      <c r="EY22" s="12">
        <v>0</v>
      </c>
      <c r="EZ22" s="12">
        <v>0</v>
      </c>
      <c r="FA22" s="12">
        <v>0</v>
      </c>
      <c r="FB22" s="12">
        <v>0</v>
      </c>
      <c r="FC22" s="12">
        <v>398.5</v>
      </c>
      <c r="FD22" s="12">
        <v>0</v>
      </c>
      <c r="FE22" s="12">
        <v>0</v>
      </c>
      <c r="FF22" s="12">
        <v>0</v>
      </c>
      <c r="FG22" s="12">
        <v>0</v>
      </c>
      <c r="FH22" s="12">
        <v>0</v>
      </c>
      <c r="FI22" s="12">
        <v>0</v>
      </c>
      <c r="FJ22" s="12">
        <v>0</v>
      </c>
      <c r="FK22" s="12">
        <v>180</v>
      </c>
      <c r="FL22" s="12">
        <v>1941</v>
      </c>
      <c r="FM22" s="12">
        <v>561</v>
      </c>
      <c r="FN22" s="12">
        <v>4904</v>
      </c>
      <c r="FO22" s="12">
        <v>0</v>
      </c>
      <c r="FP22" s="12">
        <v>0</v>
      </c>
      <c r="FQ22" s="12">
        <v>0</v>
      </c>
      <c r="FR22" s="12">
        <v>0</v>
      </c>
      <c r="FS22" s="12">
        <v>0</v>
      </c>
      <c r="FT22" s="12">
        <v>0</v>
      </c>
      <c r="FU22" s="12">
        <v>0</v>
      </c>
      <c r="FV22" s="12">
        <v>0</v>
      </c>
      <c r="FW22" s="12">
        <v>0</v>
      </c>
      <c r="FX22" s="12">
        <v>0</v>
      </c>
      <c r="FY22" s="12"/>
      <c r="FZ22" s="12">
        <f>SUM(C22:FY22)</f>
        <v>108752.5</v>
      </c>
      <c r="GA22" s="12"/>
      <c r="GB22" s="12"/>
      <c r="GC22" s="12"/>
      <c r="GD22" s="12"/>
      <c r="GE22" s="2"/>
      <c r="GF22" s="2"/>
      <c r="GG22" s="2"/>
      <c r="GH22" s="2"/>
      <c r="GI22" s="2"/>
      <c r="GJ22" s="2"/>
      <c r="GK22" s="2"/>
    </row>
    <row r="23" spans="1:254" x14ac:dyDescent="0.35">
      <c r="A23" s="22" t="s">
        <v>437</v>
      </c>
      <c r="B23" s="2" t="s">
        <v>676</v>
      </c>
      <c r="C23" s="23">
        <v>6556</v>
      </c>
      <c r="D23" s="23">
        <v>39211.699999999997</v>
      </c>
      <c r="E23" s="23">
        <v>6031.7</v>
      </c>
      <c r="F23" s="23">
        <v>23565.3</v>
      </c>
      <c r="G23" s="23">
        <v>1550.5</v>
      </c>
      <c r="H23" s="23">
        <v>1112</v>
      </c>
      <c r="I23" s="23">
        <v>8326</v>
      </c>
      <c r="J23" s="23">
        <v>2101.4</v>
      </c>
      <c r="K23" s="23">
        <v>270</v>
      </c>
      <c r="L23" s="23">
        <v>2192.6</v>
      </c>
      <c r="M23" s="23">
        <v>1008.8</v>
      </c>
      <c r="N23" s="23">
        <v>50909.1</v>
      </c>
      <c r="O23" s="23">
        <v>13189.5</v>
      </c>
      <c r="P23" s="23">
        <v>347</v>
      </c>
      <c r="Q23" s="23">
        <v>37905.300000000003</v>
      </c>
      <c r="R23" s="23">
        <v>6074.5</v>
      </c>
      <c r="S23" s="23">
        <v>1606.3</v>
      </c>
      <c r="T23" s="23">
        <v>162.80000000000001</v>
      </c>
      <c r="U23" s="23">
        <v>51.7</v>
      </c>
      <c r="V23" s="23">
        <v>260.60000000000002</v>
      </c>
      <c r="W23" s="23">
        <v>208.9</v>
      </c>
      <c r="X23" s="23">
        <v>50</v>
      </c>
      <c r="Y23" s="23">
        <v>948.7</v>
      </c>
      <c r="Z23" s="23">
        <v>230.5</v>
      </c>
      <c r="AA23" s="23">
        <v>31024.400000000001</v>
      </c>
      <c r="AB23" s="23">
        <v>27406</v>
      </c>
      <c r="AC23" s="23">
        <v>932.5</v>
      </c>
      <c r="AD23" s="23">
        <v>1411.6</v>
      </c>
      <c r="AE23" s="23">
        <v>94</v>
      </c>
      <c r="AF23" s="23">
        <v>172</v>
      </c>
      <c r="AG23" s="23">
        <v>612.29999999999995</v>
      </c>
      <c r="AH23" s="23">
        <v>977.5</v>
      </c>
      <c r="AI23" s="23">
        <v>400</v>
      </c>
      <c r="AJ23" s="23">
        <v>166</v>
      </c>
      <c r="AK23" s="23">
        <v>170.4</v>
      </c>
      <c r="AL23" s="23">
        <v>282</v>
      </c>
      <c r="AM23" s="23">
        <v>371.8</v>
      </c>
      <c r="AN23" s="23">
        <v>314.3</v>
      </c>
      <c r="AO23" s="23">
        <v>4353.3999999999996</v>
      </c>
      <c r="AP23" s="23">
        <v>83844</v>
      </c>
      <c r="AQ23" s="23">
        <v>237.8</v>
      </c>
      <c r="AR23" s="23">
        <v>62998.26</v>
      </c>
      <c r="AS23" s="23">
        <v>6617.4</v>
      </c>
      <c r="AT23" s="23">
        <v>2651.4</v>
      </c>
      <c r="AU23" s="23">
        <v>305.5</v>
      </c>
      <c r="AV23" s="23">
        <v>307.5</v>
      </c>
      <c r="AW23" s="23">
        <v>255.8</v>
      </c>
      <c r="AX23" s="23">
        <v>66.3</v>
      </c>
      <c r="AY23" s="23">
        <v>424.3</v>
      </c>
      <c r="AZ23" s="23">
        <v>12382</v>
      </c>
      <c r="BA23" s="23">
        <v>9172.2999999999993</v>
      </c>
      <c r="BB23" s="23">
        <v>7569.5</v>
      </c>
      <c r="BC23" s="23">
        <v>25829.3</v>
      </c>
      <c r="BD23" s="23">
        <v>3635</v>
      </c>
      <c r="BE23" s="23">
        <v>1259.2</v>
      </c>
      <c r="BF23" s="23">
        <v>25664.7</v>
      </c>
      <c r="BG23" s="23">
        <v>899.7</v>
      </c>
      <c r="BH23" s="23">
        <v>590.29999999999995</v>
      </c>
      <c r="BI23" s="23">
        <v>257.10000000000002</v>
      </c>
      <c r="BJ23" s="23">
        <v>6303.3</v>
      </c>
      <c r="BK23" s="23">
        <v>30973.9</v>
      </c>
      <c r="BL23" s="23">
        <v>96.7</v>
      </c>
      <c r="BM23" s="23">
        <v>420</v>
      </c>
      <c r="BN23" s="23">
        <v>3202.6</v>
      </c>
      <c r="BO23" s="23">
        <v>1287.2</v>
      </c>
      <c r="BP23" s="23">
        <v>169.6</v>
      </c>
      <c r="BQ23" s="23">
        <v>5970.6</v>
      </c>
      <c r="BR23" s="23">
        <v>4499.6000000000004</v>
      </c>
      <c r="BS23" s="23">
        <v>1116.0999999999999</v>
      </c>
      <c r="BT23" s="23">
        <v>386.6</v>
      </c>
      <c r="BU23" s="23">
        <v>417</v>
      </c>
      <c r="BV23" s="23">
        <v>1232.5999999999999</v>
      </c>
      <c r="BW23" s="23">
        <v>1992.9</v>
      </c>
      <c r="BX23" s="23">
        <v>69.2</v>
      </c>
      <c r="BY23" s="23">
        <v>459.3</v>
      </c>
      <c r="BZ23" s="23">
        <v>203.7</v>
      </c>
      <c r="CA23" s="23">
        <v>150.6</v>
      </c>
      <c r="CB23" s="23">
        <v>74887.399999999994</v>
      </c>
      <c r="CC23" s="23">
        <v>188</v>
      </c>
      <c r="CD23" s="23">
        <v>211.3</v>
      </c>
      <c r="CE23" s="23">
        <v>151.80000000000001</v>
      </c>
      <c r="CF23" s="23">
        <v>114.9</v>
      </c>
      <c r="CG23" s="23">
        <v>201.5</v>
      </c>
      <c r="CH23" s="23">
        <v>100.2</v>
      </c>
      <c r="CI23" s="23">
        <v>697.5</v>
      </c>
      <c r="CJ23" s="23">
        <v>896.7</v>
      </c>
      <c r="CK23" s="23">
        <v>5676.9</v>
      </c>
      <c r="CL23" s="23">
        <v>1281.3</v>
      </c>
      <c r="CM23" s="23">
        <v>732.7</v>
      </c>
      <c r="CN23" s="23">
        <v>32581.3</v>
      </c>
      <c r="CO23" s="23">
        <v>14539.6</v>
      </c>
      <c r="CP23" s="23">
        <v>971.7</v>
      </c>
      <c r="CQ23" s="23">
        <v>773</v>
      </c>
      <c r="CR23" s="23">
        <v>233.2</v>
      </c>
      <c r="CS23" s="23">
        <v>301.60000000000002</v>
      </c>
      <c r="CT23" s="23">
        <v>103.8</v>
      </c>
      <c r="CU23" s="23">
        <v>406.4</v>
      </c>
      <c r="CV23" s="23">
        <v>50</v>
      </c>
      <c r="CW23" s="23">
        <v>206</v>
      </c>
      <c r="CX23" s="23">
        <v>462.5</v>
      </c>
      <c r="CY23" s="23">
        <v>50</v>
      </c>
      <c r="CZ23" s="23">
        <v>1843.3</v>
      </c>
      <c r="DA23" s="23">
        <v>199.5</v>
      </c>
      <c r="DB23" s="23">
        <v>320.5</v>
      </c>
      <c r="DC23" s="23">
        <v>183</v>
      </c>
      <c r="DD23" s="23">
        <v>156</v>
      </c>
      <c r="DE23" s="23">
        <v>297.89999999999998</v>
      </c>
      <c r="DF23" s="23">
        <v>21065.599999999999</v>
      </c>
      <c r="DG23" s="23">
        <v>104</v>
      </c>
      <c r="DH23" s="23">
        <v>1860.6</v>
      </c>
      <c r="DI23" s="23">
        <v>2486.8000000000002</v>
      </c>
      <c r="DJ23" s="23">
        <v>639.5</v>
      </c>
      <c r="DK23" s="23">
        <v>500</v>
      </c>
      <c r="DL23" s="23">
        <v>5726.4</v>
      </c>
      <c r="DM23" s="23">
        <v>232.8</v>
      </c>
      <c r="DN23" s="23">
        <v>1320</v>
      </c>
      <c r="DO23" s="23">
        <v>3248</v>
      </c>
      <c r="DP23" s="23">
        <v>198.3</v>
      </c>
      <c r="DQ23" s="23">
        <v>834</v>
      </c>
      <c r="DR23" s="23">
        <v>1343.6</v>
      </c>
      <c r="DS23" s="23">
        <v>639</v>
      </c>
      <c r="DT23" s="23">
        <v>175</v>
      </c>
      <c r="DU23" s="23">
        <v>361</v>
      </c>
      <c r="DV23" s="23">
        <v>214</v>
      </c>
      <c r="DW23" s="23">
        <v>307.7</v>
      </c>
      <c r="DX23" s="23">
        <v>164.2</v>
      </c>
      <c r="DY23" s="23">
        <v>305.3</v>
      </c>
      <c r="DZ23" s="23">
        <v>716.4</v>
      </c>
      <c r="EA23" s="23">
        <v>531.29999999999995</v>
      </c>
      <c r="EB23" s="23">
        <v>569.1</v>
      </c>
      <c r="EC23" s="23">
        <v>297.10000000000002</v>
      </c>
      <c r="ED23" s="23">
        <v>1562.4</v>
      </c>
      <c r="EE23" s="23">
        <v>190.2</v>
      </c>
      <c r="EF23" s="23">
        <v>1404.7</v>
      </c>
      <c r="EG23" s="23">
        <v>249.9</v>
      </c>
      <c r="EH23" s="23">
        <v>248</v>
      </c>
      <c r="EI23" s="23">
        <v>14178.9</v>
      </c>
      <c r="EJ23" s="23">
        <v>10282</v>
      </c>
      <c r="EK23" s="23">
        <v>682.8</v>
      </c>
      <c r="EL23" s="23">
        <v>474.5</v>
      </c>
      <c r="EM23" s="23">
        <v>384.9</v>
      </c>
      <c r="EN23" s="23">
        <v>979.8</v>
      </c>
      <c r="EO23" s="23">
        <v>314.2</v>
      </c>
      <c r="EP23" s="23">
        <v>419.7</v>
      </c>
      <c r="EQ23" s="23">
        <v>2658.9</v>
      </c>
      <c r="ER23" s="23">
        <v>316</v>
      </c>
      <c r="ES23" s="23">
        <v>181.4</v>
      </c>
      <c r="ET23" s="23">
        <v>191.2</v>
      </c>
      <c r="EU23" s="23">
        <v>574.6</v>
      </c>
      <c r="EV23" s="23">
        <v>78.8</v>
      </c>
      <c r="EW23" s="23">
        <v>839</v>
      </c>
      <c r="EX23" s="23">
        <v>169.3</v>
      </c>
      <c r="EY23" s="23">
        <v>779</v>
      </c>
      <c r="EZ23" s="23">
        <v>128.5</v>
      </c>
      <c r="FA23" s="23">
        <v>3455.1</v>
      </c>
      <c r="FB23" s="23">
        <v>295.5</v>
      </c>
      <c r="FC23" s="23">
        <v>1964.2</v>
      </c>
      <c r="FD23" s="23">
        <v>405.3</v>
      </c>
      <c r="FE23" s="23">
        <v>83.4</v>
      </c>
      <c r="FF23" s="23">
        <v>195.4</v>
      </c>
      <c r="FG23" s="23">
        <v>126.8</v>
      </c>
      <c r="FH23" s="23">
        <v>69.7</v>
      </c>
      <c r="FI23" s="23">
        <v>1739.1</v>
      </c>
      <c r="FJ23" s="23">
        <v>2033</v>
      </c>
      <c r="FK23" s="23">
        <v>2573.5</v>
      </c>
      <c r="FL23" s="23">
        <v>8294</v>
      </c>
      <c r="FM23" s="23">
        <v>3886</v>
      </c>
      <c r="FN23" s="23">
        <v>22184.9</v>
      </c>
      <c r="FO23" s="23">
        <v>1089.0999999999999</v>
      </c>
      <c r="FP23" s="23">
        <v>2280</v>
      </c>
      <c r="FQ23" s="23">
        <v>986.9</v>
      </c>
      <c r="FR23" s="23">
        <v>169.4</v>
      </c>
      <c r="FS23" s="23">
        <v>179.9</v>
      </c>
      <c r="FT23" s="23">
        <v>59</v>
      </c>
      <c r="FU23" s="23">
        <v>813.7</v>
      </c>
      <c r="FV23" s="23">
        <v>784</v>
      </c>
      <c r="FW23" s="23">
        <v>159.19999999999999</v>
      </c>
      <c r="FX23" s="23">
        <v>57.2</v>
      </c>
      <c r="FY23" s="15"/>
      <c r="FZ23" s="12">
        <f t="shared" ref="FZ23:FZ35" si="7">SUM(C23:FX23)</f>
        <v>850310.15999999992</v>
      </c>
      <c r="GA23" s="12"/>
      <c r="GB23" s="12"/>
      <c r="GC23" s="12"/>
      <c r="GD23" s="12"/>
      <c r="GE23" s="2"/>
      <c r="GF23" s="2"/>
      <c r="GG23" s="2"/>
      <c r="GH23" s="2"/>
      <c r="GI23" s="2"/>
      <c r="GJ23" s="2"/>
      <c r="GK23" s="2"/>
    </row>
    <row r="24" spans="1:254" x14ac:dyDescent="0.35">
      <c r="A24" s="22" t="s">
        <v>438</v>
      </c>
      <c r="B24" s="110" t="s">
        <v>677</v>
      </c>
      <c r="C24" s="12">
        <f>IF('HB24-1448_GovReq'!$B$7&lt;2,0,VLOOKUP(C5,PriorYR_FTE!$A$3:$E$180,2))</f>
        <v>0</v>
      </c>
      <c r="D24" s="12">
        <f>IF('HB24-1448_GovReq'!$B$7&lt;2,0,VLOOKUP(D5,PriorYR_FTE!$A$3:$E$180,2))</f>
        <v>0</v>
      </c>
      <c r="E24" s="12">
        <f>IF('HB24-1448_GovReq'!$B$7&lt;2,0,VLOOKUP(E5,PriorYR_FTE!$A$3:$E$180,2))</f>
        <v>0</v>
      </c>
      <c r="F24" s="12">
        <f>IF('HB24-1448_GovReq'!$B$7&lt;2,0,VLOOKUP(F5,PriorYR_FTE!$A$3:$E$180,2))</f>
        <v>0</v>
      </c>
      <c r="G24" s="12">
        <f>IF('HB24-1448_GovReq'!$B$7&lt;2,0,VLOOKUP(G5,PriorYR_FTE!$A$3:$E$180,2))</f>
        <v>0</v>
      </c>
      <c r="H24" s="12">
        <f>IF('HB24-1448_GovReq'!$B$7&lt;2,0,VLOOKUP(H5,PriorYR_FTE!$A$3:$E$180,2))</f>
        <v>0</v>
      </c>
      <c r="I24" s="12">
        <f>IF('HB24-1448_GovReq'!$B$7&lt;2,0,VLOOKUP(I5,PriorYR_FTE!$A$3:$E$180,2))</f>
        <v>0</v>
      </c>
      <c r="J24" s="12">
        <f>IF('HB24-1448_GovReq'!$B$7&lt;2,0,VLOOKUP(J5,PriorYR_FTE!$A$3:$E$180,2))</f>
        <v>0</v>
      </c>
      <c r="K24" s="12">
        <f>IF('HB24-1448_GovReq'!$B$7&lt;2,0,VLOOKUP(K5,PriorYR_FTE!$A$3:$E$180,2))</f>
        <v>0</v>
      </c>
      <c r="L24" s="12">
        <f>IF('HB24-1448_GovReq'!$B$7&lt;2,0,VLOOKUP(L5,PriorYR_FTE!$A$3:$E$180,2))</f>
        <v>0</v>
      </c>
      <c r="M24" s="12">
        <f>IF('HB24-1448_GovReq'!$B$7&lt;2,0,VLOOKUP(M5,PriorYR_FTE!$A$3:$E$180,2))</f>
        <v>0</v>
      </c>
      <c r="N24" s="12">
        <f>IF('HB24-1448_GovReq'!$B$7&lt;2,0,VLOOKUP(N5,PriorYR_FTE!$A$3:$E$180,2))</f>
        <v>0</v>
      </c>
      <c r="O24" s="12">
        <f>IF('HB24-1448_GovReq'!$B$7&lt;2,0,VLOOKUP(O5,PriorYR_FTE!$A$3:$E$180,2))</f>
        <v>0</v>
      </c>
      <c r="P24" s="12">
        <f>IF('HB24-1448_GovReq'!$B$7&lt;2,0,VLOOKUP(P5,PriorYR_FTE!$A$3:$E$180,2))</f>
        <v>0</v>
      </c>
      <c r="Q24" s="12">
        <f>IF('HB24-1448_GovReq'!$B$7&lt;2,0,VLOOKUP(Q5,PriorYR_FTE!$A$3:$E$180,2))</f>
        <v>0</v>
      </c>
      <c r="R24" s="12">
        <f>IF('HB24-1448_GovReq'!$B$7&lt;2,0,VLOOKUP(R5,PriorYR_FTE!$A$3:$E$180,2))</f>
        <v>0</v>
      </c>
      <c r="S24" s="12">
        <f>IF('HB24-1448_GovReq'!$B$7&lt;2,0,VLOOKUP(S5,PriorYR_FTE!$A$3:$E$180,2))</f>
        <v>0</v>
      </c>
      <c r="T24" s="12">
        <f>IF('HB24-1448_GovReq'!$B$7&lt;2,0,VLOOKUP(T5,PriorYR_FTE!$A$3:$E$180,2))</f>
        <v>0</v>
      </c>
      <c r="U24" s="12">
        <f>IF('HB24-1448_GovReq'!$B$7&lt;2,0,VLOOKUP(U5,PriorYR_FTE!$A$3:$E$180,2))</f>
        <v>0</v>
      </c>
      <c r="V24" s="12">
        <f>IF('HB24-1448_GovReq'!$B$7&lt;2,0,VLOOKUP(V5,PriorYR_FTE!$A$3:$E$180,2))</f>
        <v>0</v>
      </c>
      <c r="W24" s="12">
        <f>IF('HB24-1448_GovReq'!$B$7&lt;2,0,VLOOKUP(W5,PriorYR_FTE!$A$3:$E$180,2))</f>
        <v>0</v>
      </c>
      <c r="X24" s="12">
        <f>IF('HB24-1448_GovReq'!$B$7&lt;2,0,VLOOKUP(X5,PriorYR_FTE!$A$3:$E$180,2))</f>
        <v>0</v>
      </c>
      <c r="Y24" s="12">
        <f>IF('HB24-1448_GovReq'!$B$7&lt;2,0,VLOOKUP(Y5,PriorYR_FTE!$A$3:$E$180,2))</f>
        <v>0</v>
      </c>
      <c r="Z24" s="12">
        <f>IF('HB24-1448_GovReq'!$B$7&lt;2,0,VLOOKUP(Z5,PriorYR_FTE!$A$3:$E$180,2))</f>
        <v>0</v>
      </c>
      <c r="AA24" s="12">
        <f>IF('HB24-1448_GovReq'!$B$7&lt;2,0,VLOOKUP(AA5,PriorYR_FTE!$A$3:$E$180,2))</f>
        <v>0</v>
      </c>
      <c r="AB24" s="12">
        <f>IF('HB24-1448_GovReq'!$B$7&lt;2,0,VLOOKUP(AB5,PriorYR_FTE!$A$3:$E$180,2))</f>
        <v>0</v>
      </c>
      <c r="AC24" s="12">
        <f>IF('HB24-1448_GovReq'!$B$7&lt;2,0,VLOOKUP(AC5,PriorYR_FTE!$A$3:$E$180,2))</f>
        <v>0</v>
      </c>
      <c r="AD24" s="12">
        <f>IF('HB24-1448_GovReq'!$B$7&lt;2,0,VLOOKUP(AD5,PriorYR_FTE!$A$3:$E$180,2))</f>
        <v>0</v>
      </c>
      <c r="AE24" s="12">
        <f>IF('HB24-1448_GovReq'!$B$7&lt;2,0,VLOOKUP(AE5,PriorYR_FTE!$A$3:$E$180,2))</f>
        <v>0</v>
      </c>
      <c r="AF24" s="12">
        <f>IF('HB24-1448_GovReq'!$B$7&lt;2,0,VLOOKUP(AF5,PriorYR_FTE!$A$3:$E$180,2))</f>
        <v>0</v>
      </c>
      <c r="AG24" s="12">
        <f>IF('HB24-1448_GovReq'!$B$7&lt;2,0,VLOOKUP(AG5,PriorYR_FTE!$A$3:$E$180,2))</f>
        <v>0</v>
      </c>
      <c r="AH24" s="12">
        <f>IF('HB24-1448_GovReq'!$B$7&lt;2,0,VLOOKUP(AH5,PriorYR_FTE!$A$3:$E$180,2))</f>
        <v>0</v>
      </c>
      <c r="AI24" s="12">
        <f>IF('HB24-1448_GovReq'!$B$7&lt;2,0,VLOOKUP(AI5,PriorYR_FTE!$A$3:$E$180,2))</f>
        <v>0</v>
      </c>
      <c r="AJ24" s="12">
        <f>IF('HB24-1448_GovReq'!$B$7&lt;2,0,VLOOKUP(AJ5,PriorYR_FTE!$A$3:$E$180,2))</f>
        <v>0</v>
      </c>
      <c r="AK24" s="12">
        <f>IF('HB24-1448_GovReq'!$B$7&lt;2,0,VLOOKUP(AK5,PriorYR_FTE!$A$3:$E$180,2))</f>
        <v>0</v>
      </c>
      <c r="AL24" s="12">
        <f>IF('HB24-1448_GovReq'!$B$7&lt;2,0,VLOOKUP(AL5,PriorYR_FTE!$A$3:$E$180,2))</f>
        <v>0</v>
      </c>
      <c r="AM24" s="12">
        <f>IF('HB24-1448_GovReq'!$B$7&lt;2,0,VLOOKUP(AM5,PriorYR_FTE!$A$3:$E$180,2))</f>
        <v>0</v>
      </c>
      <c r="AN24" s="12">
        <f>IF('HB24-1448_GovReq'!$B$7&lt;2,0,VLOOKUP(AN5,PriorYR_FTE!$A$3:$E$180,2))</f>
        <v>0</v>
      </c>
      <c r="AO24" s="12">
        <f>IF('HB24-1448_GovReq'!$B$7&lt;2,0,VLOOKUP(AO5,PriorYR_FTE!$A$3:$E$180,2))</f>
        <v>0</v>
      </c>
      <c r="AP24" s="12">
        <f>IF('HB24-1448_GovReq'!$B$7&lt;2,0,VLOOKUP(AP5,PriorYR_FTE!$A$3:$E$180,2))</f>
        <v>0</v>
      </c>
      <c r="AQ24" s="12">
        <f>IF('HB24-1448_GovReq'!$B$7&lt;2,0,VLOOKUP(AQ5,PriorYR_FTE!$A$3:$E$180,2))</f>
        <v>0</v>
      </c>
      <c r="AR24" s="12">
        <f>IF('HB24-1448_GovReq'!$B$7&lt;2,0,VLOOKUP(AR5,PriorYR_FTE!$A$3:$E$180,2))</f>
        <v>0</v>
      </c>
      <c r="AS24" s="12">
        <f>IF('HB24-1448_GovReq'!$B$7&lt;2,0,VLOOKUP(AS5,PriorYR_FTE!$A$3:$E$180,2))</f>
        <v>0</v>
      </c>
      <c r="AT24" s="12">
        <f>IF('HB24-1448_GovReq'!$B$7&lt;2,0,VLOOKUP(AT5,PriorYR_FTE!$A$3:$E$180,2))</f>
        <v>0</v>
      </c>
      <c r="AU24" s="12">
        <f>IF('HB24-1448_GovReq'!$B$7&lt;2,0,VLOOKUP(AU5,PriorYR_FTE!$A$3:$E$180,2))</f>
        <v>0</v>
      </c>
      <c r="AV24" s="12">
        <f>IF('HB24-1448_GovReq'!$B$7&lt;2,0,VLOOKUP(AV5,PriorYR_FTE!$A$3:$E$180,2))</f>
        <v>0</v>
      </c>
      <c r="AW24" s="12">
        <f>IF('HB24-1448_GovReq'!$B$7&lt;2,0,VLOOKUP(AW5,PriorYR_FTE!$A$3:$E$180,2))</f>
        <v>0</v>
      </c>
      <c r="AX24" s="12">
        <f>IF('HB24-1448_GovReq'!$B$7&lt;2,0,VLOOKUP(AX5,PriorYR_FTE!$A$3:$E$180,2))</f>
        <v>0</v>
      </c>
      <c r="AY24" s="12">
        <f>IF('HB24-1448_GovReq'!$B$7&lt;2,0,VLOOKUP(AY5,PriorYR_FTE!$A$3:$E$180,2))</f>
        <v>0</v>
      </c>
      <c r="AZ24" s="12">
        <f>IF('HB24-1448_GovReq'!$B$7&lt;2,0,VLOOKUP(AZ5,PriorYR_FTE!$A$3:$E$180,2))</f>
        <v>0</v>
      </c>
      <c r="BA24" s="12">
        <f>IF('HB24-1448_GovReq'!$B$7&lt;2,0,VLOOKUP(BA5,PriorYR_FTE!$A$3:$E$180,2))</f>
        <v>0</v>
      </c>
      <c r="BB24" s="12">
        <f>IF('HB24-1448_GovReq'!$B$7&lt;2,0,VLOOKUP(BB5,PriorYR_FTE!$A$3:$E$180,2))</f>
        <v>0</v>
      </c>
      <c r="BC24" s="12">
        <f>IF('HB24-1448_GovReq'!$B$7&lt;2,0,VLOOKUP(BC5,PriorYR_FTE!$A$3:$E$180,2))</f>
        <v>0</v>
      </c>
      <c r="BD24" s="12">
        <f>IF('HB24-1448_GovReq'!$B$7&lt;2,0,VLOOKUP(BD5,PriorYR_FTE!$A$3:$E$180,2))</f>
        <v>0</v>
      </c>
      <c r="BE24" s="12">
        <f>IF('HB24-1448_GovReq'!$B$7&lt;2,0,VLOOKUP(BE5,PriorYR_FTE!$A$3:$E$180,2))</f>
        <v>0</v>
      </c>
      <c r="BF24" s="12">
        <f>IF('HB24-1448_GovReq'!$B$7&lt;2,0,VLOOKUP(BF5,PriorYR_FTE!$A$3:$E$180,2))</f>
        <v>0</v>
      </c>
      <c r="BG24" s="12">
        <f>IF('HB24-1448_GovReq'!$B$7&lt;2,0,VLOOKUP(BG5,PriorYR_FTE!$A$3:$E$180,2))</f>
        <v>0</v>
      </c>
      <c r="BH24" s="12">
        <f>IF('HB24-1448_GovReq'!$B$7&lt;2,0,VLOOKUP(BH5,PriorYR_FTE!$A$3:$E$180,2))</f>
        <v>0</v>
      </c>
      <c r="BI24" s="12">
        <f>IF('HB24-1448_GovReq'!$B$7&lt;2,0,VLOOKUP(BI5,PriorYR_FTE!$A$3:$E$180,2))</f>
        <v>0</v>
      </c>
      <c r="BJ24" s="12">
        <f>IF('HB24-1448_GovReq'!$B$7&lt;2,0,VLOOKUP(BJ5,PriorYR_FTE!$A$3:$E$180,2))</f>
        <v>0</v>
      </c>
      <c r="BK24" s="12">
        <f>IF('HB24-1448_GovReq'!$B$7&lt;2,0,VLOOKUP(BK5,PriorYR_FTE!$A$3:$E$180,2))</f>
        <v>0</v>
      </c>
      <c r="BL24" s="12">
        <f>IF('HB24-1448_GovReq'!$B$7&lt;2,0,VLOOKUP(BL5,PriorYR_FTE!$A$3:$E$180,2))</f>
        <v>0</v>
      </c>
      <c r="BM24" s="12">
        <f>IF('HB24-1448_GovReq'!$B$7&lt;2,0,VLOOKUP(BM5,PriorYR_FTE!$A$3:$E$180,2))</f>
        <v>0</v>
      </c>
      <c r="BN24" s="12">
        <f>IF('HB24-1448_GovReq'!$B$7&lt;2,0,VLOOKUP(BN5,PriorYR_FTE!$A$3:$E$180,2))</f>
        <v>0</v>
      </c>
      <c r="BO24" s="12">
        <f>IF('HB24-1448_GovReq'!$B$7&lt;2,0,VLOOKUP(BO5,PriorYR_FTE!$A$3:$E$180,2))</f>
        <v>0</v>
      </c>
      <c r="BP24" s="12">
        <f>IF('HB24-1448_GovReq'!$B$7&lt;2,0,VLOOKUP(BP5,PriorYR_FTE!$A$3:$E$180,2))</f>
        <v>0</v>
      </c>
      <c r="BQ24" s="12">
        <f>IF('HB24-1448_GovReq'!$B$7&lt;2,0,VLOOKUP(BQ5,PriorYR_FTE!$A$3:$E$180,2))</f>
        <v>0</v>
      </c>
      <c r="BR24" s="12">
        <f>IF('HB24-1448_GovReq'!$B$7&lt;2,0,VLOOKUP(BR5,PriorYR_FTE!$A$3:$E$180,2))</f>
        <v>0</v>
      </c>
      <c r="BS24" s="12">
        <f>IF('HB24-1448_GovReq'!$B$7&lt;2,0,VLOOKUP(BS5,PriorYR_FTE!$A$3:$E$180,2))</f>
        <v>0</v>
      </c>
      <c r="BT24" s="12">
        <f>IF('HB24-1448_GovReq'!$B$7&lt;2,0,VLOOKUP(BT5,PriorYR_FTE!$A$3:$E$180,2))</f>
        <v>0</v>
      </c>
      <c r="BU24" s="12">
        <f>IF('HB24-1448_GovReq'!$B$7&lt;2,0,VLOOKUP(BU5,PriorYR_FTE!$A$3:$E$180,2))</f>
        <v>0</v>
      </c>
      <c r="BV24" s="12">
        <f>IF('HB24-1448_GovReq'!$B$7&lt;2,0,VLOOKUP(BV5,PriorYR_FTE!$A$3:$E$180,2))</f>
        <v>0</v>
      </c>
      <c r="BW24" s="12">
        <f>IF('HB24-1448_GovReq'!$B$7&lt;2,0,VLOOKUP(BW5,PriorYR_FTE!$A$3:$E$180,2))</f>
        <v>0</v>
      </c>
      <c r="BX24" s="12">
        <f>IF('HB24-1448_GovReq'!$B$7&lt;2,0,VLOOKUP(BX5,PriorYR_FTE!$A$3:$E$180,2))</f>
        <v>0</v>
      </c>
      <c r="BY24" s="12">
        <f>IF('HB24-1448_GovReq'!$B$7&lt;2,0,VLOOKUP(BY5,PriorYR_FTE!$A$3:$E$180,2))</f>
        <v>0</v>
      </c>
      <c r="BZ24" s="12">
        <f>IF('HB24-1448_GovReq'!$B$7&lt;2,0,VLOOKUP(BZ5,PriorYR_FTE!$A$3:$E$180,2))</f>
        <v>0</v>
      </c>
      <c r="CA24" s="12">
        <f>IF('HB24-1448_GovReq'!$B$7&lt;2,0,VLOOKUP(CA5,PriorYR_FTE!$A$3:$E$180,2))</f>
        <v>0</v>
      </c>
      <c r="CB24" s="12">
        <f>IF('HB24-1448_GovReq'!$B$7&lt;2,0,VLOOKUP(CB5,PriorYR_FTE!$A$3:$E$180,2))</f>
        <v>0</v>
      </c>
      <c r="CC24" s="12">
        <f>IF('HB24-1448_GovReq'!$B$7&lt;2,0,VLOOKUP(CC5,PriorYR_FTE!$A$3:$E$180,2))</f>
        <v>0</v>
      </c>
      <c r="CD24" s="12">
        <f>IF('HB24-1448_GovReq'!$B$7&lt;2,0,VLOOKUP(CD5,PriorYR_FTE!$A$3:$E$180,2))</f>
        <v>0</v>
      </c>
      <c r="CE24" s="12">
        <f>IF('HB24-1448_GovReq'!$B$7&lt;2,0,VLOOKUP(CE5,PriorYR_FTE!$A$3:$E$180,2))</f>
        <v>0</v>
      </c>
      <c r="CF24" s="12">
        <f>IF('HB24-1448_GovReq'!$B$7&lt;2,0,VLOOKUP(CF5,PriorYR_FTE!$A$3:$E$180,2))</f>
        <v>0</v>
      </c>
      <c r="CG24" s="12">
        <f>IF('HB24-1448_GovReq'!$B$7&lt;2,0,VLOOKUP(CG5,PriorYR_FTE!$A$3:$E$180,2))</f>
        <v>0</v>
      </c>
      <c r="CH24" s="12">
        <f>IF('HB24-1448_GovReq'!$B$7&lt;2,0,VLOOKUP(CH5,PriorYR_FTE!$A$3:$E$180,2))</f>
        <v>0</v>
      </c>
      <c r="CI24" s="12">
        <f>IF('HB24-1448_GovReq'!$B$7&lt;2,0,VLOOKUP(CI5,PriorYR_FTE!$A$3:$E$180,2))</f>
        <v>0</v>
      </c>
      <c r="CJ24" s="12">
        <f>IF('HB24-1448_GovReq'!$B$7&lt;2,0,VLOOKUP(CJ5,PriorYR_FTE!$A$3:$E$180,2))</f>
        <v>0</v>
      </c>
      <c r="CK24" s="12">
        <f>IF('HB24-1448_GovReq'!$B$7&lt;2,0,VLOOKUP(CK5,PriorYR_FTE!$A$3:$E$180,2))</f>
        <v>0</v>
      </c>
      <c r="CL24" s="12">
        <f>IF('HB24-1448_GovReq'!$B$7&lt;2,0,VLOOKUP(CL5,PriorYR_FTE!$A$3:$E$180,2))</f>
        <v>0</v>
      </c>
      <c r="CM24" s="12">
        <f>IF('HB24-1448_GovReq'!$B$7&lt;2,0,VLOOKUP(CM5,PriorYR_FTE!$A$3:$E$180,2))</f>
        <v>0</v>
      </c>
      <c r="CN24" s="12">
        <f>IF('HB24-1448_GovReq'!$B$7&lt;2,0,VLOOKUP(CN5,PriorYR_FTE!$A$3:$E$180,2))</f>
        <v>0</v>
      </c>
      <c r="CO24" s="12">
        <f>IF('HB24-1448_GovReq'!$B$7&lt;2,0,VLOOKUP(CO5,PriorYR_FTE!$A$3:$E$180,2))</f>
        <v>0</v>
      </c>
      <c r="CP24" s="12">
        <f>IF('HB24-1448_GovReq'!$B$7&lt;2,0,VLOOKUP(CP5,PriorYR_FTE!$A$3:$E$180,2))</f>
        <v>0</v>
      </c>
      <c r="CQ24" s="12">
        <f>IF('HB24-1448_GovReq'!$B$7&lt;2,0,VLOOKUP(CQ5,PriorYR_FTE!$A$3:$E$180,2))</f>
        <v>0</v>
      </c>
      <c r="CR24" s="12">
        <f>IF('HB24-1448_GovReq'!$B$7&lt;2,0,VLOOKUP(CR5,PriorYR_FTE!$A$3:$E$180,2))</f>
        <v>0</v>
      </c>
      <c r="CS24" s="12">
        <f>IF('HB24-1448_GovReq'!$B$7&lt;2,0,VLOOKUP(CS5,PriorYR_FTE!$A$3:$E$180,2))</f>
        <v>0</v>
      </c>
      <c r="CT24" s="12">
        <f>IF('HB24-1448_GovReq'!$B$7&lt;2,0,VLOOKUP(CT5,PriorYR_FTE!$A$3:$E$180,2))</f>
        <v>0</v>
      </c>
      <c r="CU24" s="12">
        <f>IF('HB24-1448_GovReq'!$B$7&lt;2,0,VLOOKUP(CU5,PriorYR_FTE!$A$3:$E$180,2))</f>
        <v>0</v>
      </c>
      <c r="CV24" s="12">
        <f>IF('HB24-1448_GovReq'!$B$7&lt;2,0,VLOOKUP(CV5,PriorYR_FTE!$A$3:$E$180,2))</f>
        <v>0</v>
      </c>
      <c r="CW24" s="12">
        <f>IF('HB24-1448_GovReq'!$B$7&lt;2,0,VLOOKUP(CW5,PriorYR_FTE!$A$3:$E$180,2))</f>
        <v>0</v>
      </c>
      <c r="CX24" s="12">
        <f>IF('HB24-1448_GovReq'!$B$7&lt;2,0,VLOOKUP(CX5,PriorYR_FTE!$A$3:$E$180,2))</f>
        <v>0</v>
      </c>
      <c r="CY24" s="12">
        <f>IF('HB24-1448_GovReq'!$B$7&lt;2,0,VLOOKUP(CY5,PriorYR_FTE!$A$3:$E$180,2))</f>
        <v>0</v>
      </c>
      <c r="CZ24" s="12">
        <f>IF('HB24-1448_GovReq'!$B$7&lt;2,0,VLOOKUP(CZ5,PriorYR_FTE!$A$3:$E$180,2))</f>
        <v>0</v>
      </c>
      <c r="DA24" s="12">
        <f>IF('HB24-1448_GovReq'!$B$7&lt;2,0,VLOOKUP(DA5,PriorYR_FTE!$A$3:$E$180,2))</f>
        <v>0</v>
      </c>
      <c r="DB24" s="12">
        <f>IF('HB24-1448_GovReq'!$B$7&lt;2,0,VLOOKUP(DB5,PriorYR_FTE!$A$3:$E$180,2))</f>
        <v>0</v>
      </c>
      <c r="DC24" s="12">
        <f>IF('HB24-1448_GovReq'!$B$7&lt;2,0,VLOOKUP(DC5,PriorYR_FTE!$A$3:$E$180,2))</f>
        <v>0</v>
      </c>
      <c r="DD24" s="12">
        <f>IF('HB24-1448_GovReq'!$B$7&lt;2,0,VLOOKUP(DD5,PriorYR_FTE!$A$3:$E$180,2))</f>
        <v>0</v>
      </c>
      <c r="DE24" s="12">
        <f>IF('HB24-1448_GovReq'!$B$7&lt;2,0,VLOOKUP(DE5,PriorYR_FTE!$A$3:$E$180,2))</f>
        <v>0</v>
      </c>
      <c r="DF24" s="12">
        <f>IF('HB24-1448_GovReq'!$B$7&lt;2,0,VLOOKUP(DF5,PriorYR_FTE!$A$3:$E$180,2))</f>
        <v>0</v>
      </c>
      <c r="DG24" s="12">
        <f>IF('HB24-1448_GovReq'!$B$7&lt;2,0,VLOOKUP(DG5,PriorYR_FTE!$A$3:$E$180,2))</f>
        <v>0</v>
      </c>
      <c r="DH24" s="12">
        <f>IF('HB24-1448_GovReq'!$B$7&lt;2,0,VLOOKUP(DH5,PriorYR_FTE!$A$3:$E$180,2))</f>
        <v>0</v>
      </c>
      <c r="DI24" s="12">
        <f>IF('HB24-1448_GovReq'!$B$7&lt;2,0,VLOOKUP(DI5,PriorYR_FTE!$A$3:$E$180,2))</f>
        <v>0</v>
      </c>
      <c r="DJ24" s="12">
        <f>IF('HB24-1448_GovReq'!$B$7&lt;2,0,VLOOKUP(DJ5,PriorYR_FTE!$A$3:$E$180,2))</f>
        <v>0</v>
      </c>
      <c r="DK24" s="12">
        <f>IF('HB24-1448_GovReq'!$B$7&lt;2,0,VLOOKUP(DK5,PriorYR_FTE!$A$3:$E$180,2))</f>
        <v>0</v>
      </c>
      <c r="DL24" s="12">
        <f>IF('HB24-1448_GovReq'!$B$7&lt;2,0,VLOOKUP(DL5,PriorYR_FTE!$A$3:$E$180,2))</f>
        <v>0</v>
      </c>
      <c r="DM24" s="12">
        <f>IF('HB24-1448_GovReq'!$B$7&lt;2,0,VLOOKUP(DM5,PriorYR_FTE!$A$3:$E$180,2))</f>
        <v>0</v>
      </c>
      <c r="DN24" s="12">
        <f>IF('HB24-1448_GovReq'!$B$7&lt;2,0,VLOOKUP(DN5,PriorYR_FTE!$A$3:$E$180,2))</f>
        <v>0</v>
      </c>
      <c r="DO24" s="12">
        <f>IF('HB24-1448_GovReq'!$B$7&lt;2,0,VLOOKUP(DO5,PriorYR_FTE!$A$3:$E$180,2))</f>
        <v>0</v>
      </c>
      <c r="DP24" s="12">
        <f>IF('HB24-1448_GovReq'!$B$7&lt;2,0,VLOOKUP(DP5,PriorYR_FTE!$A$3:$E$180,2))</f>
        <v>0</v>
      </c>
      <c r="DQ24" s="12">
        <f>IF('HB24-1448_GovReq'!$B$7&lt;2,0,VLOOKUP(DQ5,PriorYR_FTE!$A$3:$E$180,2))</f>
        <v>0</v>
      </c>
      <c r="DR24" s="12">
        <f>IF('HB24-1448_GovReq'!$B$7&lt;2,0,VLOOKUP(DR5,PriorYR_FTE!$A$3:$E$180,2))</f>
        <v>0</v>
      </c>
      <c r="DS24" s="12">
        <f>IF('HB24-1448_GovReq'!$B$7&lt;2,0,VLOOKUP(DS5,PriorYR_FTE!$A$3:$E$180,2))</f>
        <v>0</v>
      </c>
      <c r="DT24" s="12">
        <f>IF('HB24-1448_GovReq'!$B$7&lt;2,0,VLOOKUP(DT5,PriorYR_FTE!$A$3:$E$180,2))</f>
        <v>0</v>
      </c>
      <c r="DU24" s="12">
        <f>IF('HB24-1448_GovReq'!$B$7&lt;2,0,VLOOKUP(DU5,PriorYR_FTE!$A$3:$E$180,2))</f>
        <v>0</v>
      </c>
      <c r="DV24" s="12">
        <f>IF('HB24-1448_GovReq'!$B$7&lt;2,0,VLOOKUP(DV5,PriorYR_FTE!$A$3:$E$180,2))</f>
        <v>0</v>
      </c>
      <c r="DW24" s="12">
        <f>IF('HB24-1448_GovReq'!$B$7&lt;2,0,VLOOKUP(DW5,PriorYR_FTE!$A$3:$E$180,2))</f>
        <v>0</v>
      </c>
      <c r="DX24" s="12">
        <f>IF('HB24-1448_GovReq'!$B$7&lt;2,0,VLOOKUP(DX5,PriorYR_FTE!$A$3:$E$180,2))</f>
        <v>0</v>
      </c>
      <c r="DY24" s="12">
        <f>IF('HB24-1448_GovReq'!$B$7&lt;2,0,VLOOKUP(DY5,PriorYR_FTE!$A$3:$E$180,2))</f>
        <v>0</v>
      </c>
      <c r="DZ24" s="12">
        <f>IF('HB24-1448_GovReq'!$B$7&lt;2,0,VLOOKUP(DZ5,PriorYR_FTE!$A$3:$E$180,2))</f>
        <v>0</v>
      </c>
      <c r="EA24" s="12">
        <f>IF('HB24-1448_GovReq'!$B$7&lt;2,0,VLOOKUP(EA5,PriorYR_FTE!$A$3:$E$180,2))</f>
        <v>0</v>
      </c>
      <c r="EB24" s="12">
        <f>IF('HB24-1448_GovReq'!$B$7&lt;2,0,VLOOKUP(EB5,PriorYR_FTE!$A$3:$E$180,2))</f>
        <v>0</v>
      </c>
      <c r="EC24" s="12">
        <f>IF('HB24-1448_GovReq'!$B$7&lt;2,0,VLOOKUP(EC5,PriorYR_FTE!$A$3:$E$180,2))</f>
        <v>0</v>
      </c>
      <c r="ED24" s="12">
        <f>IF('HB24-1448_GovReq'!$B$7&lt;2,0,VLOOKUP(ED5,PriorYR_FTE!$A$3:$E$180,2))</f>
        <v>0</v>
      </c>
      <c r="EE24" s="12">
        <f>IF('HB24-1448_GovReq'!$B$7&lt;2,0,VLOOKUP(EE5,PriorYR_FTE!$A$3:$E$180,2))</f>
        <v>0</v>
      </c>
      <c r="EF24" s="12">
        <f>IF('HB24-1448_GovReq'!$B$7&lt;2,0,VLOOKUP(EF5,PriorYR_FTE!$A$3:$E$180,2))</f>
        <v>0</v>
      </c>
      <c r="EG24" s="12">
        <f>IF('HB24-1448_GovReq'!$B$7&lt;2,0,VLOOKUP(EG5,PriorYR_FTE!$A$3:$E$180,2))</f>
        <v>0</v>
      </c>
      <c r="EH24" s="12">
        <f>IF('HB24-1448_GovReq'!$B$7&lt;2,0,VLOOKUP(EH5,PriorYR_FTE!$A$3:$E$180,2))</f>
        <v>0</v>
      </c>
      <c r="EI24" s="12">
        <f>IF('HB24-1448_GovReq'!$B$7&lt;2,0,VLOOKUP(EI5,PriorYR_FTE!$A$3:$E$180,2))</f>
        <v>0</v>
      </c>
      <c r="EJ24" s="12">
        <f>IF('HB24-1448_GovReq'!$B$7&lt;2,0,VLOOKUP(EJ5,PriorYR_FTE!$A$3:$E$180,2))</f>
        <v>0</v>
      </c>
      <c r="EK24" s="12">
        <f>IF('HB24-1448_GovReq'!$B$7&lt;2,0,VLOOKUP(EK5,PriorYR_FTE!$A$3:$E$180,2))</f>
        <v>0</v>
      </c>
      <c r="EL24" s="12">
        <f>IF('HB24-1448_GovReq'!$B$7&lt;2,0,VLOOKUP(EL5,PriorYR_FTE!$A$3:$E$180,2))</f>
        <v>0</v>
      </c>
      <c r="EM24" s="12">
        <f>IF('HB24-1448_GovReq'!$B$7&lt;2,0,VLOOKUP(EM5,PriorYR_FTE!$A$3:$E$180,2))</f>
        <v>0</v>
      </c>
      <c r="EN24" s="12">
        <f>IF('HB24-1448_GovReq'!$B$7&lt;2,0,VLOOKUP(EN5,PriorYR_FTE!$A$3:$E$180,2))</f>
        <v>0</v>
      </c>
      <c r="EO24" s="12">
        <f>IF('HB24-1448_GovReq'!$B$7&lt;2,0,VLOOKUP(EO5,PriorYR_FTE!$A$3:$E$180,2))</f>
        <v>0</v>
      </c>
      <c r="EP24" s="12">
        <f>IF('HB24-1448_GovReq'!$B$7&lt;2,0,VLOOKUP(EP5,PriorYR_FTE!$A$3:$E$180,2))</f>
        <v>0</v>
      </c>
      <c r="EQ24" s="12">
        <f>IF('HB24-1448_GovReq'!$B$7&lt;2,0,VLOOKUP(EQ5,PriorYR_FTE!$A$3:$E$180,2))</f>
        <v>0</v>
      </c>
      <c r="ER24" s="12">
        <f>IF('HB24-1448_GovReq'!$B$7&lt;2,0,VLOOKUP(ER5,PriorYR_FTE!$A$3:$E$180,2))</f>
        <v>0</v>
      </c>
      <c r="ES24" s="12">
        <f>IF('HB24-1448_GovReq'!$B$7&lt;2,0,VLOOKUP(ES5,PriorYR_FTE!$A$3:$E$180,2))</f>
        <v>0</v>
      </c>
      <c r="ET24" s="12">
        <f>IF('HB24-1448_GovReq'!$B$7&lt;2,0,VLOOKUP(ET5,PriorYR_FTE!$A$3:$E$180,2))</f>
        <v>0</v>
      </c>
      <c r="EU24" s="12">
        <f>IF('HB24-1448_GovReq'!$B$7&lt;2,0,VLOOKUP(EU5,PriorYR_FTE!$A$3:$E$180,2))</f>
        <v>0</v>
      </c>
      <c r="EV24" s="12">
        <f>IF('HB24-1448_GovReq'!$B$7&lt;2,0,VLOOKUP(EV5,PriorYR_FTE!$A$3:$E$180,2))</f>
        <v>0</v>
      </c>
      <c r="EW24" s="12">
        <f>IF('HB24-1448_GovReq'!$B$7&lt;2,0,VLOOKUP(EW5,PriorYR_FTE!$A$3:$E$180,2))</f>
        <v>0</v>
      </c>
      <c r="EX24" s="12">
        <f>IF('HB24-1448_GovReq'!$B$7&lt;2,0,VLOOKUP(EX5,PriorYR_FTE!$A$3:$E$180,2))</f>
        <v>0</v>
      </c>
      <c r="EY24" s="12">
        <f>IF('HB24-1448_GovReq'!$B$7&lt;2,0,VLOOKUP(EY5,PriorYR_FTE!$A$3:$E$180,2))</f>
        <v>0</v>
      </c>
      <c r="EZ24" s="12">
        <f>IF('HB24-1448_GovReq'!$B$7&lt;2,0,VLOOKUP(EZ5,PriorYR_FTE!$A$3:$E$180,2))</f>
        <v>0</v>
      </c>
      <c r="FA24" s="12">
        <f>IF('HB24-1448_GovReq'!$B$7&lt;2,0,VLOOKUP(FA5,PriorYR_FTE!$A$3:$E$180,2))</f>
        <v>0</v>
      </c>
      <c r="FB24" s="12">
        <f>IF('HB24-1448_GovReq'!$B$7&lt;2,0,VLOOKUP(FB5,PriorYR_FTE!$A$3:$E$180,2))</f>
        <v>0</v>
      </c>
      <c r="FC24" s="12">
        <f>IF('HB24-1448_GovReq'!$B$7&lt;2,0,VLOOKUP(FC5,PriorYR_FTE!$A$3:$E$180,2))</f>
        <v>0</v>
      </c>
      <c r="FD24" s="12">
        <f>IF('HB24-1448_GovReq'!$B$7&lt;2,0,VLOOKUP(FD5,PriorYR_FTE!$A$3:$E$180,2))</f>
        <v>0</v>
      </c>
      <c r="FE24" s="12">
        <f>IF('HB24-1448_GovReq'!$B$7&lt;2,0,VLOOKUP(FE5,PriorYR_FTE!$A$3:$E$180,2))</f>
        <v>0</v>
      </c>
      <c r="FF24" s="12">
        <f>IF('HB24-1448_GovReq'!$B$7&lt;2,0,VLOOKUP(FF5,PriorYR_FTE!$A$3:$E$180,2))</f>
        <v>0</v>
      </c>
      <c r="FG24" s="12">
        <f>IF('HB24-1448_GovReq'!$B$7&lt;2,0,VLOOKUP(FG5,PriorYR_FTE!$A$3:$E$180,2))</f>
        <v>0</v>
      </c>
      <c r="FH24" s="12">
        <f>IF('HB24-1448_GovReq'!$B$7&lt;2,0,VLOOKUP(FH5,PriorYR_FTE!$A$3:$E$180,2))</f>
        <v>0</v>
      </c>
      <c r="FI24" s="12">
        <f>IF('HB24-1448_GovReq'!$B$7&lt;2,0,VLOOKUP(FI5,PriorYR_FTE!$A$3:$E$180,2))</f>
        <v>0</v>
      </c>
      <c r="FJ24" s="12">
        <f>IF('HB24-1448_GovReq'!$B$7&lt;2,0,VLOOKUP(FJ5,PriorYR_FTE!$A$3:$E$180,2))</f>
        <v>0</v>
      </c>
      <c r="FK24" s="12">
        <f>IF('HB24-1448_GovReq'!$B$7&lt;2,0,VLOOKUP(FK5,PriorYR_FTE!$A$3:$E$180,2))</f>
        <v>0</v>
      </c>
      <c r="FL24" s="12">
        <f>IF('HB24-1448_GovReq'!$B$7&lt;2,0,VLOOKUP(FL5,PriorYR_FTE!$A$3:$E$180,2))</f>
        <v>0</v>
      </c>
      <c r="FM24" s="12">
        <f>IF('HB24-1448_GovReq'!$B$7&lt;2,0,VLOOKUP(FM5,PriorYR_FTE!$A$3:$E$180,2))</f>
        <v>0</v>
      </c>
      <c r="FN24" s="12">
        <f>IF('HB24-1448_GovReq'!$B$7&lt;2,0,VLOOKUP(FN5,PriorYR_FTE!$A$3:$E$180,2))</f>
        <v>0</v>
      </c>
      <c r="FO24" s="12">
        <f>IF('HB24-1448_GovReq'!$B$7&lt;2,0,VLOOKUP(FO5,PriorYR_FTE!$A$3:$E$180,2))</f>
        <v>0</v>
      </c>
      <c r="FP24" s="12">
        <f>IF('HB24-1448_GovReq'!$B$7&lt;2,0,VLOOKUP(FP5,PriorYR_FTE!$A$3:$E$180,2))</f>
        <v>0</v>
      </c>
      <c r="FQ24" s="12">
        <f>IF('HB24-1448_GovReq'!$B$7&lt;2,0,VLOOKUP(FQ5,PriorYR_FTE!$A$3:$E$180,2))</f>
        <v>0</v>
      </c>
      <c r="FR24" s="12">
        <f>IF('HB24-1448_GovReq'!$B$7&lt;2,0,VLOOKUP(FR5,PriorYR_FTE!$A$3:$E$180,2))</f>
        <v>0</v>
      </c>
      <c r="FS24" s="12">
        <f>IF('HB24-1448_GovReq'!$B$7&lt;2,0,VLOOKUP(FS5,PriorYR_FTE!$A$3:$E$180,2))</f>
        <v>0</v>
      </c>
      <c r="FT24" s="12">
        <f>IF('HB24-1448_GovReq'!$B$7&lt;2,0,VLOOKUP(FT5,PriorYR_FTE!$A$3:$E$180,2))</f>
        <v>0</v>
      </c>
      <c r="FU24" s="12">
        <f>IF('HB24-1448_GovReq'!$B$7&lt;2,0,VLOOKUP(FU5,PriorYR_FTE!$A$3:$E$180,2))</f>
        <v>0</v>
      </c>
      <c r="FV24" s="12">
        <f>IF('HB24-1448_GovReq'!$B$7&lt;2,0,VLOOKUP(FV5,PriorYR_FTE!$A$3:$E$180,2))</f>
        <v>0</v>
      </c>
      <c r="FW24" s="12">
        <f>IF('HB24-1448_GovReq'!$B$7&lt;2,0,VLOOKUP(FW5,PriorYR_FTE!$A$3:$E$180,2))</f>
        <v>0</v>
      </c>
      <c r="FX24" s="12">
        <f>IF('HB24-1448_GovReq'!$B$7&lt;2,0,VLOOKUP(FX5,PriorYR_FTE!$A$3:$E$180,2))</f>
        <v>0</v>
      </c>
      <c r="FY24" s="12"/>
      <c r="FZ24" s="12">
        <f t="shared" si="7"/>
        <v>0</v>
      </c>
      <c r="GA24" s="12"/>
      <c r="GB24" s="12"/>
      <c r="GC24" s="12"/>
      <c r="GD24" s="12"/>
      <c r="GE24" s="2"/>
      <c r="GF24" s="2"/>
      <c r="GG24" s="2"/>
      <c r="GH24" s="2"/>
      <c r="GI24" s="2"/>
      <c r="GJ24" s="2"/>
      <c r="GK24" s="2"/>
    </row>
    <row r="25" spans="1:254" x14ac:dyDescent="0.35">
      <c r="A25" s="22" t="s">
        <v>440</v>
      </c>
      <c r="B25" s="110" t="s">
        <v>439</v>
      </c>
      <c r="C25" s="12">
        <f>IF('HB24-1448_GovReq'!$B$7&lt;3,0,VLOOKUP(C5,PriorYR_FTE!$A$3:$E$180,3))</f>
        <v>0</v>
      </c>
      <c r="D25" s="12">
        <f>IF('HB24-1448_GovReq'!$B$7&lt;3,0,VLOOKUP(D5,PriorYR_FTE!$A$3:$E$180,3))</f>
        <v>0</v>
      </c>
      <c r="E25" s="12">
        <f>IF('HB24-1448_GovReq'!$B$7&lt;3,0,VLOOKUP(E5,PriorYR_FTE!$A$3:$E$180,3))</f>
        <v>0</v>
      </c>
      <c r="F25" s="12">
        <f>IF('HB24-1448_GovReq'!$B$7&lt;3,0,VLOOKUP(F5,PriorYR_FTE!$A$3:$E$180,3))</f>
        <v>0</v>
      </c>
      <c r="G25" s="12">
        <f>IF('HB24-1448_GovReq'!$B$7&lt;3,0,VLOOKUP(G5,PriorYR_FTE!$A$3:$E$180,3))</f>
        <v>0</v>
      </c>
      <c r="H25" s="12">
        <f>IF('HB24-1448_GovReq'!$B$7&lt;3,0,VLOOKUP(H5,PriorYR_FTE!$A$3:$E$180,3))</f>
        <v>0</v>
      </c>
      <c r="I25" s="12">
        <f>IF('HB24-1448_GovReq'!$B$7&lt;3,0,VLOOKUP(I5,PriorYR_FTE!$A$3:$E$180,3))</f>
        <v>0</v>
      </c>
      <c r="J25" s="12">
        <f>IF('HB24-1448_GovReq'!$B$7&lt;3,0,VLOOKUP(J5,PriorYR_FTE!$A$3:$E$180,3))</f>
        <v>0</v>
      </c>
      <c r="K25" s="12">
        <f>IF('HB24-1448_GovReq'!$B$7&lt;3,0,VLOOKUP(K5,PriorYR_FTE!$A$3:$E$180,3))</f>
        <v>0</v>
      </c>
      <c r="L25" s="12">
        <f>IF('HB24-1448_GovReq'!$B$7&lt;3,0,VLOOKUP(L5,PriorYR_FTE!$A$3:$E$180,3))</f>
        <v>0</v>
      </c>
      <c r="M25" s="12">
        <f>IF('HB24-1448_GovReq'!$B$7&lt;3,0,VLOOKUP(M5,PriorYR_FTE!$A$3:$E$180,3))</f>
        <v>0</v>
      </c>
      <c r="N25" s="12">
        <f>IF('HB24-1448_GovReq'!$B$7&lt;3,0,VLOOKUP(N5,PriorYR_FTE!$A$3:$E$180,3))</f>
        <v>0</v>
      </c>
      <c r="O25" s="12">
        <f>IF('HB24-1448_GovReq'!$B$7&lt;3,0,VLOOKUP(O5,PriorYR_FTE!$A$3:$E$180,3))</f>
        <v>0</v>
      </c>
      <c r="P25" s="12">
        <f>IF('HB24-1448_GovReq'!$B$7&lt;3,0,VLOOKUP(P5,PriorYR_FTE!$A$3:$E$180,3))</f>
        <v>0</v>
      </c>
      <c r="Q25" s="12">
        <f>IF('HB24-1448_GovReq'!$B$7&lt;3,0,VLOOKUP(Q5,PriorYR_FTE!$A$3:$E$180,3))</f>
        <v>0</v>
      </c>
      <c r="R25" s="12">
        <f>IF('HB24-1448_GovReq'!$B$7&lt;3,0,VLOOKUP(R5,PriorYR_FTE!$A$3:$E$180,3))</f>
        <v>0</v>
      </c>
      <c r="S25" s="12">
        <f>IF('HB24-1448_GovReq'!$B$7&lt;3,0,VLOOKUP(S5,PriorYR_FTE!$A$3:$E$180,3))</f>
        <v>0</v>
      </c>
      <c r="T25" s="12">
        <f>IF('HB24-1448_GovReq'!$B$7&lt;3,0,VLOOKUP(T5,PriorYR_FTE!$A$3:$E$180,3))</f>
        <v>0</v>
      </c>
      <c r="U25" s="12">
        <f>IF('HB24-1448_GovReq'!$B$7&lt;3,0,VLOOKUP(U5,PriorYR_FTE!$A$3:$E$180,3))</f>
        <v>0</v>
      </c>
      <c r="V25" s="12">
        <f>IF('HB24-1448_GovReq'!$B$7&lt;3,0,VLOOKUP(V5,PriorYR_FTE!$A$3:$E$180,3))</f>
        <v>0</v>
      </c>
      <c r="W25" s="12">
        <f>IF('HB24-1448_GovReq'!$B$7&lt;3,0,VLOOKUP(W5,PriorYR_FTE!$A$3:$E$180,3))</f>
        <v>0</v>
      </c>
      <c r="X25" s="12">
        <f>IF('HB24-1448_GovReq'!$B$7&lt;3,0,VLOOKUP(X5,PriorYR_FTE!$A$3:$E$180,3))</f>
        <v>0</v>
      </c>
      <c r="Y25" s="12">
        <f>IF('HB24-1448_GovReq'!$B$7&lt;3,0,VLOOKUP(Y5,PriorYR_FTE!$A$3:$E$180,3))</f>
        <v>0</v>
      </c>
      <c r="Z25" s="12">
        <f>IF('HB24-1448_GovReq'!$B$7&lt;3,0,VLOOKUP(Z5,PriorYR_FTE!$A$3:$E$180,3))</f>
        <v>0</v>
      </c>
      <c r="AA25" s="12">
        <f>IF('HB24-1448_GovReq'!$B$7&lt;3,0,VLOOKUP(AA5,PriorYR_FTE!$A$3:$E$180,3))</f>
        <v>0</v>
      </c>
      <c r="AB25" s="12">
        <f>IF('HB24-1448_GovReq'!$B$7&lt;3,0,VLOOKUP(AB5,PriorYR_FTE!$A$3:$E$180,3))</f>
        <v>0</v>
      </c>
      <c r="AC25" s="12">
        <f>IF('HB24-1448_GovReq'!$B$7&lt;3,0,VLOOKUP(AC5,PriorYR_FTE!$A$3:$E$180,3))</f>
        <v>0</v>
      </c>
      <c r="AD25" s="12">
        <f>IF('HB24-1448_GovReq'!$B$7&lt;3,0,VLOOKUP(AD5,PriorYR_FTE!$A$3:$E$180,3))</f>
        <v>0</v>
      </c>
      <c r="AE25" s="12">
        <f>IF('HB24-1448_GovReq'!$B$7&lt;3,0,VLOOKUP(AE5,PriorYR_FTE!$A$3:$E$180,3))</f>
        <v>0</v>
      </c>
      <c r="AF25" s="12">
        <f>IF('HB24-1448_GovReq'!$B$7&lt;3,0,VLOOKUP(AF5,PriorYR_FTE!$A$3:$E$180,3))</f>
        <v>0</v>
      </c>
      <c r="AG25" s="12">
        <f>IF('HB24-1448_GovReq'!$B$7&lt;3,0,VLOOKUP(AG5,PriorYR_FTE!$A$3:$E$180,3))</f>
        <v>0</v>
      </c>
      <c r="AH25" s="12">
        <f>IF('HB24-1448_GovReq'!$B$7&lt;3,0,VLOOKUP(AH5,PriorYR_FTE!$A$3:$E$180,3))</f>
        <v>0</v>
      </c>
      <c r="AI25" s="12">
        <f>IF('HB24-1448_GovReq'!$B$7&lt;3,0,VLOOKUP(AI5,PriorYR_FTE!$A$3:$E$180,3))</f>
        <v>0</v>
      </c>
      <c r="AJ25" s="12">
        <f>IF('HB24-1448_GovReq'!$B$7&lt;3,0,VLOOKUP(AJ5,PriorYR_FTE!$A$3:$E$180,3))</f>
        <v>0</v>
      </c>
      <c r="AK25" s="12">
        <f>IF('HB24-1448_GovReq'!$B$7&lt;3,0,VLOOKUP(AK5,PriorYR_FTE!$A$3:$E$180,3))</f>
        <v>0</v>
      </c>
      <c r="AL25" s="12">
        <f>IF('HB24-1448_GovReq'!$B$7&lt;3,0,VLOOKUP(AL5,PriorYR_FTE!$A$3:$E$180,3))</f>
        <v>0</v>
      </c>
      <c r="AM25" s="12">
        <f>IF('HB24-1448_GovReq'!$B$7&lt;3,0,VLOOKUP(AM5,PriorYR_FTE!$A$3:$E$180,3))</f>
        <v>0</v>
      </c>
      <c r="AN25" s="12">
        <f>IF('HB24-1448_GovReq'!$B$7&lt;3,0,VLOOKUP(AN5,PriorYR_FTE!$A$3:$E$180,3))</f>
        <v>0</v>
      </c>
      <c r="AO25" s="12">
        <f>IF('HB24-1448_GovReq'!$B$7&lt;3,0,VLOOKUP(AO5,PriorYR_FTE!$A$3:$E$180,3))</f>
        <v>0</v>
      </c>
      <c r="AP25" s="12">
        <f>IF('HB24-1448_GovReq'!$B$7&lt;3,0,VLOOKUP(AP5,PriorYR_FTE!$A$3:$E$180,3))</f>
        <v>0</v>
      </c>
      <c r="AQ25" s="12">
        <f>IF('HB24-1448_GovReq'!$B$7&lt;3,0,VLOOKUP(AQ5,PriorYR_FTE!$A$3:$E$180,3))</f>
        <v>0</v>
      </c>
      <c r="AR25" s="12">
        <f>IF('HB24-1448_GovReq'!$B$7&lt;3,0,VLOOKUP(AR5,PriorYR_FTE!$A$3:$E$180,3))</f>
        <v>0</v>
      </c>
      <c r="AS25" s="12">
        <f>IF('HB24-1448_GovReq'!$B$7&lt;3,0,VLOOKUP(AS5,PriorYR_FTE!$A$3:$E$180,3))</f>
        <v>0</v>
      </c>
      <c r="AT25" s="12">
        <f>IF('HB24-1448_GovReq'!$B$7&lt;3,0,VLOOKUP(AT5,PriorYR_FTE!$A$3:$E$180,3))</f>
        <v>0</v>
      </c>
      <c r="AU25" s="12">
        <f>IF('HB24-1448_GovReq'!$B$7&lt;3,0,VLOOKUP(AU5,PriorYR_FTE!$A$3:$E$180,3))</f>
        <v>0</v>
      </c>
      <c r="AV25" s="12">
        <f>IF('HB24-1448_GovReq'!$B$7&lt;3,0,VLOOKUP(AV5,PriorYR_FTE!$A$3:$E$180,3))</f>
        <v>0</v>
      </c>
      <c r="AW25" s="12">
        <f>IF('HB24-1448_GovReq'!$B$7&lt;3,0,VLOOKUP(AW5,PriorYR_FTE!$A$3:$E$180,3))</f>
        <v>0</v>
      </c>
      <c r="AX25" s="12">
        <f>IF('HB24-1448_GovReq'!$B$7&lt;3,0,VLOOKUP(AX5,PriorYR_FTE!$A$3:$E$180,3))</f>
        <v>0</v>
      </c>
      <c r="AY25" s="12">
        <f>IF('HB24-1448_GovReq'!$B$7&lt;3,0,VLOOKUP(AY5,PriorYR_FTE!$A$3:$E$180,3))</f>
        <v>0</v>
      </c>
      <c r="AZ25" s="12">
        <f>IF('HB24-1448_GovReq'!$B$7&lt;3,0,VLOOKUP(AZ5,PriorYR_FTE!$A$3:$E$180,3))</f>
        <v>0</v>
      </c>
      <c r="BA25" s="12">
        <f>IF('HB24-1448_GovReq'!$B$7&lt;3,0,VLOOKUP(BA5,PriorYR_FTE!$A$3:$E$180,3))</f>
        <v>0</v>
      </c>
      <c r="BB25" s="12">
        <f>IF('HB24-1448_GovReq'!$B$7&lt;3,0,VLOOKUP(BB5,PriorYR_FTE!$A$3:$E$180,3))</f>
        <v>0</v>
      </c>
      <c r="BC25" s="12">
        <f>IF('HB24-1448_GovReq'!$B$7&lt;3,0,VLOOKUP(BC5,PriorYR_FTE!$A$3:$E$180,3))</f>
        <v>0</v>
      </c>
      <c r="BD25" s="12">
        <f>IF('HB24-1448_GovReq'!$B$7&lt;3,0,VLOOKUP(BD5,PriorYR_FTE!$A$3:$E$180,3))</f>
        <v>0</v>
      </c>
      <c r="BE25" s="12">
        <f>IF('HB24-1448_GovReq'!$B$7&lt;3,0,VLOOKUP(BE5,PriorYR_FTE!$A$3:$E$180,3))</f>
        <v>0</v>
      </c>
      <c r="BF25" s="12">
        <f>IF('HB24-1448_GovReq'!$B$7&lt;3,0,VLOOKUP(BF5,PriorYR_FTE!$A$3:$E$180,3))</f>
        <v>0</v>
      </c>
      <c r="BG25" s="12">
        <f>IF('HB24-1448_GovReq'!$B$7&lt;3,0,VLOOKUP(BG5,PriorYR_FTE!$A$3:$E$180,3))</f>
        <v>0</v>
      </c>
      <c r="BH25" s="12">
        <f>IF('HB24-1448_GovReq'!$B$7&lt;3,0,VLOOKUP(BH5,PriorYR_FTE!$A$3:$E$180,3))</f>
        <v>0</v>
      </c>
      <c r="BI25" s="12">
        <f>IF('HB24-1448_GovReq'!$B$7&lt;3,0,VLOOKUP(BI5,PriorYR_FTE!$A$3:$E$180,3))</f>
        <v>0</v>
      </c>
      <c r="BJ25" s="12">
        <f>IF('HB24-1448_GovReq'!$B$7&lt;3,0,VLOOKUP(BJ5,PriorYR_FTE!$A$3:$E$180,3))</f>
        <v>0</v>
      </c>
      <c r="BK25" s="12">
        <f>IF('HB24-1448_GovReq'!$B$7&lt;3,0,VLOOKUP(BK5,PriorYR_FTE!$A$3:$E$180,3))</f>
        <v>0</v>
      </c>
      <c r="BL25" s="12">
        <f>IF('HB24-1448_GovReq'!$B$7&lt;3,0,VLOOKUP(BL5,PriorYR_FTE!$A$3:$E$180,3))</f>
        <v>0</v>
      </c>
      <c r="BM25" s="12">
        <f>IF('HB24-1448_GovReq'!$B$7&lt;3,0,VLOOKUP(BM5,PriorYR_FTE!$A$3:$E$180,3))</f>
        <v>0</v>
      </c>
      <c r="BN25" s="12">
        <f>IF('HB24-1448_GovReq'!$B$7&lt;3,0,VLOOKUP(BN5,PriorYR_FTE!$A$3:$E$180,3))</f>
        <v>0</v>
      </c>
      <c r="BO25" s="12">
        <f>IF('HB24-1448_GovReq'!$B$7&lt;3,0,VLOOKUP(BO5,PriorYR_FTE!$A$3:$E$180,3))</f>
        <v>0</v>
      </c>
      <c r="BP25" s="12">
        <f>IF('HB24-1448_GovReq'!$B$7&lt;3,0,VLOOKUP(BP5,PriorYR_FTE!$A$3:$E$180,3))</f>
        <v>0</v>
      </c>
      <c r="BQ25" s="12">
        <f>IF('HB24-1448_GovReq'!$B$7&lt;3,0,VLOOKUP(BQ5,PriorYR_FTE!$A$3:$E$180,3))</f>
        <v>0</v>
      </c>
      <c r="BR25" s="12">
        <f>IF('HB24-1448_GovReq'!$B$7&lt;3,0,VLOOKUP(BR5,PriorYR_FTE!$A$3:$E$180,3))</f>
        <v>0</v>
      </c>
      <c r="BS25" s="12">
        <f>IF('HB24-1448_GovReq'!$B$7&lt;3,0,VLOOKUP(BS5,PriorYR_FTE!$A$3:$E$180,3))</f>
        <v>0</v>
      </c>
      <c r="BT25" s="12">
        <f>IF('HB24-1448_GovReq'!$B$7&lt;3,0,VLOOKUP(BT5,PriorYR_FTE!$A$3:$E$180,3))</f>
        <v>0</v>
      </c>
      <c r="BU25" s="12">
        <f>IF('HB24-1448_GovReq'!$B$7&lt;3,0,VLOOKUP(BU5,PriorYR_FTE!$A$3:$E$180,3))</f>
        <v>0</v>
      </c>
      <c r="BV25" s="12">
        <f>IF('HB24-1448_GovReq'!$B$7&lt;3,0,VLOOKUP(BV5,PriorYR_FTE!$A$3:$E$180,3))</f>
        <v>0</v>
      </c>
      <c r="BW25" s="12">
        <f>IF('HB24-1448_GovReq'!$B$7&lt;3,0,VLOOKUP(BW5,PriorYR_FTE!$A$3:$E$180,3))</f>
        <v>0</v>
      </c>
      <c r="BX25" s="12">
        <f>IF('HB24-1448_GovReq'!$B$7&lt;3,0,VLOOKUP(BX5,PriorYR_FTE!$A$3:$E$180,3))</f>
        <v>0</v>
      </c>
      <c r="BY25" s="12">
        <f>IF('HB24-1448_GovReq'!$B$7&lt;3,0,VLOOKUP(BY5,PriorYR_FTE!$A$3:$E$180,3))</f>
        <v>0</v>
      </c>
      <c r="BZ25" s="12">
        <f>IF('HB24-1448_GovReq'!$B$7&lt;3,0,VLOOKUP(BZ5,PriorYR_FTE!$A$3:$E$180,3))</f>
        <v>0</v>
      </c>
      <c r="CA25" s="12">
        <f>IF('HB24-1448_GovReq'!$B$7&lt;3,0,VLOOKUP(CA5,PriorYR_FTE!$A$3:$E$180,3))</f>
        <v>0</v>
      </c>
      <c r="CB25" s="12">
        <f>IF('HB24-1448_GovReq'!$B$7&lt;3,0,VLOOKUP(CB5,PriorYR_FTE!$A$3:$E$180,3))</f>
        <v>0</v>
      </c>
      <c r="CC25" s="12">
        <f>IF('HB24-1448_GovReq'!$B$7&lt;3,0,VLOOKUP(CC5,PriorYR_FTE!$A$3:$E$180,3))</f>
        <v>0</v>
      </c>
      <c r="CD25" s="12">
        <f>IF('HB24-1448_GovReq'!$B$7&lt;3,0,VLOOKUP(CD5,PriorYR_FTE!$A$3:$E$180,3))</f>
        <v>0</v>
      </c>
      <c r="CE25" s="12">
        <f>IF('HB24-1448_GovReq'!$B$7&lt;3,0,VLOOKUP(CE5,PriorYR_FTE!$A$3:$E$180,3))</f>
        <v>0</v>
      </c>
      <c r="CF25" s="12">
        <f>IF('HB24-1448_GovReq'!$B$7&lt;3,0,VLOOKUP(CF5,PriorYR_FTE!$A$3:$E$180,3))</f>
        <v>0</v>
      </c>
      <c r="CG25" s="12">
        <f>IF('HB24-1448_GovReq'!$B$7&lt;3,0,VLOOKUP(CG5,PriorYR_FTE!$A$3:$E$180,3))</f>
        <v>0</v>
      </c>
      <c r="CH25" s="12">
        <f>IF('HB24-1448_GovReq'!$B$7&lt;3,0,VLOOKUP(CH5,PriorYR_FTE!$A$3:$E$180,3))</f>
        <v>0</v>
      </c>
      <c r="CI25" s="12">
        <f>IF('HB24-1448_GovReq'!$B$7&lt;3,0,VLOOKUP(CI5,PriorYR_FTE!$A$3:$E$180,3))</f>
        <v>0</v>
      </c>
      <c r="CJ25" s="12">
        <f>IF('HB24-1448_GovReq'!$B$7&lt;3,0,VLOOKUP(CJ5,PriorYR_FTE!$A$3:$E$180,3))</f>
        <v>0</v>
      </c>
      <c r="CK25" s="12">
        <f>IF('HB24-1448_GovReq'!$B$7&lt;3,0,VLOOKUP(CK5,PriorYR_FTE!$A$3:$E$180,3))</f>
        <v>0</v>
      </c>
      <c r="CL25" s="12">
        <f>IF('HB24-1448_GovReq'!$B$7&lt;3,0,VLOOKUP(CL5,PriorYR_FTE!$A$3:$E$180,3))</f>
        <v>0</v>
      </c>
      <c r="CM25" s="12">
        <f>IF('HB24-1448_GovReq'!$B$7&lt;3,0,VLOOKUP(CM5,PriorYR_FTE!$A$3:$E$180,3))</f>
        <v>0</v>
      </c>
      <c r="CN25" s="12">
        <f>IF('HB24-1448_GovReq'!$B$7&lt;3,0,VLOOKUP(CN5,PriorYR_FTE!$A$3:$E$180,3))</f>
        <v>0</v>
      </c>
      <c r="CO25" s="12">
        <f>IF('HB24-1448_GovReq'!$B$7&lt;3,0,VLOOKUP(CO5,PriorYR_FTE!$A$3:$E$180,3))</f>
        <v>0</v>
      </c>
      <c r="CP25" s="12">
        <f>IF('HB24-1448_GovReq'!$B$7&lt;3,0,VLOOKUP(CP5,PriorYR_FTE!$A$3:$E$180,3))</f>
        <v>0</v>
      </c>
      <c r="CQ25" s="12">
        <f>IF('HB24-1448_GovReq'!$B$7&lt;3,0,VLOOKUP(CQ5,PriorYR_FTE!$A$3:$E$180,3))</f>
        <v>0</v>
      </c>
      <c r="CR25" s="12">
        <f>IF('HB24-1448_GovReq'!$B$7&lt;3,0,VLOOKUP(CR5,PriorYR_FTE!$A$3:$E$180,3))</f>
        <v>0</v>
      </c>
      <c r="CS25" s="12">
        <f>IF('HB24-1448_GovReq'!$B$7&lt;3,0,VLOOKUP(CS5,PriorYR_FTE!$A$3:$E$180,3))</f>
        <v>0</v>
      </c>
      <c r="CT25" s="12">
        <f>IF('HB24-1448_GovReq'!$B$7&lt;3,0,VLOOKUP(CT5,PriorYR_FTE!$A$3:$E$180,3))</f>
        <v>0</v>
      </c>
      <c r="CU25" s="12">
        <f>IF('HB24-1448_GovReq'!$B$7&lt;3,0,VLOOKUP(CU5,PriorYR_FTE!$A$3:$E$180,3))</f>
        <v>0</v>
      </c>
      <c r="CV25" s="12">
        <f>IF('HB24-1448_GovReq'!$B$7&lt;3,0,VLOOKUP(CV5,PriorYR_FTE!$A$3:$E$180,3))</f>
        <v>0</v>
      </c>
      <c r="CW25" s="12">
        <f>IF('HB24-1448_GovReq'!$B$7&lt;3,0,VLOOKUP(CW5,PriorYR_FTE!$A$3:$E$180,3))</f>
        <v>0</v>
      </c>
      <c r="CX25" s="12">
        <f>IF('HB24-1448_GovReq'!$B$7&lt;3,0,VLOOKUP(CX5,PriorYR_FTE!$A$3:$E$180,3))</f>
        <v>0</v>
      </c>
      <c r="CY25" s="12">
        <f>IF('HB24-1448_GovReq'!$B$7&lt;3,0,VLOOKUP(CY5,PriorYR_FTE!$A$3:$E$180,3))</f>
        <v>0</v>
      </c>
      <c r="CZ25" s="12">
        <f>IF('HB24-1448_GovReq'!$B$7&lt;3,0,VLOOKUP(CZ5,PriorYR_FTE!$A$3:$E$180,3))</f>
        <v>0</v>
      </c>
      <c r="DA25" s="12">
        <f>IF('HB24-1448_GovReq'!$B$7&lt;3,0,VLOOKUP(DA5,PriorYR_FTE!$A$3:$E$180,3))</f>
        <v>0</v>
      </c>
      <c r="DB25" s="12">
        <f>IF('HB24-1448_GovReq'!$B$7&lt;3,0,VLOOKUP(DB5,PriorYR_FTE!$A$3:$E$180,3))</f>
        <v>0</v>
      </c>
      <c r="DC25" s="12">
        <f>IF('HB24-1448_GovReq'!$B$7&lt;3,0,VLOOKUP(DC5,PriorYR_FTE!$A$3:$E$180,3))</f>
        <v>0</v>
      </c>
      <c r="DD25" s="12">
        <f>IF('HB24-1448_GovReq'!$B$7&lt;3,0,VLOOKUP(DD5,PriorYR_FTE!$A$3:$E$180,3))</f>
        <v>0</v>
      </c>
      <c r="DE25" s="12">
        <f>IF('HB24-1448_GovReq'!$B$7&lt;3,0,VLOOKUP(DE5,PriorYR_FTE!$A$3:$E$180,3))</f>
        <v>0</v>
      </c>
      <c r="DF25" s="12">
        <f>IF('HB24-1448_GovReq'!$B$7&lt;3,0,VLOOKUP(DF5,PriorYR_FTE!$A$3:$E$180,3))</f>
        <v>0</v>
      </c>
      <c r="DG25" s="12">
        <f>IF('HB24-1448_GovReq'!$B$7&lt;3,0,VLOOKUP(DG5,PriorYR_FTE!$A$3:$E$180,3))</f>
        <v>0</v>
      </c>
      <c r="DH25" s="12">
        <f>IF('HB24-1448_GovReq'!$B$7&lt;3,0,VLOOKUP(DH5,PriorYR_FTE!$A$3:$E$180,3))</f>
        <v>0</v>
      </c>
      <c r="DI25" s="12">
        <f>IF('HB24-1448_GovReq'!$B$7&lt;3,0,VLOOKUP(DI5,PriorYR_FTE!$A$3:$E$180,3))</f>
        <v>0</v>
      </c>
      <c r="DJ25" s="12">
        <f>IF('HB24-1448_GovReq'!$B$7&lt;3,0,VLOOKUP(DJ5,PriorYR_FTE!$A$3:$E$180,3))</f>
        <v>0</v>
      </c>
      <c r="DK25" s="12">
        <f>IF('HB24-1448_GovReq'!$B$7&lt;3,0,VLOOKUP(DK5,PriorYR_FTE!$A$3:$E$180,3))</f>
        <v>0</v>
      </c>
      <c r="DL25" s="12">
        <f>IF('HB24-1448_GovReq'!$B$7&lt;3,0,VLOOKUP(DL5,PriorYR_FTE!$A$3:$E$180,3))</f>
        <v>0</v>
      </c>
      <c r="DM25" s="12">
        <f>IF('HB24-1448_GovReq'!$B$7&lt;3,0,VLOOKUP(DM5,PriorYR_FTE!$A$3:$E$180,3))</f>
        <v>0</v>
      </c>
      <c r="DN25" s="12">
        <f>IF('HB24-1448_GovReq'!$B$7&lt;3,0,VLOOKUP(DN5,PriorYR_FTE!$A$3:$E$180,3))</f>
        <v>0</v>
      </c>
      <c r="DO25" s="12">
        <f>IF('HB24-1448_GovReq'!$B$7&lt;3,0,VLOOKUP(DO5,PriorYR_FTE!$A$3:$E$180,3))</f>
        <v>0</v>
      </c>
      <c r="DP25" s="12">
        <f>IF('HB24-1448_GovReq'!$B$7&lt;3,0,VLOOKUP(DP5,PriorYR_FTE!$A$3:$E$180,3))</f>
        <v>0</v>
      </c>
      <c r="DQ25" s="12">
        <f>IF('HB24-1448_GovReq'!$B$7&lt;3,0,VLOOKUP(DQ5,PriorYR_FTE!$A$3:$E$180,3))</f>
        <v>0</v>
      </c>
      <c r="DR25" s="12">
        <f>IF('HB24-1448_GovReq'!$B$7&lt;3,0,VLOOKUP(DR5,PriorYR_FTE!$A$3:$E$180,3))</f>
        <v>0</v>
      </c>
      <c r="DS25" s="12">
        <f>IF('HB24-1448_GovReq'!$B$7&lt;3,0,VLOOKUP(DS5,PriorYR_FTE!$A$3:$E$180,3))</f>
        <v>0</v>
      </c>
      <c r="DT25" s="12">
        <f>IF('HB24-1448_GovReq'!$B$7&lt;3,0,VLOOKUP(DT5,PriorYR_FTE!$A$3:$E$180,3))</f>
        <v>0</v>
      </c>
      <c r="DU25" s="12">
        <f>IF('HB24-1448_GovReq'!$B$7&lt;3,0,VLOOKUP(DU5,PriorYR_FTE!$A$3:$E$180,3))</f>
        <v>0</v>
      </c>
      <c r="DV25" s="12">
        <f>IF('HB24-1448_GovReq'!$B$7&lt;3,0,VLOOKUP(DV5,PriorYR_FTE!$A$3:$E$180,3))</f>
        <v>0</v>
      </c>
      <c r="DW25" s="12">
        <f>IF('HB24-1448_GovReq'!$B$7&lt;3,0,VLOOKUP(DW5,PriorYR_FTE!$A$3:$E$180,3))</f>
        <v>0</v>
      </c>
      <c r="DX25" s="12">
        <f>IF('HB24-1448_GovReq'!$B$7&lt;3,0,VLOOKUP(DX5,PriorYR_FTE!$A$3:$E$180,3))</f>
        <v>0</v>
      </c>
      <c r="DY25" s="12">
        <f>IF('HB24-1448_GovReq'!$B$7&lt;3,0,VLOOKUP(DY5,PriorYR_FTE!$A$3:$E$180,3))</f>
        <v>0</v>
      </c>
      <c r="DZ25" s="12">
        <f>IF('HB24-1448_GovReq'!$B$7&lt;3,0,VLOOKUP(DZ5,PriorYR_FTE!$A$3:$E$180,3))</f>
        <v>0</v>
      </c>
      <c r="EA25" s="12">
        <f>IF('HB24-1448_GovReq'!$B$7&lt;3,0,VLOOKUP(EA5,PriorYR_FTE!$A$3:$E$180,3))</f>
        <v>0</v>
      </c>
      <c r="EB25" s="12">
        <f>IF('HB24-1448_GovReq'!$B$7&lt;3,0,VLOOKUP(EB5,PriorYR_FTE!$A$3:$E$180,3))</f>
        <v>0</v>
      </c>
      <c r="EC25" s="12">
        <f>IF('HB24-1448_GovReq'!$B$7&lt;3,0,VLOOKUP(EC5,PriorYR_FTE!$A$3:$E$180,3))</f>
        <v>0</v>
      </c>
      <c r="ED25" s="12">
        <f>IF('HB24-1448_GovReq'!$B$7&lt;3,0,VLOOKUP(ED5,PriorYR_FTE!$A$3:$E$180,3))</f>
        <v>0</v>
      </c>
      <c r="EE25" s="12">
        <f>IF('HB24-1448_GovReq'!$B$7&lt;3,0,VLOOKUP(EE5,PriorYR_FTE!$A$3:$E$180,3))</f>
        <v>0</v>
      </c>
      <c r="EF25" s="12">
        <f>IF('HB24-1448_GovReq'!$B$7&lt;3,0,VLOOKUP(EF5,PriorYR_FTE!$A$3:$E$180,3))</f>
        <v>0</v>
      </c>
      <c r="EG25" s="12">
        <f>IF('HB24-1448_GovReq'!$B$7&lt;3,0,VLOOKUP(EG5,PriorYR_FTE!$A$3:$E$180,3))</f>
        <v>0</v>
      </c>
      <c r="EH25" s="12">
        <f>IF('HB24-1448_GovReq'!$B$7&lt;3,0,VLOOKUP(EH5,PriorYR_FTE!$A$3:$E$180,3))</f>
        <v>0</v>
      </c>
      <c r="EI25" s="12">
        <f>IF('HB24-1448_GovReq'!$B$7&lt;3,0,VLOOKUP(EI5,PriorYR_FTE!$A$3:$E$180,3))</f>
        <v>0</v>
      </c>
      <c r="EJ25" s="12">
        <f>IF('HB24-1448_GovReq'!$B$7&lt;3,0,VLOOKUP(EJ5,PriorYR_FTE!$A$3:$E$180,3))</f>
        <v>0</v>
      </c>
      <c r="EK25" s="12">
        <f>IF('HB24-1448_GovReq'!$B$7&lt;3,0,VLOOKUP(EK5,PriorYR_FTE!$A$3:$E$180,3))</f>
        <v>0</v>
      </c>
      <c r="EL25" s="12">
        <f>IF('HB24-1448_GovReq'!$B$7&lt;3,0,VLOOKUP(EL5,PriorYR_FTE!$A$3:$E$180,3))</f>
        <v>0</v>
      </c>
      <c r="EM25" s="12">
        <f>IF('HB24-1448_GovReq'!$B$7&lt;3,0,VLOOKUP(EM5,PriorYR_FTE!$A$3:$E$180,3))</f>
        <v>0</v>
      </c>
      <c r="EN25" s="12">
        <f>IF('HB24-1448_GovReq'!$B$7&lt;3,0,VLOOKUP(EN5,PriorYR_FTE!$A$3:$E$180,3))</f>
        <v>0</v>
      </c>
      <c r="EO25" s="12">
        <f>IF('HB24-1448_GovReq'!$B$7&lt;3,0,VLOOKUP(EO5,PriorYR_FTE!$A$3:$E$180,3))</f>
        <v>0</v>
      </c>
      <c r="EP25" s="12">
        <f>IF('HB24-1448_GovReq'!$B$7&lt;3,0,VLOOKUP(EP5,PriorYR_FTE!$A$3:$E$180,3))</f>
        <v>0</v>
      </c>
      <c r="EQ25" s="12">
        <f>IF('HB24-1448_GovReq'!$B$7&lt;3,0,VLOOKUP(EQ5,PriorYR_FTE!$A$3:$E$180,3))</f>
        <v>0</v>
      </c>
      <c r="ER25" s="12">
        <f>IF('HB24-1448_GovReq'!$B$7&lt;3,0,VLOOKUP(ER5,PriorYR_FTE!$A$3:$E$180,3))</f>
        <v>0</v>
      </c>
      <c r="ES25" s="12">
        <f>IF('HB24-1448_GovReq'!$B$7&lt;3,0,VLOOKUP(ES5,PriorYR_FTE!$A$3:$E$180,3))</f>
        <v>0</v>
      </c>
      <c r="ET25" s="12">
        <f>IF('HB24-1448_GovReq'!$B$7&lt;3,0,VLOOKUP(ET5,PriorYR_FTE!$A$3:$E$180,3))</f>
        <v>0</v>
      </c>
      <c r="EU25" s="12">
        <f>IF('HB24-1448_GovReq'!$B$7&lt;3,0,VLOOKUP(EU5,PriorYR_FTE!$A$3:$E$180,3))</f>
        <v>0</v>
      </c>
      <c r="EV25" s="12">
        <f>IF('HB24-1448_GovReq'!$B$7&lt;3,0,VLOOKUP(EV5,PriorYR_FTE!$A$3:$E$180,3))</f>
        <v>0</v>
      </c>
      <c r="EW25" s="12">
        <f>IF('HB24-1448_GovReq'!$B$7&lt;3,0,VLOOKUP(EW5,PriorYR_FTE!$A$3:$E$180,3))</f>
        <v>0</v>
      </c>
      <c r="EX25" s="12">
        <f>IF('HB24-1448_GovReq'!$B$7&lt;3,0,VLOOKUP(EX5,PriorYR_FTE!$A$3:$E$180,3))</f>
        <v>0</v>
      </c>
      <c r="EY25" s="12">
        <f>IF('HB24-1448_GovReq'!$B$7&lt;3,0,VLOOKUP(EY5,PriorYR_FTE!$A$3:$E$180,3))</f>
        <v>0</v>
      </c>
      <c r="EZ25" s="12">
        <f>IF('HB24-1448_GovReq'!$B$7&lt;3,0,VLOOKUP(EZ5,PriorYR_FTE!$A$3:$E$180,3))</f>
        <v>0</v>
      </c>
      <c r="FA25" s="12">
        <f>IF('HB24-1448_GovReq'!$B$7&lt;3,0,VLOOKUP(FA5,PriorYR_FTE!$A$3:$E$180,3))</f>
        <v>0</v>
      </c>
      <c r="FB25" s="12">
        <f>IF('HB24-1448_GovReq'!$B$7&lt;3,0,VLOOKUP(FB5,PriorYR_FTE!$A$3:$E$180,3))</f>
        <v>0</v>
      </c>
      <c r="FC25" s="12">
        <f>IF('HB24-1448_GovReq'!$B$7&lt;3,0,VLOOKUP(FC5,PriorYR_FTE!$A$3:$E$180,3))</f>
        <v>0</v>
      </c>
      <c r="FD25" s="12">
        <f>IF('HB24-1448_GovReq'!$B$7&lt;3,0,VLOOKUP(FD5,PriorYR_FTE!$A$3:$E$180,3))</f>
        <v>0</v>
      </c>
      <c r="FE25" s="12">
        <f>IF('HB24-1448_GovReq'!$B$7&lt;3,0,VLOOKUP(FE5,PriorYR_FTE!$A$3:$E$180,3))</f>
        <v>0</v>
      </c>
      <c r="FF25" s="12">
        <f>IF('HB24-1448_GovReq'!$B$7&lt;3,0,VLOOKUP(FF5,PriorYR_FTE!$A$3:$E$180,3))</f>
        <v>0</v>
      </c>
      <c r="FG25" s="12">
        <f>IF('HB24-1448_GovReq'!$B$7&lt;3,0,VLOOKUP(FG5,PriorYR_FTE!$A$3:$E$180,3))</f>
        <v>0</v>
      </c>
      <c r="FH25" s="12">
        <f>IF('HB24-1448_GovReq'!$B$7&lt;3,0,VLOOKUP(FH5,PriorYR_FTE!$A$3:$E$180,3))</f>
        <v>0</v>
      </c>
      <c r="FI25" s="12">
        <f>IF('HB24-1448_GovReq'!$B$7&lt;3,0,VLOOKUP(FI5,PriorYR_FTE!$A$3:$E$180,3))</f>
        <v>0</v>
      </c>
      <c r="FJ25" s="12">
        <f>IF('HB24-1448_GovReq'!$B$7&lt;3,0,VLOOKUP(FJ5,PriorYR_FTE!$A$3:$E$180,3))</f>
        <v>0</v>
      </c>
      <c r="FK25" s="12">
        <f>IF('HB24-1448_GovReq'!$B$7&lt;3,0,VLOOKUP(FK5,PriorYR_FTE!$A$3:$E$180,3))</f>
        <v>0</v>
      </c>
      <c r="FL25" s="12">
        <f>IF('HB24-1448_GovReq'!$B$7&lt;3,0,VLOOKUP(FL5,PriorYR_FTE!$A$3:$E$180,3))</f>
        <v>0</v>
      </c>
      <c r="FM25" s="12">
        <f>IF('HB24-1448_GovReq'!$B$7&lt;3,0,VLOOKUP(FM5,PriorYR_FTE!$A$3:$E$180,3))</f>
        <v>0</v>
      </c>
      <c r="FN25" s="12">
        <f>IF('HB24-1448_GovReq'!$B$7&lt;3,0,VLOOKUP(FN5,PriorYR_FTE!$A$3:$E$180,3))</f>
        <v>0</v>
      </c>
      <c r="FO25" s="12">
        <f>IF('HB24-1448_GovReq'!$B$7&lt;3,0,VLOOKUP(FO5,PriorYR_FTE!$A$3:$E$180,3))</f>
        <v>0</v>
      </c>
      <c r="FP25" s="12">
        <f>IF('HB24-1448_GovReq'!$B$7&lt;3,0,VLOOKUP(FP5,PriorYR_FTE!$A$3:$E$180,3))</f>
        <v>0</v>
      </c>
      <c r="FQ25" s="12">
        <f>IF('HB24-1448_GovReq'!$B$7&lt;3,0,VLOOKUP(FQ5,PriorYR_FTE!$A$3:$E$180,3))</f>
        <v>0</v>
      </c>
      <c r="FR25" s="12">
        <f>IF('HB24-1448_GovReq'!$B$7&lt;3,0,VLOOKUP(FR5,PriorYR_FTE!$A$3:$E$180,3))</f>
        <v>0</v>
      </c>
      <c r="FS25" s="12">
        <f>IF('HB24-1448_GovReq'!$B$7&lt;3,0,VLOOKUP(FS5,PriorYR_FTE!$A$3:$E$180,3))</f>
        <v>0</v>
      </c>
      <c r="FT25" s="12">
        <f>IF('HB24-1448_GovReq'!$B$7&lt;3,0,VLOOKUP(FT5,PriorYR_FTE!$A$3:$E$180,3))</f>
        <v>0</v>
      </c>
      <c r="FU25" s="12">
        <f>IF('HB24-1448_GovReq'!$B$7&lt;3,0,VLOOKUP(FU5,PriorYR_FTE!$A$3:$E$180,3))</f>
        <v>0</v>
      </c>
      <c r="FV25" s="12">
        <f>IF('HB24-1448_GovReq'!$B$7&lt;3,0,VLOOKUP(FV5,PriorYR_FTE!$A$3:$E$180,3))</f>
        <v>0</v>
      </c>
      <c r="FW25" s="12">
        <f>IF('HB24-1448_GovReq'!$B$7&lt;3,0,VLOOKUP(FW5,PriorYR_FTE!$A$3:$E$180,3))</f>
        <v>0</v>
      </c>
      <c r="FX25" s="12">
        <f>IF('HB24-1448_GovReq'!$B$7&lt;3,0,VLOOKUP(FX5,PriorYR_FTE!$A$3:$E$180,3))</f>
        <v>0</v>
      </c>
      <c r="FY25" s="12"/>
      <c r="FZ25" s="12">
        <f t="shared" si="7"/>
        <v>0</v>
      </c>
      <c r="GA25" s="12"/>
      <c r="GB25" s="12"/>
      <c r="GC25" s="12"/>
      <c r="GD25" s="12"/>
      <c r="GE25" s="2"/>
      <c r="GF25" s="2"/>
      <c r="GG25" s="2"/>
      <c r="GH25" s="2"/>
      <c r="GI25" s="2"/>
      <c r="GJ25" s="2"/>
      <c r="GK25" s="2"/>
    </row>
    <row r="26" spans="1:254" x14ac:dyDescent="0.35">
      <c r="A26" s="22" t="s">
        <v>442</v>
      </c>
      <c r="B26" s="110" t="s">
        <v>441</v>
      </c>
      <c r="C26" s="12">
        <f>IF('HB24-1448_GovReq'!$B$7&lt;4,0,VLOOKUP(C5,PriorYR_FTE!$A$3:$E$180,4))</f>
        <v>0</v>
      </c>
      <c r="D26" s="12">
        <f>IF('HB24-1448_GovReq'!$B$7&lt;4,0,VLOOKUP(D5,PriorYR_FTE!$A$3:$E$180,4))</f>
        <v>0</v>
      </c>
      <c r="E26" s="12">
        <f>IF('HB24-1448_GovReq'!$B$7&lt;4,0,VLOOKUP(E5,PriorYR_FTE!$A$3:$E$180,4))</f>
        <v>0</v>
      </c>
      <c r="F26" s="12">
        <f>IF('HB24-1448_GovReq'!$B$7&lt;4,0,VLOOKUP(F5,PriorYR_FTE!$A$3:$E$180,4))</f>
        <v>0</v>
      </c>
      <c r="G26" s="12">
        <f>IF('HB24-1448_GovReq'!$B$7&lt;4,0,VLOOKUP(G5,PriorYR_FTE!$A$3:$E$180,4))</f>
        <v>0</v>
      </c>
      <c r="H26" s="12">
        <f>IF('HB24-1448_GovReq'!$B$7&lt;4,0,VLOOKUP(H5,PriorYR_FTE!$A$3:$E$180,4))</f>
        <v>0</v>
      </c>
      <c r="I26" s="12">
        <f>IF('HB24-1448_GovReq'!$B$7&lt;4,0,VLOOKUP(I5,PriorYR_FTE!$A$3:$E$180,4))</f>
        <v>0</v>
      </c>
      <c r="J26" s="12">
        <f>IF('HB24-1448_GovReq'!$B$7&lt;4,0,VLOOKUP(J5,PriorYR_FTE!$A$3:$E$180,4))</f>
        <v>0</v>
      </c>
      <c r="K26" s="12">
        <f>IF('HB24-1448_GovReq'!$B$7&lt;4,0,VLOOKUP(K5,PriorYR_FTE!$A$3:$E$180,4))</f>
        <v>0</v>
      </c>
      <c r="L26" s="12">
        <f>IF('HB24-1448_GovReq'!$B$7&lt;4,0,VLOOKUP(L5,PriorYR_FTE!$A$3:$E$180,4))</f>
        <v>0</v>
      </c>
      <c r="M26" s="12">
        <f>IF('HB24-1448_GovReq'!$B$7&lt;4,0,VLOOKUP(M5,PriorYR_FTE!$A$3:$E$180,4))</f>
        <v>0</v>
      </c>
      <c r="N26" s="12">
        <f>IF('HB24-1448_GovReq'!$B$7&lt;4,0,VLOOKUP(N5,PriorYR_FTE!$A$3:$E$180,4))</f>
        <v>0</v>
      </c>
      <c r="O26" s="12">
        <f>IF('HB24-1448_GovReq'!$B$7&lt;4,0,VLOOKUP(O5,PriorYR_FTE!$A$3:$E$180,4))</f>
        <v>0</v>
      </c>
      <c r="P26" s="12">
        <f>IF('HB24-1448_GovReq'!$B$7&lt;4,0,VLOOKUP(P5,PriorYR_FTE!$A$3:$E$180,4))</f>
        <v>0</v>
      </c>
      <c r="Q26" s="12">
        <f>IF('HB24-1448_GovReq'!$B$7&lt;4,0,VLOOKUP(Q5,PriorYR_FTE!$A$3:$E$180,4))</f>
        <v>0</v>
      </c>
      <c r="R26" s="12">
        <f>IF('HB24-1448_GovReq'!$B$7&lt;4,0,VLOOKUP(R5,PriorYR_FTE!$A$3:$E$180,4))</f>
        <v>0</v>
      </c>
      <c r="S26" s="12">
        <f>IF('HB24-1448_GovReq'!$B$7&lt;4,0,VLOOKUP(S5,PriorYR_FTE!$A$3:$E$180,4))</f>
        <v>0</v>
      </c>
      <c r="T26" s="12">
        <f>IF('HB24-1448_GovReq'!$B$7&lt;4,0,VLOOKUP(T5,PriorYR_FTE!$A$3:$E$180,4))</f>
        <v>0</v>
      </c>
      <c r="U26" s="12">
        <f>IF('HB24-1448_GovReq'!$B$7&lt;4,0,VLOOKUP(U5,PriorYR_FTE!$A$3:$E$180,4))</f>
        <v>0</v>
      </c>
      <c r="V26" s="12">
        <f>IF('HB24-1448_GovReq'!$B$7&lt;4,0,VLOOKUP(V5,PriorYR_FTE!$A$3:$E$180,4))</f>
        <v>0</v>
      </c>
      <c r="W26" s="12">
        <f>IF('HB24-1448_GovReq'!$B$7&lt;4,0,VLOOKUP(W5,PriorYR_FTE!$A$3:$E$180,4))</f>
        <v>0</v>
      </c>
      <c r="X26" s="12">
        <f>IF('HB24-1448_GovReq'!$B$7&lt;4,0,VLOOKUP(X5,PriorYR_FTE!$A$3:$E$180,4))</f>
        <v>0</v>
      </c>
      <c r="Y26" s="12">
        <f>IF('HB24-1448_GovReq'!$B$7&lt;4,0,VLOOKUP(Y5,PriorYR_FTE!$A$3:$E$180,4))</f>
        <v>0</v>
      </c>
      <c r="Z26" s="12">
        <f>IF('HB24-1448_GovReq'!$B$7&lt;4,0,VLOOKUP(Z5,PriorYR_FTE!$A$3:$E$180,4))</f>
        <v>0</v>
      </c>
      <c r="AA26" s="12">
        <f>IF('HB24-1448_GovReq'!$B$7&lt;4,0,VLOOKUP(AA5,PriorYR_FTE!$A$3:$E$180,4))</f>
        <v>0</v>
      </c>
      <c r="AB26" s="12">
        <f>IF('HB24-1448_GovReq'!$B$7&lt;4,0,VLOOKUP(AB5,PriorYR_FTE!$A$3:$E$180,4))</f>
        <v>0</v>
      </c>
      <c r="AC26" s="12">
        <f>IF('HB24-1448_GovReq'!$B$7&lt;4,0,VLOOKUP(AC5,PriorYR_FTE!$A$3:$E$180,4))</f>
        <v>0</v>
      </c>
      <c r="AD26" s="12">
        <f>IF('HB24-1448_GovReq'!$B$7&lt;4,0,VLOOKUP(AD5,PriorYR_FTE!$A$3:$E$180,4))</f>
        <v>0</v>
      </c>
      <c r="AE26" s="12">
        <f>IF('HB24-1448_GovReq'!$B$7&lt;4,0,VLOOKUP(AE5,PriorYR_FTE!$A$3:$E$180,4))</f>
        <v>0</v>
      </c>
      <c r="AF26" s="12">
        <f>IF('HB24-1448_GovReq'!$B$7&lt;4,0,VLOOKUP(AF5,PriorYR_FTE!$A$3:$E$180,4))</f>
        <v>0</v>
      </c>
      <c r="AG26" s="12">
        <f>IF('HB24-1448_GovReq'!$B$7&lt;4,0,VLOOKUP(AG5,PriorYR_FTE!$A$3:$E$180,4))</f>
        <v>0</v>
      </c>
      <c r="AH26" s="12">
        <f>IF('HB24-1448_GovReq'!$B$7&lt;4,0,VLOOKUP(AH5,PriorYR_FTE!$A$3:$E$180,4))</f>
        <v>0</v>
      </c>
      <c r="AI26" s="12">
        <f>IF('HB24-1448_GovReq'!$B$7&lt;4,0,VLOOKUP(AI5,PriorYR_FTE!$A$3:$E$180,4))</f>
        <v>0</v>
      </c>
      <c r="AJ26" s="12">
        <f>IF('HB24-1448_GovReq'!$B$7&lt;4,0,VLOOKUP(AJ5,PriorYR_FTE!$A$3:$E$180,4))</f>
        <v>0</v>
      </c>
      <c r="AK26" s="12">
        <f>IF('HB24-1448_GovReq'!$B$7&lt;4,0,VLOOKUP(AK5,PriorYR_FTE!$A$3:$E$180,4))</f>
        <v>0</v>
      </c>
      <c r="AL26" s="12">
        <f>IF('HB24-1448_GovReq'!$B$7&lt;4,0,VLOOKUP(AL5,PriorYR_FTE!$A$3:$E$180,4))</f>
        <v>0</v>
      </c>
      <c r="AM26" s="12">
        <f>IF('HB24-1448_GovReq'!$B$7&lt;4,0,VLOOKUP(AM5,PriorYR_FTE!$A$3:$E$180,4))</f>
        <v>0</v>
      </c>
      <c r="AN26" s="12">
        <f>IF('HB24-1448_GovReq'!$B$7&lt;4,0,VLOOKUP(AN5,PriorYR_FTE!$A$3:$E$180,4))</f>
        <v>0</v>
      </c>
      <c r="AO26" s="12">
        <f>IF('HB24-1448_GovReq'!$B$7&lt;4,0,VLOOKUP(AO5,PriorYR_FTE!$A$3:$E$180,4))</f>
        <v>0</v>
      </c>
      <c r="AP26" s="12">
        <f>IF('HB24-1448_GovReq'!$B$7&lt;4,0,VLOOKUP(AP5,PriorYR_FTE!$A$3:$E$180,4))</f>
        <v>0</v>
      </c>
      <c r="AQ26" s="12">
        <f>IF('HB24-1448_GovReq'!$B$7&lt;4,0,VLOOKUP(AQ5,PriorYR_FTE!$A$3:$E$180,4))</f>
        <v>0</v>
      </c>
      <c r="AR26" s="12">
        <f>IF('HB24-1448_GovReq'!$B$7&lt;4,0,VLOOKUP(AR5,PriorYR_FTE!$A$3:$E$180,4))</f>
        <v>0</v>
      </c>
      <c r="AS26" s="12">
        <f>IF('HB24-1448_GovReq'!$B$7&lt;4,0,VLOOKUP(AS5,PriorYR_FTE!$A$3:$E$180,4))</f>
        <v>0</v>
      </c>
      <c r="AT26" s="12">
        <f>IF('HB24-1448_GovReq'!$B$7&lt;4,0,VLOOKUP(AT5,PriorYR_FTE!$A$3:$E$180,4))</f>
        <v>0</v>
      </c>
      <c r="AU26" s="12">
        <f>IF('HB24-1448_GovReq'!$B$7&lt;4,0,VLOOKUP(AU5,PriorYR_FTE!$A$3:$E$180,4))</f>
        <v>0</v>
      </c>
      <c r="AV26" s="12">
        <f>IF('HB24-1448_GovReq'!$B$7&lt;4,0,VLOOKUP(AV5,PriorYR_FTE!$A$3:$E$180,4))</f>
        <v>0</v>
      </c>
      <c r="AW26" s="12">
        <f>IF('HB24-1448_GovReq'!$B$7&lt;4,0,VLOOKUP(AW5,PriorYR_FTE!$A$3:$E$180,4))</f>
        <v>0</v>
      </c>
      <c r="AX26" s="12">
        <f>IF('HB24-1448_GovReq'!$B$7&lt;4,0,VLOOKUP(AX5,PriorYR_FTE!$A$3:$E$180,4))</f>
        <v>0</v>
      </c>
      <c r="AY26" s="12">
        <f>IF('HB24-1448_GovReq'!$B$7&lt;4,0,VLOOKUP(AY5,PriorYR_FTE!$A$3:$E$180,4))</f>
        <v>0</v>
      </c>
      <c r="AZ26" s="12">
        <f>IF('HB24-1448_GovReq'!$B$7&lt;4,0,VLOOKUP(AZ5,PriorYR_FTE!$A$3:$E$180,4))</f>
        <v>0</v>
      </c>
      <c r="BA26" s="12">
        <f>IF('HB24-1448_GovReq'!$B$7&lt;4,0,VLOOKUP(BA5,PriorYR_FTE!$A$3:$E$180,4))</f>
        <v>0</v>
      </c>
      <c r="BB26" s="12">
        <f>IF('HB24-1448_GovReq'!$B$7&lt;4,0,VLOOKUP(BB5,PriorYR_FTE!$A$3:$E$180,4))</f>
        <v>0</v>
      </c>
      <c r="BC26" s="12">
        <f>IF('HB24-1448_GovReq'!$B$7&lt;4,0,VLOOKUP(BC5,PriorYR_FTE!$A$3:$E$180,4))</f>
        <v>0</v>
      </c>
      <c r="BD26" s="12">
        <f>IF('HB24-1448_GovReq'!$B$7&lt;4,0,VLOOKUP(BD5,PriorYR_FTE!$A$3:$E$180,4))</f>
        <v>0</v>
      </c>
      <c r="BE26" s="12">
        <f>IF('HB24-1448_GovReq'!$B$7&lt;4,0,VLOOKUP(BE5,PriorYR_FTE!$A$3:$E$180,4))</f>
        <v>0</v>
      </c>
      <c r="BF26" s="12">
        <f>IF('HB24-1448_GovReq'!$B$7&lt;4,0,VLOOKUP(BF5,PriorYR_FTE!$A$3:$E$180,4))</f>
        <v>0</v>
      </c>
      <c r="BG26" s="12">
        <f>IF('HB24-1448_GovReq'!$B$7&lt;4,0,VLOOKUP(BG5,PriorYR_FTE!$A$3:$E$180,4))</f>
        <v>0</v>
      </c>
      <c r="BH26" s="12">
        <f>IF('HB24-1448_GovReq'!$B$7&lt;4,0,VLOOKUP(BH5,PriorYR_FTE!$A$3:$E$180,4))</f>
        <v>0</v>
      </c>
      <c r="BI26" s="12">
        <f>IF('HB24-1448_GovReq'!$B$7&lt;4,0,VLOOKUP(BI5,PriorYR_FTE!$A$3:$E$180,4))</f>
        <v>0</v>
      </c>
      <c r="BJ26" s="12">
        <f>IF('HB24-1448_GovReq'!$B$7&lt;4,0,VLOOKUP(BJ5,PriorYR_FTE!$A$3:$E$180,4))</f>
        <v>0</v>
      </c>
      <c r="BK26" s="12">
        <f>IF('HB24-1448_GovReq'!$B$7&lt;4,0,VLOOKUP(BK5,PriorYR_FTE!$A$3:$E$180,4))</f>
        <v>0</v>
      </c>
      <c r="BL26" s="12">
        <f>IF('HB24-1448_GovReq'!$B$7&lt;4,0,VLOOKUP(BL5,PriorYR_FTE!$A$3:$E$180,4))</f>
        <v>0</v>
      </c>
      <c r="BM26" s="12">
        <f>IF('HB24-1448_GovReq'!$B$7&lt;4,0,VLOOKUP(BM5,PriorYR_FTE!$A$3:$E$180,4))</f>
        <v>0</v>
      </c>
      <c r="BN26" s="12">
        <f>IF('HB24-1448_GovReq'!$B$7&lt;4,0,VLOOKUP(BN5,PriorYR_FTE!$A$3:$E$180,4))</f>
        <v>0</v>
      </c>
      <c r="BO26" s="12">
        <f>IF('HB24-1448_GovReq'!$B$7&lt;4,0,VLOOKUP(BO5,PriorYR_FTE!$A$3:$E$180,4))</f>
        <v>0</v>
      </c>
      <c r="BP26" s="12">
        <f>IF('HB24-1448_GovReq'!$B$7&lt;4,0,VLOOKUP(BP5,PriorYR_FTE!$A$3:$E$180,4))</f>
        <v>0</v>
      </c>
      <c r="BQ26" s="12">
        <f>IF('HB24-1448_GovReq'!$B$7&lt;4,0,VLOOKUP(BQ5,PriorYR_FTE!$A$3:$E$180,4))</f>
        <v>0</v>
      </c>
      <c r="BR26" s="12">
        <f>IF('HB24-1448_GovReq'!$B$7&lt;4,0,VLOOKUP(BR5,PriorYR_FTE!$A$3:$E$180,4))</f>
        <v>0</v>
      </c>
      <c r="BS26" s="12">
        <f>IF('HB24-1448_GovReq'!$B$7&lt;4,0,VLOOKUP(BS5,PriorYR_FTE!$A$3:$E$180,4))</f>
        <v>0</v>
      </c>
      <c r="BT26" s="12">
        <f>IF('HB24-1448_GovReq'!$B$7&lt;4,0,VLOOKUP(BT5,PriorYR_FTE!$A$3:$E$180,4))</f>
        <v>0</v>
      </c>
      <c r="BU26" s="12">
        <f>IF('HB24-1448_GovReq'!$B$7&lt;4,0,VLOOKUP(BU5,PriorYR_FTE!$A$3:$E$180,4))</f>
        <v>0</v>
      </c>
      <c r="BV26" s="12">
        <f>IF('HB24-1448_GovReq'!$B$7&lt;4,0,VLOOKUP(BV5,PriorYR_FTE!$A$3:$E$180,4))</f>
        <v>0</v>
      </c>
      <c r="BW26" s="12">
        <f>IF('HB24-1448_GovReq'!$B$7&lt;4,0,VLOOKUP(BW5,PriorYR_FTE!$A$3:$E$180,4))</f>
        <v>0</v>
      </c>
      <c r="BX26" s="12">
        <f>IF('HB24-1448_GovReq'!$B$7&lt;4,0,VLOOKUP(BX5,PriorYR_FTE!$A$3:$E$180,4))</f>
        <v>0</v>
      </c>
      <c r="BY26" s="12">
        <f>IF('HB24-1448_GovReq'!$B$7&lt;4,0,VLOOKUP(BY5,PriorYR_FTE!$A$3:$E$180,4))</f>
        <v>0</v>
      </c>
      <c r="BZ26" s="12">
        <f>IF('HB24-1448_GovReq'!$B$7&lt;4,0,VLOOKUP(BZ5,PriorYR_FTE!$A$3:$E$180,4))</f>
        <v>0</v>
      </c>
      <c r="CA26" s="12">
        <f>IF('HB24-1448_GovReq'!$B$7&lt;4,0,VLOOKUP(CA5,PriorYR_FTE!$A$3:$E$180,4))</f>
        <v>0</v>
      </c>
      <c r="CB26" s="12">
        <f>IF('HB24-1448_GovReq'!$B$7&lt;4,0,VLOOKUP(CB5,PriorYR_FTE!$A$3:$E$180,4))</f>
        <v>0</v>
      </c>
      <c r="CC26" s="12">
        <f>IF('HB24-1448_GovReq'!$B$7&lt;4,0,VLOOKUP(CC5,PriorYR_FTE!$A$3:$E$180,4))</f>
        <v>0</v>
      </c>
      <c r="CD26" s="12">
        <f>IF('HB24-1448_GovReq'!$B$7&lt;4,0,VLOOKUP(CD5,PriorYR_FTE!$A$3:$E$180,4))</f>
        <v>0</v>
      </c>
      <c r="CE26" s="12">
        <f>IF('HB24-1448_GovReq'!$B$7&lt;4,0,VLOOKUP(CE5,PriorYR_FTE!$A$3:$E$180,4))</f>
        <v>0</v>
      </c>
      <c r="CF26" s="12">
        <f>IF('HB24-1448_GovReq'!$B$7&lt;4,0,VLOOKUP(CF5,PriorYR_FTE!$A$3:$E$180,4))</f>
        <v>0</v>
      </c>
      <c r="CG26" s="12">
        <f>IF('HB24-1448_GovReq'!$B$7&lt;4,0,VLOOKUP(CG5,PriorYR_FTE!$A$3:$E$180,4))</f>
        <v>0</v>
      </c>
      <c r="CH26" s="12">
        <f>IF('HB24-1448_GovReq'!$B$7&lt;4,0,VLOOKUP(CH5,PriorYR_FTE!$A$3:$E$180,4))</f>
        <v>0</v>
      </c>
      <c r="CI26" s="12">
        <f>IF('HB24-1448_GovReq'!$B$7&lt;4,0,VLOOKUP(CI5,PriorYR_FTE!$A$3:$E$180,4))</f>
        <v>0</v>
      </c>
      <c r="CJ26" s="12">
        <f>IF('HB24-1448_GovReq'!$B$7&lt;4,0,VLOOKUP(CJ5,PriorYR_FTE!$A$3:$E$180,4))</f>
        <v>0</v>
      </c>
      <c r="CK26" s="12">
        <f>IF('HB24-1448_GovReq'!$B$7&lt;4,0,VLOOKUP(CK5,PriorYR_FTE!$A$3:$E$180,4))</f>
        <v>0</v>
      </c>
      <c r="CL26" s="12">
        <f>IF('HB24-1448_GovReq'!$B$7&lt;4,0,VLOOKUP(CL5,PriorYR_FTE!$A$3:$E$180,4))</f>
        <v>0</v>
      </c>
      <c r="CM26" s="12">
        <f>IF('HB24-1448_GovReq'!$B$7&lt;4,0,VLOOKUP(CM5,PriorYR_FTE!$A$3:$E$180,4))</f>
        <v>0</v>
      </c>
      <c r="CN26" s="12">
        <f>IF('HB24-1448_GovReq'!$B$7&lt;4,0,VLOOKUP(CN5,PriorYR_FTE!$A$3:$E$180,4))</f>
        <v>0</v>
      </c>
      <c r="CO26" s="12">
        <f>IF('HB24-1448_GovReq'!$B$7&lt;4,0,VLOOKUP(CO5,PriorYR_FTE!$A$3:$E$180,4))</f>
        <v>0</v>
      </c>
      <c r="CP26" s="12">
        <f>IF('HB24-1448_GovReq'!$B$7&lt;4,0,VLOOKUP(CP5,PriorYR_FTE!$A$3:$E$180,4))</f>
        <v>0</v>
      </c>
      <c r="CQ26" s="12">
        <f>IF('HB24-1448_GovReq'!$B$7&lt;4,0,VLOOKUP(CQ5,PriorYR_FTE!$A$3:$E$180,4))</f>
        <v>0</v>
      </c>
      <c r="CR26" s="12">
        <f>IF('HB24-1448_GovReq'!$B$7&lt;4,0,VLOOKUP(CR5,PriorYR_FTE!$A$3:$E$180,4))</f>
        <v>0</v>
      </c>
      <c r="CS26" s="12">
        <f>IF('HB24-1448_GovReq'!$B$7&lt;4,0,VLOOKUP(CS5,PriorYR_FTE!$A$3:$E$180,4))</f>
        <v>0</v>
      </c>
      <c r="CT26" s="12">
        <f>IF('HB24-1448_GovReq'!$B$7&lt;4,0,VLOOKUP(CT5,PriorYR_FTE!$A$3:$E$180,4))</f>
        <v>0</v>
      </c>
      <c r="CU26" s="12">
        <f>IF('HB24-1448_GovReq'!$B$7&lt;4,0,VLOOKUP(CU5,PriorYR_FTE!$A$3:$E$180,4))</f>
        <v>0</v>
      </c>
      <c r="CV26" s="12">
        <f>IF('HB24-1448_GovReq'!$B$7&lt;4,0,VLOOKUP(CV5,PriorYR_FTE!$A$3:$E$180,4))</f>
        <v>0</v>
      </c>
      <c r="CW26" s="12">
        <f>IF('HB24-1448_GovReq'!$B$7&lt;4,0,VLOOKUP(CW5,PriorYR_FTE!$A$3:$E$180,4))</f>
        <v>0</v>
      </c>
      <c r="CX26" s="12">
        <f>IF('HB24-1448_GovReq'!$B$7&lt;4,0,VLOOKUP(CX5,PriorYR_FTE!$A$3:$E$180,4))</f>
        <v>0</v>
      </c>
      <c r="CY26" s="12">
        <f>IF('HB24-1448_GovReq'!$B$7&lt;4,0,VLOOKUP(CY5,PriorYR_FTE!$A$3:$E$180,4))</f>
        <v>0</v>
      </c>
      <c r="CZ26" s="12">
        <f>IF('HB24-1448_GovReq'!$B$7&lt;4,0,VLOOKUP(CZ5,PriorYR_FTE!$A$3:$E$180,4))</f>
        <v>0</v>
      </c>
      <c r="DA26" s="12">
        <f>IF('HB24-1448_GovReq'!$B$7&lt;4,0,VLOOKUP(DA5,PriorYR_FTE!$A$3:$E$180,4))</f>
        <v>0</v>
      </c>
      <c r="DB26" s="12">
        <f>IF('HB24-1448_GovReq'!$B$7&lt;4,0,VLOOKUP(DB5,PriorYR_FTE!$A$3:$E$180,4))</f>
        <v>0</v>
      </c>
      <c r="DC26" s="12">
        <f>IF('HB24-1448_GovReq'!$B$7&lt;4,0,VLOOKUP(DC5,PriorYR_FTE!$A$3:$E$180,4))</f>
        <v>0</v>
      </c>
      <c r="DD26" s="12">
        <f>IF('HB24-1448_GovReq'!$B$7&lt;4,0,VLOOKUP(DD5,PriorYR_FTE!$A$3:$E$180,4))</f>
        <v>0</v>
      </c>
      <c r="DE26" s="12">
        <f>IF('HB24-1448_GovReq'!$B$7&lt;4,0,VLOOKUP(DE5,PriorYR_FTE!$A$3:$E$180,4))</f>
        <v>0</v>
      </c>
      <c r="DF26" s="12">
        <f>IF('HB24-1448_GovReq'!$B$7&lt;4,0,VLOOKUP(DF5,PriorYR_FTE!$A$3:$E$180,4))</f>
        <v>0</v>
      </c>
      <c r="DG26" s="12">
        <f>IF('HB24-1448_GovReq'!$B$7&lt;4,0,VLOOKUP(DG5,PriorYR_FTE!$A$3:$E$180,4))</f>
        <v>0</v>
      </c>
      <c r="DH26" s="12">
        <f>IF('HB24-1448_GovReq'!$B$7&lt;4,0,VLOOKUP(DH5,PriorYR_FTE!$A$3:$E$180,4))</f>
        <v>0</v>
      </c>
      <c r="DI26" s="12">
        <f>IF('HB24-1448_GovReq'!$B$7&lt;4,0,VLOOKUP(DI5,PriorYR_FTE!$A$3:$E$180,4))</f>
        <v>0</v>
      </c>
      <c r="DJ26" s="12">
        <f>IF('HB24-1448_GovReq'!$B$7&lt;4,0,VLOOKUP(DJ5,PriorYR_FTE!$A$3:$E$180,4))</f>
        <v>0</v>
      </c>
      <c r="DK26" s="12">
        <f>IF('HB24-1448_GovReq'!$B$7&lt;4,0,VLOOKUP(DK5,PriorYR_FTE!$A$3:$E$180,4))</f>
        <v>0</v>
      </c>
      <c r="DL26" s="12">
        <f>IF('HB24-1448_GovReq'!$B$7&lt;4,0,VLOOKUP(DL5,PriorYR_FTE!$A$3:$E$180,4))</f>
        <v>0</v>
      </c>
      <c r="DM26" s="12">
        <f>IF('HB24-1448_GovReq'!$B$7&lt;4,0,VLOOKUP(DM5,PriorYR_FTE!$A$3:$E$180,4))</f>
        <v>0</v>
      </c>
      <c r="DN26" s="12">
        <f>IF('HB24-1448_GovReq'!$B$7&lt;4,0,VLOOKUP(DN5,PriorYR_FTE!$A$3:$E$180,4))</f>
        <v>0</v>
      </c>
      <c r="DO26" s="12">
        <f>IF('HB24-1448_GovReq'!$B$7&lt;4,0,VLOOKUP(DO5,PriorYR_FTE!$A$3:$E$180,4))</f>
        <v>0</v>
      </c>
      <c r="DP26" s="12">
        <f>IF('HB24-1448_GovReq'!$B$7&lt;4,0,VLOOKUP(DP5,PriorYR_FTE!$A$3:$E$180,4))</f>
        <v>0</v>
      </c>
      <c r="DQ26" s="12">
        <f>IF('HB24-1448_GovReq'!$B$7&lt;4,0,VLOOKUP(DQ5,PriorYR_FTE!$A$3:$E$180,4))</f>
        <v>0</v>
      </c>
      <c r="DR26" s="12">
        <f>IF('HB24-1448_GovReq'!$B$7&lt;4,0,VLOOKUP(DR5,PriorYR_FTE!$A$3:$E$180,4))</f>
        <v>0</v>
      </c>
      <c r="DS26" s="12">
        <f>IF('HB24-1448_GovReq'!$B$7&lt;4,0,VLOOKUP(DS5,PriorYR_FTE!$A$3:$E$180,4))</f>
        <v>0</v>
      </c>
      <c r="DT26" s="12">
        <f>IF('HB24-1448_GovReq'!$B$7&lt;4,0,VLOOKUP(DT5,PriorYR_FTE!$A$3:$E$180,4))</f>
        <v>0</v>
      </c>
      <c r="DU26" s="12">
        <f>IF('HB24-1448_GovReq'!$B$7&lt;4,0,VLOOKUP(DU5,PriorYR_FTE!$A$3:$E$180,4))</f>
        <v>0</v>
      </c>
      <c r="DV26" s="12">
        <f>IF('HB24-1448_GovReq'!$B$7&lt;4,0,VLOOKUP(DV5,PriorYR_FTE!$A$3:$E$180,4))</f>
        <v>0</v>
      </c>
      <c r="DW26" s="12">
        <f>IF('HB24-1448_GovReq'!$B$7&lt;4,0,VLOOKUP(DW5,PriorYR_FTE!$A$3:$E$180,4))</f>
        <v>0</v>
      </c>
      <c r="DX26" s="12">
        <f>IF('HB24-1448_GovReq'!$B$7&lt;4,0,VLOOKUP(DX5,PriorYR_FTE!$A$3:$E$180,4))</f>
        <v>0</v>
      </c>
      <c r="DY26" s="12">
        <f>IF('HB24-1448_GovReq'!$B$7&lt;4,0,VLOOKUP(DY5,PriorYR_FTE!$A$3:$E$180,4))</f>
        <v>0</v>
      </c>
      <c r="DZ26" s="12">
        <f>IF('HB24-1448_GovReq'!$B$7&lt;4,0,VLOOKUP(DZ5,PriorYR_FTE!$A$3:$E$180,4))</f>
        <v>0</v>
      </c>
      <c r="EA26" s="12">
        <f>IF('HB24-1448_GovReq'!$B$7&lt;4,0,VLOOKUP(EA5,PriorYR_FTE!$A$3:$E$180,4))</f>
        <v>0</v>
      </c>
      <c r="EB26" s="12">
        <f>IF('HB24-1448_GovReq'!$B$7&lt;4,0,VLOOKUP(EB5,PriorYR_FTE!$A$3:$E$180,4))</f>
        <v>0</v>
      </c>
      <c r="EC26" s="12">
        <f>IF('HB24-1448_GovReq'!$B$7&lt;4,0,VLOOKUP(EC5,PriorYR_FTE!$A$3:$E$180,4))</f>
        <v>0</v>
      </c>
      <c r="ED26" s="12">
        <f>IF('HB24-1448_GovReq'!$B$7&lt;4,0,VLOOKUP(ED5,PriorYR_FTE!$A$3:$E$180,4))</f>
        <v>0</v>
      </c>
      <c r="EE26" s="12">
        <f>IF('HB24-1448_GovReq'!$B$7&lt;4,0,VLOOKUP(EE5,PriorYR_FTE!$A$3:$E$180,4))</f>
        <v>0</v>
      </c>
      <c r="EF26" s="12">
        <f>IF('HB24-1448_GovReq'!$B$7&lt;4,0,VLOOKUP(EF5,PriorYR_FTE!$A$3:$E$180,4))</f>
        <v>0</v>
      </c>
      <c r="EG26" s="12">
        <f>IF('HB24-1448_GovReq'!$B$7&lt;4,0,VLOOKUP(EG5,PriorYR_FTE!$A$3:$E$180,4))</f>
        <v>0</v>
      </c>
      <c r="EH26" s="12">
        <f>IF('HB24-1448_GovReq'!$B$7&lt;4,0,VLOOKUP(EH5,PriorYR_FTE!$A$3:$E$180,4))</f>
        <v>0</v>
      </c>
      <c r="EI26" s="12">
        <f>IF('HB24-1448_GovReq'!$B$7&lt;4,0,VLOOKUP(EI5,PriorYR_FTE!$A$3:$E$180,4))</f>
        <v>0</v>
      </c>
      <c r="EJ26" s="12">
        <f>IF('HB24-1448_GovReq'!$B$7&lt;4,0,VLOOKUP(EJ5,PriorYR_FTE!$A$3:$E$180,4))</f>
        <v>0</v>
      </c>
      <c r="EK26" s="12">
        <f>IF('HB24-1448_GovReq'!$B$7&lt;4,0,VLOOKUP(EK5,PriorYR_FTE!$A$3:$E$180,4))</f>
        <v>0</v>
      </c>
      <c r="EL26" s="12">
        <f>IF('HB24-1448_GovReq'!$B$7&lt;4,0,VLOOKUP(EL5,PriorYR_FTE!$A$3:$E$180,4))</f>
        <v>0</v>
      </c>
      <c r="EM26" s="12">
        <f>IF('HB24-1448_GovReq'!$B$7&lt;4,0,VLOOKUP(EM5,PriorYR_FTE!$A$3:$E$180,4))</f>
        <v>0</v>
      </c>
      <c r="EN26" s="12">
        <f>IF('HB24-1448_GovReq'!$B$7&lt;4,0,VLOOKUP(EN5,PriorYR_FTE!$A$3:$E$180,4))</f>
        <v>0</v>
      </c>
      <c r="EO26" s="12">
        <f>IF('HB24-1448_GovReq'!$B$7&lt;4,0,VLOOKUP(EO5,PriorYR_FTE!$A$3:$E$180,4))</f>
        <v>0</v>
      </c>
      <c r="EP26" s="12">
        <f>IF('HB24-1448_GovReq'!$B$7&lt;4,0,VLOOKUP(EP5,PriorYR_FTE!$A$3:$E$180,4))</f>
        <v>0</v>
      </c>
      <c r="EQ26" s="12">
        <f>IF('HB24-1448_GovReq'!$B$7&lt;4,0,VLOOKUP(EQ5,PriorYR_FTE!$A$3:$E$180,4))</f>
        <v>0</v>
      </c>
      <c r="ER26" s="12">
        <f>IF('HB24-1448_GovReq'!$B$7&lt;4,0,VLOOKUP(ER5,PriorYR_FTE!$A$3:$E$180,4))</f>
        <v>0</v>
      </c>
      <c r="ES26" s="12">
        <f>IF('HB24-1448_GovReq'!$B$7&lt;4,0,VLOOKUP(ES5,PriorYR_FTE!$A$3:$E$180,4))</f>
        <v>0</v>
      </c>
      <c r="ET26" s="12">
        <f>IF('HB24-1448_GovReq'!$B$7&lt;4,0,VLOOKUP(ET5,PriorYR_FTE!$A$3:$E$180,4))</f>
        <v>0</v>
      </c>
      <c r="EU26" s="12">
        <f>IF('HB24-1448_GovReq'!$B$7&lt;4,0,VLOOKUP(EU5,PriorYR_FTE!$A$3:$E$180,4))</f>
        <v>0</v>
      </c>
      <c r="EV26" s="12">
        <f>IF('HB24-1448_GovReq'!$B$7&lt;4,0,VLOOKUP(EV5,PriorYR_FTE!$A$3:$E$180,4))</f>
        <v>0</v>
      </c>
      <c r="EW26" s="12">
        <f>IF('HB24-1448_GovReq'!$B$7&lt;4,0,VLOOKUP(EW5,PriorYR_FTE!$A$3:$E$180,4))</f>
        <v>0</v>
      </c>
      <c r="EX26" s="12">
        <f>IF('HB24-1448_GovReq'!$B$7&lt;4,0,VLOOKUP(EX5,PriorYR_FTE!$A$3:$E$180,4))</f>
        <v>0</v>
      </c>
      <c r="EY26" s="12">
        <f>IF('HB24-1448_GovReq'!$B$7&lt;4,0,VLOOKUP(EY5,PriorYR_FTE!$A$3:$E$180,4))</f>
        <v>0</v>
      </c>
      <c r="EZ26" s="12">
        <f>IF('HB24-1448_GovReq'!$B$7&lt;4,0,VLOOKUP(EZ5,PriorYR_FTE!$A$3:$E$180,4))</f>
        <v>0</v>
      </c>
      <c r="FA26" s="12">
        <f>IF('HB24-1448_GovReq'!$B$7&lt;4,0,VLOOKUP(FA5,PriorYR_FTE!$A$3:$E$180,4))</f>
        <v>0</v>
      </c>
      <c r="FB26" s="12">
        <f>IF('HB24-1448_GovReq'!$B$7&lt;4,0,VLOOKUP(FB5,PriorYR_FTE!$A$3:$E$180,4))</f>
        <v>0</v>
      </c>
      <c r="FC26" s="12">
        <f>IF('HB24-1448_GovReq'!$B$7&lt;4,0,VLOOKUP(FC5,PriorYR_FTE!$A$3:$E$180,4))</f>
        <v>0</v>
      </c>
      <c r="FD26" s="12">
        <f>IF('HB24-1448_GovReq'!$B$7&lt;4,0,VLOOKUP(FD5,PriorYR_FTE!$A$3:$E$180,4))</f>
        <v>0</v>
      </c>
      <c r="FE26" s="12">
        <f>IF('HB24-1448_GovReq'!$B$7&lt;4,0,VLOOKUP(FE5,PriorYR_FTE!$A$3:$E$180,4))</f>
        <v>0</v>
      </c>
      <c r="FF26" s="12">
        <f>IF('HB24-1448_GovReq'!$B$7&lt;4,0,VLOOKUP(FF5,PriorYR_FTE!$A$3:$E$180,4))</f>
        <v>0</v>
      </c>
      <c r="FG26" s="12">
        <f>IF('HB24-1448_GovReq'!$B$7&lt;4,0,VLOOKUP(FG5,PriorYR_FTE!$A$3:$E$180,4))</f>
        <v>0</v>
      </c>
      <c r="FH26" s="12">
        <f>IF('HB24-1448_GovReq'!$B$7&lt;4,0,VLOOKUP(FH5,PriorYR_FTE!$A$3:$E$180,4))</f>
        <v>0</v>
      </c>
      <c r="FI26" s="12">
        <f>IF('HB24-1448_GovReq'!$B$7&lt;4,0,VLOOKUP(FI5,PriorYR_FTE!$A$3:$E$180,4))</f>
        <v>0</v>
      </c>
      <c r="FJ26" s="12">
        <f>IF('HB24-1448_GovReq'!$B$7&lt;4,0,VLOOKUP(FJ5,PriorYR_FTE!$A$3:$E$180,4))</f>
        <v>0</v>
      </c>
      <c r="FK26" s="12">
        <f>IF('HB24-1448_GovReq'!$B$7&lt;4,0,VLOOKUP(FK5,PriorYR_FTE!$A$3:$E$180,4))</f>
        <v>0</v>
      </c>
      <c r="FL26" s="12">
        <f>IF('HB24-1448_GovReq'!$B$7&lt;4,0,VLOOKUP(FL5,PriorYR_FTE!$A$3:$E$180,4))</f>
        <v>0</v>
      </c>
      <c r="FM26" s="12">
        <f>IF('HB24-1448_GovReq'!$B$7&lt;4,0,VLOOKUP(FM5,PriorYR_FTE!$A$3:$E$180,4))</f>
        <v>0</v>
      </c>
      <c r="FN26" s="12">
        <f>IF('HB24-1448_GovReq'!$B$7&lt;4,0,VLOOKUP(FN5,PriorYR_FTE!$A$3:$E$180,4))</f>
        <v>0</v>
      </c>
      <c r="FO26" s="12">
        <f>IF('HB24-1448_GovReq'!$B$7&lt;4,0,VLOOKUP(FO5,PriorYR_FTE!$A$3:$E$180,4))</f>
        <v>0</v>
      </c>
      <c r="FP26" s="12">
        <f>IF('HB24-1448_GovReq'!$B$7&lt;4,0,VLOOKUP(FP5,PriorYR_FTE!$A$3:$E$180,4))</f>
        <v>0</v>
      </c>
      <c r="FQ26" s="12">
        <f>IF('HB24-1448_GovReq'!$B$7&lt;4,0,VLOOKUP(FQ5,PriorYR_FTE!$A$3:$E$180,4))</f>
        <v>0</v>
      </c>
      <c r="FR26" s="12">
        <f>IF('HB24-1448_GovReq'!$B$7&lt;4,0,VLOOKUP(FR5,PriorYR_FTE!$A$3:$E$180,4))</f>
        <v>0</v>
      </c>
      <c r="FS26" s="12">
        <f>IF('HB24-1448_GovReq'!$B$7&lt;4,0,VLOOKUP(FS5,PriorYR_FTE!$A$3:$E$180,4))</f>
        <v>0</v>
      </c>
      <c r="FT26" s="12">
        <f>IF('HB24-1448_GovReq'!$B$7&lt;4,0,VLOOKUP(FT5,PriorYR_FTE!$A$3:$E$180,4))</f>
        <v>0</v>
      </c>
      <c r="FU26" s="12">
        <f>IF('HB24-1448_GovReq'!$B$7&lt;4,0,VLOOKUP(FU5,PriorYR_FTE!$A$3:$E$180,4))</f>
        <v>0</v>
      </c>
      <c r="FV26" s="12">
        <f>IF('HB24-1448_GovReq'!$B$7&lt;4,0,VLOOKUP(FV5,PriorYR_FTE!$A$3:$E$180,4))</f>
        <v>0</v>
      </c>
      <c r="FW26" s="12">
        <f>IF('HB24-1448_GovReq'!$B$7&lt;4,0,VLOOKUP(FW5,PriorYR_FTE!$A$3:$E$180,4))</f>
        <v>0</v>
      </c>
      <c r="FX26" s="12">
        <f>IF('HB24-1448_GovReq'!$B$7&lt;4,0,VLOOKUP(FX5,PriorYR_FTE!$A$3:$E$180,4))</f>
        <v>0</v>
      </c>
      <c r="FY26" s="12"/>
      <c r="FZ26" s="12">
        <f t="shared" si="7"/>
        <v>0</v>
      </c>
      <c r="GA26" s="12"/>
      <c r="GB26" s="12"/>
      <c r="GC26" s="12"/>
      <c r="GD26" s="12"/>
      <c r="GE26" s="2"/>
      <c r="GF26" s="2"/>
      <c r="GG26" s="2"/>
      <c r="GH26" s="2"/>
      <c r="GI26" s="2"/>
      <c r="GJ26" s="2"/>
      <c r="GK26" s="2"/>
    </row>
    <row r="27" spans="1:254" x14ac:dyDescent="0.35">
      <c r="A27" s="22" t="s">
        <v>443</v>
      </c>
      <c r="B27" s="110" t="s">
        <v>780</v>
      </c>
      <c r="C27" s="12">
        <f>IF('HB24-1448_GovReq'!$B$7&lt;4,0,VLOOKUP(C5,PriorYR_FTE!$A$3:$E$180,5))</f>
        <v>0</v>
      </c>
      <c r="D27" s="12">
        <f>IF('HB24-1448_GovReq'!$B$7&lt;4,0,VLOOKUP(D5,PriorYR_FTE!$A$3:$E$180,5))</f>
        <v>0</v>
      </c>
      <c r="E27" s="12">
        <f>IF('HB24-1448_GovReq'!$B$7&lt;4,0,VLOOKUP(E5,PriorYR_FTE!$A$3:$E$180,5))</f>
        <v>0</v>
      </c>
      <c r="F27" s="12">
        <f>IF('HB24-1448_GovReq'!$B$7&lt;4,0,VLOOKUP(F5,PriorYR_FTE!$A$3:$E$180,5))</f>
        <v>0</v>
      </c>
      <c r="G27" s="12">
        <f>IF('HB24-1448_GovReq'!$B$7&lt;4,0,VLOOKUP(G5,PriorYR_FTE!$A$3:$E$180,5))</f>
        <v>0</v>
      </c>
      <c r="H27" s="12">
        <f>IF('HB24-1448_GovReq'!$B$7&lt;4,0,VLOOKUP(H5,PriorYR_FTE!$A$3:$E$180,5))</f>
        <v>0</v>
      </c>
      <c r="I27" s="12">
        <f>IF('HB24-1448_GovReq'!$B$7&lt;4,0,VLOOKUP(I5,PriorYR_FTE!$A$3:$E$180,5))</f>
        <v>0</v>
      </c>
      <c r="J27" s="12">
        <f>IF('HB24-1448_GovReq'!$B$7&lt;4,0,VLOOKUP(J5,PriorYR_FTE!$A$3:$E$180,5))</f>
        <v>0</v>
      </c>
      <c r="K27" s="12">
        <f>IF('HB24-1448_GovReq'!$B$7&lt;4,0,VLOOKUP(K5,PriorYR_FTE!$A$3:$E$180,5))</f>
        <v>0</v>
      </c>
      <c r="L27" s="12">
        <f>IF('HB24-1448_GovReq'!$B$7&lt;4,0,VLOOKUP(L5,PriorYR_FTE!$A$3:$E$180,5))</f>
        <v>0</v>
      </c>
      <c r="M27" s="12">
        <f>IF('HB24-1448_GovReq'!$B$7&lt;4,0,VLOOKUP(M5,PriorYR_FTE!$A$3:$E$180,5))</f>
        <v>0</v>
      </c>
      <c r="N27" s="12">
        <f>IF('HB24-1448_GovReq'!$B$7&lt;4,0,VLOOKUP(N5,PriorYR_FTE!$A$3:$E$180,5))</f>
        <v>0</v>
      </c>
      <c r="O27" s="12">
        <f>IF('HB24-1448_GovReq'!$B$7&lt;4,0,VLOOKUP(O5,PriorYR_FTE!$A$3:$E$180,5))</f>
        <v>0</v>
      </c>
      <c r="P27" s="12">
        <f>IF('HB24-1448_GovReq'!$B$7&lt;4,0,VLOOKUP(P5,PriorYR_FTE!$A$3:$E$180,5))</f>
        <v>0</v>
      </c>
      <c r="Q27" s="12">
        <f>IF('HB24-1448_GovReq'!$B$7&lt;4,0,VLOOKUP(Q5,PriorYR_FTE!$A$3:$E$180,5))</f>
        <v>0</v>
      </c>
      <c r="R27" s="12">
        <f>IF('HB24-1448_GovReq'!$B$7&lt;4,0,VLOOKUP(R5,PriorYR_FTE!$A$3:$E$180,5))</f>
        <v>0</v>
      </c>
      <c r="S27" s="12">
        <f>IF('HB24-1448_GovReq'!$B$7&lt;4,0,VLOOKUP(S5,PriorYR_FTE!$A$3:$E$180,5))</f>
        <v>0</v>
      </c>
      <c r="T27" s="12">
        <f>IF('HB24-1448_GovReq'!$B$7&lt;4,0,VLOOKUP(T5,PriorYR_FTE!$A$3:$E$180,5))</f>
        <v>0</v>
      </c>
      <c r="U27" s="12">
        <f>IF('HB24-1448_GovReq'!$B$7&lt;4,0,VLOOKUP(U5,PriorYR_FTE!$A$3:$E$180,5))</f>
        <v>0</v>
      </c>
      <c r="V27" s="12">
        <f>IF('HB24-1448_GovReq'!$B$7&lt;4,0,VLOOKUP(V5,PriorYR_FTE!$A$3:$E$180,5))</f>
        <v>0</v>
      </c>
      <c r="W27" s="12">
        <f>IF('HB24-1448_GovReq'!$B$7&lt;4,0,VLOOKUP(W5,PriorYR_FTE!$A$3:$E$180,5))</f>
        <v>0</v>
      </c>
      <c r="X27" s="12">
        <f>IF('HB24-1448_GovReq'!$B$7&lt;4,0,VLOOKUP(X5,PriorYR_FTE!$A$3:$E$180,5))</f>
        <v>0</v>
      </c>
      <c r="Y27" s="12">
        <f>IF('HB24-1448_GovReq'!$B$7&lt;4,0,VLOOKUP(Y5,PriorYR_FTE!$A$3:$E$180,5))</f>
        <v>0</v>
      </c>
      <c r="Z27" s="12">
        <f>IF('HB24-1448_GovReq'!$B$7&lt;4,0,VLOOKUP(Z5,PriorYR_FTE!$A$3:$E$180,5))</f>
        <v>0</v>
      </c>
      <c r="AA27" s="12">
        <f>IF('HB24-1448_GovReq'!$B$7&lt;4,0,VLOOKUP(AA5,PriorYR_FTE!$A$3:$E$180,5))</f>
        <v>0</v>
      </c>
      <c r="AB27" s="12">
        <f>IF('HB24-1448_GovReq'!$B$7&lt;4,0,VLOOKUP(AB5,PriorYR_FTE!$A$3:$E$180,5))</f>
        <v>0</v>
      </c>
      <c r="AC27" s="12">
        <f>IF('HB24-1448_GovReq'!$B$7&lt;4,0,VLOOKUP(AC5,PriorYR_FTE!$A$3:$E$180,5))</f>
        <v>0</v>
      </c>
      <c r="AD27" s="12">
        <f>IF('HB24-1448_GovReq'!$B$7&lt;4,0,VLOOKUP(AD5,PriorYR_FTE!$A$3:$E$180,5))</f>
        <v>0</v>
      </c>
      <c r="AE27" s="12">
        <f>IF('HB24-1448_GovReq'!$B$7&lt;4,0,VLOOKUP(AE5,PriorYR_FTE!$A$3:$E$180,5))</f>
        <v>0</v>
      </c>
      <c r="AF27" s="12">
        <f>IF('HB24-1448_GovReq'!$B$7&lt;4,0,VLOOKUP(AF5,PriorYR_FTE!$A$3:$E$180,5))</f>
        <v>0</v>
      </c>
      <c r="AG27" s="12">
        <f>IF('HB24-1448_GovReq'!$B$7&lt;4,0,VLOOKUP(AG5,PriorYR_FTE!$A$3:$E$180,5))</f>
        <v>0</v>
      </c>
      <c r="AH27" s="12">
        <f>IF('HB24-1448_GovReq'!$B$7&lt;4,0,VLOOKUP(AH5,PriorYR_FTE!$A$3:$E$180,5))</f>
        <v>0</v>
      </c>
      <c r="AI27" s="12">
        <f>IF('HB24-1448_GovReq'!$B$7&lt;4,0,VLOOKUP(AI5,PriorYR_FTE!$A$3:$E$180,5))</f>
        <v>0</v>
      </c>
      <c r="AJ27" s="12">
        <f>IF('HB24-1448_GovReq'!$B$7&lt;4,0,VLOOKUP(AJ5,PriorYR_FTE!$A$3:$E$180,5))</f>
        <v>0</v>
      </c>
      <c r="AK27" s="12">
        <f>IF('HB24-1448_GovReq'!$B$7&lt;4,0,VLOOKUP(AK5,PriorYR_FTE!$A$3:$E$180,5))</f>
        <v>0</v>
      </c>
      <c r="AL27" s="12">
        <f>IF('HB24-1448_GovReq'!$B$7&lt;4,0,VLOOKUP(AL5,PriorYR_FTE!$A$3:$E$180,5))</f>
        <v>0</v>
      </c>
      <c r="AM27" s="12">
        <f>IF('HB24-1448_GovReq'!$B$7&lt;4,0,VLOOKUP(AM5,PriorYR_FTE!$A$3:$E$180,5))</f>
        <v>0</v>
      </c>
      <c r="AN27" s="12">
        <f>IF('HB24-1448_GovReq'!$B$7&lt;4,0,VLOOKUP(AN5,PriorYR_FTE!$A$3:$E$180,5))</f>
        <v>0</v>
      </c>
      <c r="AO27" s="12">
        <f>IF('HB24-1448_GovReq'!$B$7&lt;4,0,VLOOKUP(AO5,PriorYR_FTE!$A$3:$E$180,5))</f>
        <v>0</v>
      </c>
      <c r="AP27" s="12">
        <f>IF('HB24-1448_GovReq'!$B$7&lt;4,0,VLOOKUP(AP5,PriorYR_FTE!$A$3:$E$180,5))</f>
        <v>0</v>
      </c>
      <c r="AQ27" s="12">
        <f>IF('HB24-1448_GovReq'!$B$7&lt;4,0,VLOOKUP(AQ5,PriorYR_FTE!$A$3:$E$180,5))</f>
        <v>0</v>
      </c>
      <c r="AR27" s="12">
        <f>IF('HB24-1448_GovReq'!$B$7&lt;4,0,VLOOKUP(AR5,PriorYR_FTE!$A$3:$E$180,5))</f>
        <v>0</v>
      </c>
      <c r="AS27" s="12">
        <f>IF('HB24-1448_GovReq'!$B$7&lt;4,0,VLOOKUP(AS5,PriorYR_FTE!$A$3:$E$180,5))</f>
        <v>0</v>
      </c>
      <c r="AT27" s="12">
        <f>IF('HB24-1448_GovReq'!$B$7&lt;4,0,VLOOKUP(AT5,PriorYR_FTE!$A$3:$E$180,5))</f>
        <v>0</v>
      </c>
      <c r="AU27" s="12">
        <f>IF('HB24-1448_GovReq'!$B$7&lt;4,0,VLOOKUP(AU5,PriorYR_FTE!$A$3:$E$180,5))</f>
        <v>0</v>
      </c>
      <c r="AV27" s="12">
        <f>IF('HB24-1448_GovReq'!$B$7&lt;4,0,VLOOKUP(AV5,PriorYR_FTE!$A$3:$E$180,5))</f>
        <v>0</v>
      </c>
      <c r="AW27" s="12">
        <f>IF('HB24-1448_GovReq'!$B$7&lt;4,0,VLOOKUP(AW5,PriorYR_FTE!$A$3:$E$180,5))</f>
        <v>0</v>
      </c>
      <c r="AX27" s="12">
        <f>IF('HB24-1448_GovReq'!$B$7&lt;4,0,VLOOKUP(AX5,PriorYR_FTE!$A$3:$E$180,5))</f>
        <v>0</v>
      </c>
      <c r="AY27" s="12">
        <f>IF('HB24-1448_GovReq'!$B$7&lt;4,0,VLOOKUP(AY5,PriorYR_FTE!$A$3:$E$180,5))</f>
        <v>0</v>
      </c>
      <c r="AZ27" s="12">
        <f>IF('HB24-1448_GovReq'!$B$7&lt;4,0,VLOOKUP(AZ5,PriorYR_FTE!$A$3:$E$180,5))</f>
        <v>0</v>
      </c>
      <c r="BA27" s="12">
        <f>IF('HB24-1448_GovReq'!$B$7&lt;4,0,VLOOKUP(BA5,PriorYR_FTE!$A$3:$E$180,5))</f>
        <v>0</v>
      </c>
      <c r="BB27" s="12">
        <f>IF('HB24-1448_GovReq'!$B$7&lt;4,0,VLOOKUP(BB5,PriorYR_FTE!$A$3:$E$180,5))</f>
        <v>0</v>
      </c>
      <c r="BC27" s="12">
        <f>IF('HB24-1448_GovReq'!$B$7&lt;4,0,VLOOKUP(BC5,PriorYR_FTE!$A$3:$E$180,5))</f>
        <v>0</v>
      </c>
      <c r="BD27" s="12">
        <f>IF('HB24-1448_GovReq'!$B$7&lt;4,0,VLOOKUP(BD5,PriorYR_FTE!$A$3:$E$180,5))</f>
        <v>0</v>
      </c>
      <c r="BE27" s="12">
        <f>IF('HB24-1448_GovReq'!$B$7&lt;4,0,VLOOKUP(BE5,PriorYR_FTE!$A$3:$E$180,5))</f>
        <v>0</v>
      </c>
      <c r="BF27" s="12">
        <f>IF('HB24-1448_GovReq'!$B$7&lt;4,0,VLOOKUP(BF5,PriorYR_FTE!$A$3:$E$180,5))</f>
        <v>0</v>
      </c>
      <c r="BG27" s="12">
        <f>IF('HB24-1448_GovReq'!$B$7&lt;4,0,VLOOKUP(BG5,PriorYR_FTE!$A$3:$E$180,5))</f>
        <v>0</v>
      </c>
      <c r="BH27" s="12">
        <f>IF('HB24-1448_GovReq'!$B$7&lt;4,0,VLOOKUP(BH5,PriorYR_FTE!$A$3:$E$180,5))</f>
        <v>0</v>
      </c>
      <c r="BI27" s="12">
        <f>IF('HB24-1448_GovReq'!$B$7&lt;4,0,VLOOKUP(BI5,PriorYR_FTE!$A$3:$E$180,5))</f>
        <v>0</v>
      </c>
      <c r="BJ27" s="12">
        <f>IF('HB24-1448_GovReq'!$B$7&lt;4,0,VLOOKUP(BJ5,PriorYR_FTE!$A$3:$E$180,5))</f>
        <v>0</v>
      </c>
      <c r="BK27" s="12">
        <f>IF('HB24-1448_GovReq'!$B$7&lt;4,0,VLOOKUP(BK5,PriorYR_FTE!$A$3:$E$180,5))</f>
        <v>0</v>
      </c>
      <c r="BL27" s="12">
        <f>IF('HB24-1448_GovReq'!$B$7&lt;4,0,VLOOKUP(BL5,PriorYR_FTE!$A$3:$E$180,5))</f>
        <v>0</v>
      </c>
      <c r="BM27" s="12">
        <f>IF('HB24-1448_GovReq'!$B$7&lt;4,0,VLOOKUP(BM5,PriorYR_FTE!$A$3:$E$180,5))</f>
        <v>0</v>
      </c>
      <c r="BN27" s="12">
        <f>IF('HB24-1448_GovReq'!$B$7&lt;4,0,VLOOKUP(BN5,PriorYR_FTE!$A$3:$E$180,5))</f>
        <v>0</v>
      </c>
      <c r="BO27" s="12">
        <f>IF('HB24-1448_GovReq'!$B$7&lt;4,0,VLOOKUP(BO5,PriorYR_FTE!$A$3:$E$180,5))</f>
        <v>0</v>
      </c>
      <c r="BP27" s="12">
        <f>IF('HB24-1448_GovReq'!$B$7&lt;4,0,VLOOKUP(BP5,PriorYR_FTE!$A$3:$E$180,5))</f>
        <v>0</v>
      </c>
      <c r="BQ27" s="12">
        <f>IF('HB24-1448_GovReq'!$B$7&lt;4,0,VLOOKUP(BQ5,PriorYR_FTE!$A$3:$E$180,5))</f>
        <v>0</v>
      </c>
      <c r="BR27" s="12">
        <f>IF('HB24-1448_GovReq'!$B$7&lt;4,0,VLOOKUP(BR5,PriorYR_FTE!$A$3:$E$180,5))</f>
        <v>0</v>
      </c>
      <c r="BS27" s="12">
        <f>IF('HB24-1448_GovReq'!$B$7&lt;4,0,VLOOKUP(BS5,PriorYR_FTE!$A$3:$E$180,5))</f>
        <v>0</v>
      </c>
      <c r="BT27" s="12">
        <f>IF('HB24-1448_GovReq'!$B$7&lt;4,0,VLOOKUP(BT5,PriorYR_FTE!$A$3:$E$180,5))</f>
        <v>0</v>
      </c>
      <c r="BU27" s="12">
        <f>IF('HB24-1448_GovReq'!$B$7&lt;4,0,VLOOKUP(BU5,PriorYR_FTE!$A$3:$E$180,5))</f>
        <v>0</v>
      </c>
      <c r="BV27" s="12">
        <f>IF('HB24-1448_GovReq'!$B$7&lt;4,0,VLOOKUP(BV5,PriorYR_FTE!$A$3:$E$180,5))</f>
        <v>0</v>
      </c>
      <c r="BW27" s="12">
        <f>IF('HB24-1448_GovReq'!$B$7&lt;4,0,VLOOKUP(BW5,PriorYR_FTE!$A$3:$E$180,5))</f>
        <v>0</v>
      </c>
      <c r="BX27" s="12">
        <f>IF('HB24-1448_GovReq'!$B$7&lt;4,0,VLOOKUP(BX5,PriorYR_FTE!$A$3:$E$180,5))</f>
        <v>0</v>
      </c>
      <c r="BY27" s="12">
        <f>IF('HB24-1448_GovReq'!$B$7&lt;4,0,VLOOKUP(BY5,PriorYR_FTE!$A$3:$E$180,5))</f>
        <v>0</v>
      </c>
      <c r="BZ27" s="12">
        <f>IF('HB24-1448_GovReq'!$B$7&lt;4,0,VLOOKUP(BZ5,PriorYR_FTE!$A$3:$E$180,5))</f>
        <v>0</v>
      </c>
      <c r="CA27" s="12">
        <f>IF('HB24-1448_GovReq'!$B$7&lt;4,0,VLOOKUP(CA5,PriorYR_FTE!$A$3:$E$180,5))</f>
        <v>0</v>
      </c>
      <c r="CB27" s="12">
        <f>IF('HB24-1448_GovReq'!$B$7&lt;4,0,VLOOKUP(CB5,PriorYR_FTE!$A$3:$E$180,5))</f>
        <v>0</v>
      </c>
      <c r="CC27" s="12">
        <f>IF('HB24-1448_GovReq'!$B$7&lt;4,0,VLOOKUP(CC5,PriorYR_FTE!$A$3:$E$180,5))</f>
        <v>0</v>
      </c>
      <c r="CD27" s="12">
        <f>IF('HB24-1448_GovReq'!$B$7&lt;4,0,VLOOKUP(CD5,PriorYR_FTE!$A$3:$E$180,5))</f>
        <v>0</v>
      </c>
      <c r="CE27" s="12">
        <f>IF('HB24-1448_GovReq'!$B$7&lt;4,0,VLOOKUP(CE5,PriorYR_FTE!$A$3:$E$180,5))</f>
        <v>0</v>
      </c>
      <c r="CF27" s="12">
        <f>IF('HB24-1448_GovReq'!$B$7&lt;4,0,VLOOKUP(CF5,PriorYR_FTE!$A$3:$E$180,5))</f>
        <v>0</v>
      </c>
      <c r="CG27" s="12">
        <f>IF('HB24-1448_GovReq'!$B$7&lt;4,0,VLOOKUP(CG5,PriorYR_FTE!$A$3:$E$180,5))</f>
        <v>0</v>
      </c>
      <c r="CH27" s="12">
        <f>IF('HB24-1448_GovReq'!$B$7&lt;4,0,VLOOKUP(CH5,PriorYR_FTE!$A$3:$E$180,5))</f>
        <v>0</v>
      </c>
      <c r="CI27" s="12">
        <f>IF('HB24-1448_GovReq'!$B$7&lt;4,0,VLOOKUP(CI5,PriorYR_FTE!$A$3:$E$180,5))</f>
        <v>0</v>
      </c>
      <c r="CJ27" s="12">
        <f>IF('HB24-1448_GovReq'!$B$7&lt;4,0,VLOOKUP(CJ5,PriorYR_FTE!$A$3:$E$180,5))</f>
        <v>0</v>
      </c>
      <c r="CK27" s="12">
        <f>IF('HB24-1448_GovReq'!$B$7&lt;4,0,VLOOKUP(CK5,PriorYR_FTE!$A$3:$E$180,5))</f>
        <v>0</v>
      </c>
      <c r="CL27" s="12">
        <f>IF('HB24-1448_GovReq'!$B$7&lt;4,0,VLOOKUP(CL5,PriorYR_FTE!$A$3:$E$180,5))</f>
        <v>0</v>
      </c>
      <c r="CM27" s="12">
        <f>IF('HB24-1448_GovReq'!$B$7&lt;4,0,VLOOKUP(CM5,PriorYR_FTE!$A$3:$E$180,5))</f>
        <v>0</v>
      </c>
      <c r="CN27" s="12">
        <f>IF('HB24-1448_GovReq'!$B$7&lt;4,0,VLOOKUP(CN5,PriorYR_FTE!$A$3:$E$180,5))</f>
        <v>0</v>
      </c>
      <c r="CO27" s="12">
        <f>IF('HB24-1448_GovReq'!$B$7&lt;4,0,VLOOKUP(CO5,PriorYR_FTE!$A$3:$E$180,5))</f>
        <v>0</v>
      </c>
      <c r="CP27" s="12">
        <f>IF('HB24-1448_GovReq'!$B$7&lt;4,0,VLOOKUP(CP5,PriorYR_FTE!$A$3:$E$180,5))</f>
        <v>0</v>
      </c>
      <c r="CQ27" s="12">
        <f>IF('HB24-1448_GovReq'!$B$7&lt;4,0,VLOOKUP(CQ5,PriorYR_FTE!$A$3:$E$180,5))</f>
        <v>0</v>
      </c>
      <c r="CR27" s="12">
        <f>IF('HB24-1448_GovReq'!$B$7&lt;4,0,VLOOKUP(CR5,PriorYR_FTE!$A$3:$E$180,5))</f>
        <v>0</v>
      </c>
      <c r="CS27" s="12">
        <f>IF('HB24-1448_GovReq'!$B$7&lt;4,0,VLOOKUP(CS5,PriorYR_FTE!$A$3:$E$180,5))</f>
        <v>0</v>
      </c>
      <c r="CT27" s="12">
        <f>IF('HB24-1448_GovReq'!$B$7&lt;4,0,VLOOKUP(CT5,PriorYR_FTE!$A$3:$E$180,5))</f>
        <v>0</v>
      </c>
      <c r="CU27" s="12">
        <f>IF('HB24-1448_GovReq'!$B$7&lt;4,0,VLOOKUP(CU5,PriorYR_FTE!$A$3:$E$180,5))</f>
        <v>0</v>
      </c>
      <c r="CV27" s="12">
        <f>IF('HB24-1448_GovReq'!$B$7&lt;4,0,VLOOKUP(CV5,PriorYR_FTE!$A$3:$E$180,5))</f>
        <v>0</v>
      </c>
      <c r="CW27" s="12">
        <f>IF('HB24-1448_GovReq'!$B$7&lt;4,0,VLOOKUP(CW5,PriorYR_FTE!$A$3:$E$180,5))</f>
        <v>0</v>
      </c>
      <c r="CX27" s="12">
        <f>IF('HB24-1448_GovReq'!$B$7&lt;4,0,VLOOKUP(CX5,PriorYR_FTE!$A$3:$E$180,5))</f>
        <v>0</v>
      </c>
      <c r="CY27" s="12">
        <f>IF('HB24-1448_GovReq'!$B$7&lt;4,0,VLOOKUP(CY5,PriorYR_FTE!$A$3:$E$180,5))</f>
        <v>0</v>
      </c>
      <c r="CZ27" s="12">
        <f>IF('HB24-1448_GovReq'!$B$7&lt;4,0,VLOOKUP(CZ5,PriorYR_FTE!$A$3:$E$180,5))</f>
        <v>0</v>
      </c>
      <c r="DA27" s="12">
        <f>IF('HB24-1448_GovReq'!$B$7&lt;4,0,VLOOKUP(DA5,PriorYR_FTE!$A$3:$E$180,5))</f>
        <v>0</v>
      </c>
      <c r="DB27" s="12">
        <f>IF('HB24-1448_GovReq'!$B$7&lt;4,0,VLOOKUP(DB5,PriorYR_FTE!$A$3:$E$180,5))</f>
        <v>0</v>
      </c>
      <c r="DC27" s="12">
        <f>IF('HB24-1448_GovReq'!$B$7&lt;4,0,VLOOKUP(DC5,PriorYR_FTE!$A$3:$E$180,5))</f>
        <v>0</v>
      </c>
      <c r="DD27" s="12">
        <f>IF('HB24-1448_GovReq'!$B$7&lt;4,0,VLOOKUP(DD5,PriorYR_FTE!$A$3:$E$180,5))</f>
        <v>0</v>
      </c>
      <c r="DE27" s="12">
        <f>IF('HB24-1448_GovReq'!$B$7&lt;4,0,VLOOKUP(DE5,PriorYR_FTE!$A$3:$E$180,5))</f>
        <v>0</v>
      </c>
      <c r="DF27" s="12">
        <f>IF('HB24-1448_GovReq'!$B$7&lt;4,0,VLOOKUP(DF5,PriorYR_FTE!$A$3:$E$180,5))</f>
        <v>0</v>
      </c>
      <c r="DG27" s="12">
        <f>IF('HB24-1448_GovReq'!$B$7&lt;4,0,VLOOKUP(DG5,PriorYR_FTE!$A$3:$E$180,5))</f>
        <v>0</v>
      </c>
      <c r="DH27" s="12">
        <f>IF('HB24-1448_GovReq'!$B$7&lt;4,0,VLOOKUP(DH5,PriorYR_FTE!$A$3:$E$180,5))</f>
        <v>0</v>
      </c>
      <c r="DI27" s="12">
        <f>IF('HB24-1448_GovReq'!$B$7&lt;4,0,VLOOKUP(DI5,PriorYR_FTE!$A$3:$E$180,5))</f>
        <v>0</v>
      </c>
      <c r="DJ27" s="12">
        <f>IF('HB24-1448_GovReq'!$B$7&lt;4,0,VLOOKUP(DJ5,PriorYR_FTE!$A$3:$E$180,5))</f>
        <v>0</v>
      </c>
      <c r="DK27" s="12">
        <f>IF('HB24-1448_GovReq'!$B$7&lt;4,0,VLOOKUP(DK5,PriorYR_FTE!$A$3:$E$180,5))</f>
        <v>0</v>
      </c>
      <c r="DL27" s="12">
        <f>IF('HB24-1448_GovReq'!$B$7&lt;4,0,VLOOKUP(DL5,PriorYR_FTE!$A$3:$E$180,5))</f>
        <v>0</v>
      </c>
      <c r="DM27" s="12">
        <f>IF('HB24-1448_GovReq'!$B$7&lt;4,0,VLOOKUP(DM5,PriorYR_FTE!$A$3:$E$180,5))</f>
        <v>0</v>
      </c>
      <c r="DN27" s="12">
        <f>IF('HB24-1448_GovReq'!$B$7&lt;4,0,VLOOKUP(DN5,PriorYR_FTE!$A$3:$E$180,5))</f>
        <v>0</v>
      </c>
      <c r="DO27" s="12">
        <f>IF('HB24-1448_GovReq'!$B$7&lt;4,0,VLOOKUP(DO5,PriorYR_FTE!$A$3:$E$180,5))</f>
        <v>0</v>
      </c>
      <c r="DP27" s="12">
        <f>IF('HB24-1448_GovReq'!$B$7&lt;4,0,VLOOKUP(DP5,PriorYR_FTE!$A$3:$E$180,5))</f>
        <v>0</v>
      </c>
      <c r="DQ27" s="12">
        <f>IF('HB24-1448_GovReq'!$B$7&lt;4,0,VLOOKUP(DQ5,PriorYR_FTE!$A$3:$E$180,5))</f>
        <v>0</v>
      </c>
      <c r="DR27" s="12">
        <f>IF('HB24-1448_GovReq'!$B$7&lt;4,0,VLOOKUP(DR5,PriorYR_FTE!$A$3:$E$180,5))</f>
        <v>0</v>
      </c>
      <c r="DS27" s="12">
        <f>IF('HB24-1448_GovReq'!$B$7&lt;4,0,VLOOKUP(DS5,PriorYR_FTE!$A$3:$E$180,5))</f>
        <v>0</v>
      </c>
      <c r="DT27" s="12">
        <f>IF('HB24-1448_GovReq'!$B$7&lt;4,0,VLOOKUP(DT5,PriorYR_FTE!$A$3:$E$180,5))</f>
        <v>0</v>
      </c>
      <c r="DU27" s="12">
        <f>IF('HB24-1448_GovReq'!$B$7&lt;4,0,VLOOKUP(DU5,PriorYR_FTE!$A$3:$E$180,5))</f>
        <v>0</v>
      </c>
      <c r="DV27" s="12">
        <f>IF('HB24-1448_GovReq'!$B$7&lt;4,0,VLOOKUP(DV5,PriorYR_FTE!$A$3:$E$180,5))</f>
        <v>0</v>
      </c>
      <c r="DW27" s="12">
        <f>IF('HB24-1448_GovReq'!$B$7&lt;4,0,VLOOKUP(DW5,PriorYR_FTE!$A$3:$E$180,5))</f>
        <v>0</v>
      </c>
      <c r="DX27" s="12">
        <f>IF('HB24-1448_GovReq'!$B$7&lt;4,0,VLOOKUP(DX5,PriorYR_FTE!$A$3:$E$180,5))</f>
        <v>0</v>
      </c>
      <c r="DY27" s="12">
        <f>IF('HB24-1448_GovReq'!$B$7&lt;4,0,VLOOKUP(DY5,PriorYR_FTE!$A$3:$E$180,5))</f>
        <v>0</v>
      </c>
      <c r="DZ27" s="12">
        <f>IF('HB24-1448_GovReq'!$B$7&lt;4,0,VLOOKUP(DZ5,PriorYR_FTE!$A$3:$E$180,5))</f>
        <v>0</v>
      </c>
      <c r="EA27" s="12">
        <f>IF('HB24-1448_GovReq'!$B$7&lt;4,0,VLOOKUP(EA5,PriorYR_FTE!$A$3:$E$180,5))</f>
        <v>0</v>
      </c>
      <c r="EB27" s="12">
        <f>IF('HB24-1448_GovReq'!$B$7&lt;4,0,VLOOKUP(EB5,PriorYR_FTE!$A$3:$E$180,5))</f>
        <v>0</v>
      </c>
      <c r="EC27" s="12">
        <f>IF('HB24-1448_GovReq'!$B$7&lt;4,0,VLOOKUP(EC5,PriorYR_FTE!$A$3:$E$180,5))</f>
        <v>0</v>
      </c>
      <c r="ED27" s="12">
        <f>IF('HB24-1448_GovReq'!$B$7&lt;4,0,VLOOKUP(ED5,PriorYR_FTE!$A$3:$E$180,5))</f>
        <v>0</v>
      </c>
      <c r="EE27" s="12">
        <f>IF('HB24-1448_GovReq'!$B$7&lt;4,0,VLOOKUP(EE5,PriorYR_FTE!$A$3:$E$180,5))</f>
        <v>0</v>
      </c>
      <c r="EF27" s="12">
        <f>IF('HB24-1448_GovReq'!$B$7&lt;4,0,VLOOKUP(EF5,PriorYR_FTE!$A$3:$E$180,5))</f>
        <v>0</v>
      </c>
      <c r="EG27" s="12">
        <f>IF('HB24-1448_GovReq'!$B$7&lt;4,0,VLOOKUP(EG5,PriorYR_FTE!$A$3:$E$180,5))</f>
        <v>0</v>
      </c>
      <c r="EH27" s="12">
        <f>IF('HB24-1448_GovReq'!$B$7&lt;4,0,VLOOKUP(EH5,PriorYR_FTE!$A$3:$E$180,5))</f>
        <v>0</v>
      </c>
      <c r="EI27" s="12">
        <f>IF('HB24-1448_GovReq'!$B$7&lt;4,0,VLOOKUP(EI5,PriorYR_FTE!$A$3:$E$180,5))</f>
        <v>0</v>
      </c>
      <c r="EJ27" s="12">
        <f>IF('HB24-1448_GovReq'!$B$7&lt;4,0,VLOOKUP(EJ5,PriorYR_FTE!$A$3:$E$180,5))</f>
        <v>0</v>
      </c>
      <c r="EK27" s="12">
        <f>IF('HB24-1448_GovReq'!$B$7&lt;4,0,VLOOKUP(EK5,PriorYR_FTE!$A$3:$E$180,5))</f>
        <v>0</v>
      </c>
      <c r="EL27" s="12">
        <f>IF('HB24-1448_GovReq'!$B$7&lt;4,0,VLOOKUP(EL5,PriorYR_FTE!$A$3:$E$180,5))</f>
        <v>0</v>
      </c>
      <c r="EM27" s="12">
        <f>IF('HB24-1448_GovReq'!$B$7&lt;4,0,VLOOKUP(EM5,PriorYR_FTE!$A$3:$E$180,5))</f>
        <v>0</v>
      </c>
      <c r="EN27" s="12">
        <f>IF('HB24-1448_GovReq'!$B$7&lt;4,0,VLOOKUP(EN5,PriorYR_FTE!$A$3:$E$180,5))</f>
        <v>0</v>
      </c>
      <c r="EO27" s="12">
        <f>IF('HB24-1448_GovReq'!$B$7&lt;4,0,VLOOKUP(EO5,PriorYR_FTE!$A$3:$E$180,5))</f>
        <v>0</v>
      </c>
      <c r="EP27" s="12">
        <f>IF('HB24-1448_GovReq'!$B$7&lt;4,0,VLOOKUP(EP5,PriorYR_FTE!$A$3:$E$180,5))</f>
        <v>0</v>
      </c>
      <c r="EQ27" s="12">
        <f>IF('HB24-1448_GovReq'!$B$7&lt;4,0,VLOOKUP(EQ5,PriorYR_FTE!$A$3:$E$180,5))</f>
        <v>0</v>
      </c>
      <c r="ER27" s="12">
        <f>IF('HB24-1448_GovReq'!$B$7&lt;4,0,VLOOKUP(ER5,PriorYR_FTE!$A$3:$E$180,5))</f>
        <v>0</v>
      </c>
      <c r="ES27" s="12">
        <f>IF('HB24-1448_GovReq'!$B$7&lt;4,0,VLOOKUP(ES5,PriorYR_FTE!$A$3:$E$180,5))</f>
        <v>0</v>
      </c>
      <c r="ET27" s="12">
        <f>IF('HB24-1448_GovReq'!$B$7&lt;4,0,VLOOKUP(ET5,PriorYR_FTE!$A$3:$E$180,5))</f>
        <v>0</v>
      </c>
      <c r="EU27" s="12">
        <f>IF('HB24-1448_GovReq'!$B$7&lt;4,0,VLOOKUP(EU5,PriorYR_FTE!$A$3:$E$180,5))</f>
        <v>0</v>
      </c>
      <c r="EV27" s="12">
        <f>IF('HB24-1448_GovReq'!$B$7&lt;4,0,VLOOKUP(EV5,PriorYR_FTE!$A$3:$E$180,5))</f>
        <v>0</v>
      </c>
      <c r="EW27" s="12">
        <f>IF('HB24-1448_GovReq'!$B$7&lt;4,0,VLOOKUP(EW5,PriorYR_FTE!$A$3:$E$180,5))</f>
        <v>0</v>
      </c>
      <c r="EX27" s="12">
        <f>IF('HB24-1448_GovReq'!$B$7&lt;4,0,VLOOKUP(EX5,PriorYR_FTE!$A$3:$E$180,5))</f>
        <v>0</v>
      </c>
      <c r="EY27" s="12">
        <f>IF('HB24-1448_GovReq'!$B$7&lt;4,0,VLOOKUP(EY5,PriorYR_FTE!$A$3:$E$180,5))</f>
        <v>0</v>
      </c>
      <c r="EZ27" s="12">
        <f>IF('HB24-1448_GovReq'!$B$7&lt;4,0,VLOOKUP(EZ5,PriorYR_FTE!$A$3:$E$180,5))</f>
        <v>0</v>
      </c>
      <c r="FA27" s="12">
        <f>IF('HB24-1448_GovReq'!$B$7&lt;4,0,VLOOKUP(FA5,PriorYR_FTE!$A$3:$E$180,5))</f>
        <v>0</v>
      </c>
      <c r="FB27" s="12">
        <f>IF('HB24-1448_GovReq'!$B$7&lt;4,0,VLOOKUP(FB5,PriorYR_FTE!$A$3:$E$180,5))</f>
        <v>0</v>
      </c>
      <c r="FC27" s="12">
        <f>IF('HB24-1448_GovReq'!$B$7&lt;4,0,VLOOKUP(FC5,PriorYR_FTE!$A$3:$E$180,5))</f>
        <v>0</v>
      </c>
      <c r="FD27" s="12">
        <f>IF('HB24-1448_GovReq'!$B$7&lt;4,0,VLOOKUP(FD5,PriorYR_FTE!$A$3:$E$180,5))</f>
        <v>0</v>
      </c>
      <c r="FE27" s="12">
        <f>IF('HB24-1448_GovReq'!$B$7&lt;4,0,VLOOKUP(FE5,PriorYR_FTE!$A$3:$E$180,5))</f>
        <v>0</v>
      </c>
      <c r="FF27" s="12">
        <f>IF('HB24-1448_GovReq'!$B$7&lt;4,0,VLOOKUP(FF5,PriorYR_FTE!$A$3:$E$180,5))</f>
        <v>0</v>
      </c>
      <c r="FG27" s="12">
        <f>IF('HB24-1448_GovReq'!$B$7&lt;4,0,VLOOKUP(FG5,PriorYR_FTE!$A$3:$E$180,5))</f>
        <v>0</v>
      </c>
      <c r="FH27" s="12">
        <f>IF('HB24-1448_GovReq'!$B$7&lt;4,0,VLOOKUP(FH5,PriorYR_FTE!$A$3:$E$180,5))</f>
        <v>0</v>
      </c>
      <c r="FI27" s="12">
        <f>IF('HB24-1448_GovReq'!$B$7&lt;4,0,VLOOKUP(FI5,PriorYR_FTE!$A$3:$E$180,5))</f>
        <v>0</v>
      </c>
      <c r="FJ27" s="12">
        <f>IF('HB24-1448_GovReq'!$B$7&lt;4,0,VLOOKUP(FJ5,PriorYR_FTE!$A$3:$E$180,5))</f>
        <v>0</v>
      </c>
      <c r="FK27" s="12">
        <f>IF('HB24-1448_GovReq'!$B$7&lt;4,0,VLOOKUP(FK5,PriorYR_FTE!$A$3:$E$180,5))</f>
        <v>0</v>
      </c>
      <c r="FL27" s="12">
        <f>IF('HB24-1448_GovReq'!$B$7&lt;4,0,VLOOKUP(FL5,PriorYR_FTE!$A$3:$E$180,5))</f>
        <v>0</v>
      </c>
      <c r="FM27" s="12">
        <f>IF('HB24-1448_GovReq'!$B$7&lt;4,0,VLOOKUP(FM5,PriorYR_FTE!$A$3:$E$180,5))</f>
        <v>0</v>
      </c>
      <c r="FN27" s="12">
        <f>IF('HB24-1448_GovReq'!$B$7&lt;4,0,VLOOKUP(FN5,PriorYR_FTE!$A$3:$E$180,5))</f>
        <v>0</v>
      </c>
      <c r="FO27" s="12">
        <f>IF('HB24-1448_GovReq'!$B$7&lt;4,0,VLOOKUP(FO5,PriorYR_FTE!$A$3:$E$180,5))</f>
        <v>0</v>
      </c>
      <c r="FP27" s="12">
        <f>IF('HB24-1448_GovReq'!$B$7&lt;4,0,VLOOKUP(FP5,PriorYR_FTE!$A$3:$E$180,5))</f>
        <v>0</v>
      </c>
      <c r="FQ27" s="12">
        <f>IF('HB24-1448_GovReq'!$B$7&lt;4,0,VLOOKUP(FQ5,PriorYR_FTE!$A$3:$E$180,5))</f>
        <v>0</v>
      </c>
      <c r="FR27" s="12">
        <f>IF('HB24-1448_GovReq'!$B$7&lt;4,0,VLOOKUP(FR5,PriorYR_FTE!$A$3:$E$180,5))</f>
        <v>0</v>
      </c>
      <c r="FS27" s="12">
        <f>IF('HB24-1448_GovReq'!$B$7&lt;4,0,VLOOKUP(FS5,PriorYR_FTE!$A$3:$E$180,5))</f>
        <v>0</v>
      </c>
      <c r="FT27" s="12">
        <f>IF('HB24-1448_GovReq'!$B$7&lt;4,0,VLOOKUP(FT5,PriorYR_FTE!$A$3:$E$180,5))</f>
        <v>0</v>
      </c>
      <c r="FU27" s="12">
        <f>IF('HB24-1448_GovReq'!$B$7&lt;4,0,VLOOKUP(FU5,PriorYR_FTE!$A$3:$E$180,5))</f>
        <v>0</v>
      </c>
      <c r="FV27" s="12">
        <f>IF('HB24-1448_GovReq'!$B$7&lt;4,0,VLOOKUP(FV5,PriorYR_FTE!$A$3:$E$180,5))</f>
        <v>0</v>
      </c>
      <c r="FW27" s="12">
        <f>IF('HB24-1448_GovReq'!$B$7&lt;4,0,VLOOKUP(FW5,PriorYR_FTE!$A$3:$E$180,5))</f>
        <v>0</v>
      </c>
      <c r="FX27" s="12">
        <f>IF('HB24-1448_GovReq'!$B$7&lt;4,0,VLOOKUP(FX5,PriorYR_FTE!$A$3:$E$180,5))</f>
        <v>0</v>
      </c>
      <c r="FY27" s="12"/>
      <c r="FZ27" s="12">
        <f t="shared" si="7"/>
        <v>0</v>
      </c>
      <c r="GA27" s="12"/>
      <c r="GB27" s="12"/>
      <c r="GC27" s="12"/>
      <c r="GD27" s="12"/>
      <c r="GE27" s="2"/>
      <c r="GF27" s="2"/>
      <c r="GG27" s="2"/>
      <c r="GH27" s="2"/>
      <c r="GI27" s="2"/>
      <c r="GJ27" s="2"/>
      <c r="GK27" s="2"/>
    </row>
    <row r="28" spans="1:254" x14ac:dyDescent="0.35">
      <c r="A28" s="22" t="s">
        <v>781</v>
      </c>
      <c r="B28" s="2" t="s">
        <v>782</v>
      </c>
      <c r="C28" s="12">
        <f>'HB24-1448_GovReq'!C27</f>
        <v>0</v>
      </c>
      <c r="D28" s="12">
        <v>268</v>
      </c>
      <c r="E28" s="12">
        <v>49</v>
      </c>
      <c r="F28" s="12">
        <v>0</v>
      </c>
      <c r="G28" s="12">
        <v>0</v>
      </c>
      <c r="H28" s="12">
        <v>0</v>
      </c>
      <c r="I28" s="12">
        <v>0</v>
      </c>
      <c r="J28" s="12">
        <v>555</v>
      </c>
      <c r="K28" s="12">
        <v>0</v>
      </c>
      <c r="L28" s="12">
        <v>0</v>
      </c>
      <c r="M28" s="12">
        <v>0</v>
      </c>
      <c r="N28" s="12">
        <v>131</v>
      </c>
      <c r="O28" s="12">
        <v>37</v>
      </c>
      <c r="P28" s="12">
        <v>0</v>
      </c>
      <c r="Q28" s="12">
        <v>18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107</v>
      </c>
      <c r="AB28" s="12">
        <v>0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28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6</v>
      </c>
      <c r="AP28" s="12">
        <v>0</v>
      </c>
      <c r="AQ28" s="12">
        <v>0</v>
      </c>
      <c r="AR28" s="12">
        <v>84.5</v>
      </c>
      <c r="AS28" s="12">
        <v>71.5</v>
      </c>
      <c r="AT28" s="12">
        <v>0</v>
      </c>
      <c r="AU28" s="12">
        <v>0</v>
      </c>
      <c r="AV28" s="12">
        <v>0</v>
      </c>
      <c r="AW28" s="12">
        <v>0</v>
      </c>
      <c r="AX28" s="12">
        <v>0</v>
      </c>
      <c r="AY28" s="12">
        <v>0</v>
      </c>
      <c r="AZ28" s="12">
        <v>0</v>
      </c>
      <c r="BA28" s="12">
        <v>7.5</v>
      </c>
      <c r="BB28" s="12">
        <v>0</v>
      </c>
      <c r="BC28" s="12">
        <v>22</v>
      </c>
      <c r="BD28" s="12">
        <v>0</v>
      </c>
      <c r="BE28" s="12">
        <v>0</v>
      </c>
      <c r="BF28" s="12">
        <v>0</v>
      </c>
      <c r="BG28" s="12">
        <v>0</v>
      </c>
      <c r="BH28" s="12">
        <v>0</v>
      </c>
      <c r="BI28" s="12">
        <v>0</v>
      </c>
      <c r="BJ28" s="12">
        <v>590.5</v>
      </c>
      <c r="BK28" s="12">
        <v>0</v>
      </c>
      <c r="BL28" s="12">
        <v>0</v>
      </c>
      <c r="BM28" s="12">
        <v>0</v>
      </c>
      <c r="BN28" s="12">
        <v>0</v>
      </c>
      <c r="BO28" s="12">
        <v>0</v>
      </c>
      <c r="BP28" s="12">
        <v>0</v>
      </c>
      <c r="BQ28" s="12">
        <v>0</v>
      </c>
      <c r="BR28" s="12">
        <v>0</v>
      </c>
      <c r="BS28" s="12">
        <v>0</v>
      </c>
      <c r="BT28" s="12">
        <v>0</v>
      </c>
      <c r="BU28" s="12">
        <v>0</v>
      </c>
      <c r="BV28" s="12">
        <v>0</v>
      </c>
      <c r="BW28" s="12">
        <v>0</v>
      </c>
      <c r="BX28" s="12">
        <v>0</v>
      </c>
      <c r="BY28" s="12">
        <v>0</v>
      </c>
      <c r="BZ28" s="12">
        <v>0</v>
      </c>
      <c r="CA28" s="12">
        <v>0</v>
      </c>
      <c r="CB28" s="12">
        <v>34</v>
      </c>
      <c r="CC28" s="12">
        <v>0</v>
      </c>
      <c r="CD28" s="12">
        <v>0</v>
      </c>
      <c r="CE28" s="12">
        <v>0</v>
      </c>
      <c r="CF28" s="12">
        <v>0</v>
      </c>
      <c r="CG28" s="12">
        <v>0</v>
      </c>
      <c r="CH28" s="12">
        <v>0</v>
      </c>
      <c r="CI28" s="12">
        <v>0</v>
      </c>
      <c r="CJ28" s="12">
        <v>0</v>
      </c>
      <c r="CK28" s="12">
        <v>0</v>
      </c>
      <c r="CL28" s="12">
        <v>0</v>
      </c>
      <c r="CM28" s="12">
        <v>0</v>
      </c>
      <c r="CN28" s="12">
        <v>0</v>
      </c>
      <c r="CO28" s="12">
        <v>8</v>
      </c>
      <c r="CP28" s="12">
        <v>0</v>
      </c>
      <c r="CQ28" s="12">
        <v>0</v>
      </c>
      <c r="CR28" s="12">
        <v>0</v>
      </c>
      <c r="CS28" s="12">
        <v>0</v>
      </c>
      <c r="CT28" s="12">
        <v>0</v>
      </c>
      <c r="CU28" s="12">
        <v>0</v>
      </c>
      <c r="CV28" s="12">
        <v>0</v>
      </c>
      <c r="CW28" s="12">
        <v>0</v>
      </c>
      <c r="CX28" s="12">
        <v>0</v>
      </c>
      <c r="CY28" s="12">
        <v>0</v>
      </c>
      <c r="CZ28" s="12">
        <v>0</v>
      </c>
      <c r="DA28" s="12">
        <v>0</v>
      </c>
      <c r="DB28" s="12">
        <v>0</v>
      </c>
      <c r="DC28" s="12">
        <v>0</v>
      </c>
      <c r="DD28" s="12">
        <v>0</v>
      </c>
      <c r="DE28" s="12">
        <v>0</v>
      </c>
      <c r="DF28" s="12">
        <v>307</v>
      </c>
      <c r="DG28" s="12">
        <v>0</v>
      </c>
      <c r="DH28" s="12">
        <v>0</v>
      </c>
      <c r="DI28" s="12">
        <v>0</v>
      </c>
      <c r="DJ28" s="12">
        <v>0</v>
      </c>
      <c r="DK28" s="12">
        <v>0</v>
      </c>
      <c r="DL28" s="12">
        <v>192</v>
      </c>
      <c r="DM28" s="12">
        <v>0</v>
      </c>
      <c r="DN28" s="12">
        <v>0</v>
      </c>
      <c r="DO28" s="12">
        <v>0</v>
      </c>
      <c r="DP28" s="12">
        <v>0</v>
      </c>
      <c r="DQ28" s="12">
        <v>0</v>
      </c>
      <c r="DR28" s="12">
        <v>0</v>
      </c>
      <c r="DS28" s="12">
        <v>0</v>
      </c>
      <c r="DT28" s="12">
        <v>0</v>
      </c>
      <c r="DU28" s="12">
        <v>0</v>
      </c>
      <c r="DV28" s="12">
        <v>0</v>
      </c>
      <c r="DW28" s="12">
        <v>0</v>
      </c>
      <c r="DX28" s="12">
        <v>0</v>
      </c>
      <c r="DY28" s="12">
        <v>0</v>
      </c>
      <c r="DZ28" s="12">
        <v>0</v>
      </c>
      <c r="EA28" s="12">
        <v>0</v>
      </c>
      <c r="EB28" s="12">
        <v>32</v>
      </c>
      <c r="EC28" s="12">
        <v>0</v>
      </c>
      <c r="ED28" s="12">
        <v>0</v>
      </c>
      <c r="EE28" s="12">
        <v>0</v>
      </c>
      <c r="EF28" s="12">
        <v>0</v>
      </c>
      <c r="EG28" s="12">
        <v>0</v>
      </c>
      <c r="EH28" s="12">
        <v>0</v>
      </c>
      <c r="EI28" s="12">
        <v>272</v>
      </c>
      <c r="EJ28" s="12">
        <v>0</v>
      </c>
      <c r="EK28" s="12">
        <v>0</v>
      </c>
      <c r="EL28" s="12">
        <v>0</v>
      </c>
      <c r="EM28" s="12">
        <v>0</v>
      </c>
      <c r="EN28" s="12">
        <v>0</v>
      </c>
      <c r="EO28" s="12">
        <v>0</v>
      </c>
      <c r="EP28" s="12">
        <v>0</v>
      </c>
      <c r="EQ28" s="12">
        <v>0</v>
      </c>
      <c r="ER28" s="12">
        <v>0</v>
      </c>
      <c r="ES28" s="12">
        <v>0</v>
      </c>
      <c r="ET28" s="12">
        <v>0</v>
      </c>
      <c r="EU28" s="12">
        <v>13</v>
      </c>
      <c r="EV28" s="12">
        <v>0</v>
      </c>
      <c r="EW28" s="12">
        <v>0</v>
      </c>
      <c r="EX28" s="12">
        <v>0</v>
      </c>
      <c r="EY28" s="12">
        <v>0</v>
      </c>
      <c r="EZ28" s="12">
        <v>0</v>
      </c>
      <c r="FA28" s="12">
        <v>0</v>
      </c>
      <c r="FB28" s="12">
        <v>0</v>
      </c>
      <c r="FC28" s="12">
        <v>19</v>
      </c>
      <c r="FD28" s="12">
        <v>0</v>
      </c>
      <c r="FE28" s="12">
        <v>0</v>
      </c>
      <c r="FF28" s="12">
        <v>0</v>
      </c>
      <c r="FG28" s="12">
        <v>0</v>
      </c>
      <c r="FH28" s="12">
        <v>0</v>
      </c>
      <c r="FI28" s="12">
        <v>8</v>
      </c>
      <c r="FJ28" s="12">
        <v>0</v>
      </c>
      <c r="FK28" s="12">
        <v>0</v>
      </c>
      <c r="FL28" s="12">
        <v>600.5</v>
      </c>
      <c r="FM28" s="12">
        <v>88</v>
      </c>
      <c r="FN28" s="12">
        <v>0</v>
      </c>
      <c r="FO28" s="12">
        <v>0</v>
      </c>
      <c r="FP28" s="12">
        <v>0</v>
      </c>
      <c r="FQ28" s="12">
        <v>0</v>
      </c>
      <c r="FR28" s="12">
        <v>0</v>
      </c>
      <c r="FS28" s="12">
        <v>0</v>
      </c>
      <c r="FT28" s="12">
        <v>0</v>
      </c>
      <c r="FU28" s="12">
        <v>0</v>
      </c>
      <c r="FV28" s="12">
        <v>0</v>
      </c>
      <c r="FW28" s="12">
        <v>0</v>
      </c>
      <c r="FX28" s="12">
        <v>0</v>
      </c>
      <c r="FY28" s="12"/>
      <c r="FZ28" s="12">
        <f t="shared" si="7"/>
        <v>3548.5</v>
      </c>
      <c r="GA28" s="12"/>
      <c r="GB28" s="12"/>
      <c r="GC28" s="12"/>
      <c r="GD28" s="12"/>
      <c r="GE28" s="2"/>
      <c r="GF28" s="2"/>
      <c r="GG28" s="2"/>
      <c r="GH28" s="2"/>
      <c r="GI28" s="2"/>
      <c r="GJ28" s="2"/>
      <c r="GK28" s="2"/>
    </row>
    <row r="29" spans="1:254" x14ac:dyDescent="0.35">
      <c r="A29" s="3" t="s">
        <v>444</v>
      </c>
      <c r="B29" s="2" t="s">
        <v>661</v>
      </c>
      <c r="C29" s="12">
        <f>'HB24-1448_GovReq'!C28</f>
        <v>1242</v>
      </c>
      <c r="D29" s="28">
        <v>3941</v>
      </c>
      <c r="E29" s="28">
        <v>1460</v>
      </c>
      <c r="F29" s="28">
        <v>2255</v>
      </c>
      <c r="G29" s="28">
        <v>98</v>
      </c>
      <c r="H29" s="28">
        <v>62</v>
      </c>
      <c r="I29" s="28">
        <v>1471</v>
      </c>
      <c r="J29" s="28">
        <v>186</v>
      </c>
      <c r="K29" s="12">
        <v>0</v>
      </c>
      <c r="L29" s="28">
        <v>126</v>
      </c>
      <c r="M29" s="28">
        <v>159</v>
      </c>
      <c r="N29" s="28">
        <v>4459</v>
      </c>
      <c r="O29" s="28">
        <v>366</v>
      </c>
      <c r="P29" s="12">
        <v>17</v>
      </c>
      <c r="Q29" s="28">
        <v>10422</v>
      </c>
      <c r="R29" s="12">
        <v>64</v>
      </c>
      <c r="S29" s="28">
        <v>54</v>
      </c>
      <c r="T29" s="12">
        <v>1</v>
      </c>
      <c r="U29" s="12">
        <v>0</v>
      </c>
      <c r="V29" s="12">
        <v>0</v>
      </c>
      <c r="W29" s="12">
        <v>0</v>
      </c>
      <c r="X29" s="12">
        <v>0</v>
      </c>
      <c r="Y29" s="12">
        <v>3</v>
      </c>
      <c r="Z29" s="12">
        <v>5</v>
      </c>
      <c r="AA29" s="28">
        <v>1993</v>
      </c>
      <c r="AB29" s="28">
        <v>1343</v>
      </c>
      <c r="AC29" s="28">
        <v>22</v>
      </c>
      <c r="AD29" s="28">
        <v>27</v>
      </c>
      <c r="AE29" s="12">
        <v>3</v>
      </c>
      <c r="AF29" s="28">
        <v>5</v>
      </c>
      <c r="AG29" s="28">
        <v>13</v>
      </c>
      <c r="AH29" s="12">
        <v>0</v>
      </c>
      <c r="AI29" s="12">
        <v>2</v>
      </c>
      <c r="AJ29" s="28">
        <v>2</v>
      </c>
      <c r="AK29" s="28">
        <v>1</v>
      </c>
      <c r="AL29" s="12">
        <v>11</v>
      </c>
      <c r="AM29" s="12">
        <v>0</v>
      </c>
      <c r="AN29" s="12">
        <v>0</v>
      </c>
      <c r="AO29" s="28">
        <v>113</v>
      </c>
      <c r="AP29" s="28">
        <v>13775</v>
      </c>
      <c r="AQ29" s="12">
        <v>0</v>
      </c>
      <c r="AR29" s="28">
        <v>1709</v>
      </c>
      <c r="AS29" s="28">
        <v>1120</v>
      </c>
      <c r="AT29" s="28">
        <v>30</v>
      </c>
      <c r="AU29" s="12">
        <v>4</v>
      </c>
      <c r="AV29" s="12">
        <v>2</v>
      </c>
      <c r="AW29" s="12">
        <v>1</v>
      </c>
      <c r="AX29" s="12">
        <v>7</v>
      </c>
      <c r="AY29" s="12">
        <v>5</v>
      </c>
      <c r="AZ29" s="28">
        <v>939</v>
      </c>
      <c r="BA29" s="28">
        <v>175</v>
      </c>
      <c r="BB29" s="28">
        <v>196</v>
      </c>
      <c r="BC29" s="28">
        <v>1366</v>
      </c>
      <c r="BD29" s="28">
        <v>59</v>
      </c>
      <c r="BE29" s="28">
        <v>4</v>
      </c>
      <c r="BF29" s="28">
        <v>410</v>
      </c>
      <c r="BG29" s="28">
        <v>61</v>
      </c>
      <c r="BH29" s="12">
        <v>9</v>
      </c>
      <c r="BI29" s="28">
        <v>18</v>
      </c>
      <c r="BJ29" s="28">
        <v>63</v>
      </c>
      <c r="BK29" s="28">
        <v>555</v>
      </c>
      <c r="BL29" s="12">
        <v>2</v>
      </c>
      <c r="BM29" s="12">
        <v>13</v>
      </c>
      <c r="BN29" s="28">
        <v>13</v>
      </c>
      <c r="BO29" s="28">
        <v>9</v>
      </c>
      <c r="BP29" s="12">
        <v>1</v>
      </c>
      <c r="BQ29" s="28">
        <v>1170</v>
      </c>
      <c r="BR29" s="28">
        <v>698</v>
      </c>
      <c r="BS29" s="28">
        <v>178</v>
      </c>
      <c r="BT29" s="12">
        <v>2</v>
      </c>
      <c r="BU29" s="12">
        <v>42</v>
      </c>
      <c r="BV29" s="28">
        <v>76</v>
      </c>
      <c r="BW29" s="28">
        <v>146</v>
      </c>
      <c r="BX29" s="12">
        <v>0</v>
      </c>
      <c r="BY29" s="12">
        <v>0</v>
      </c>
      <c r="BZ29" s="12">
        <v>0</v>
      </c>
      <c r="CA29" s="28">
        <v>3</v>
      </c>
      <c r="CB29" s="28">
        <v>2562</v>
      </c>
      <c r="CC29" s="12">
        <v>0</v>
      </c>
      <c r="CD29" s="12">
        <v>1</v>
      </c>
      <c r="CE29" s="12">
        <v>1</v>
      </c>
      <c r="CF29" s="12">
        <v>0</v>
      </c>
      <c r="CG29" s="12">
        <v>16</v>
      </c>
      <c r="CH29" s="28">
        <v>9</v>
      </c>
      <c r="CI29" s="28">
        <v>77</v>
      </c>
      <c r="CJ29" s="28">
        <v>162</v>
      </c>
      <c r="CK29" s="28">
        <v>147</v>
      </c>
      <c r="CL29" s="12">
        <v>25</v>
      </c>
      <c r="CM29" s="28">
        <v>8</v>
      </c>
      <c r="CN29" s="28">
        <v>1172</v>
      </c>
      <c r="CO29" s="28">
        <v>377</v>
      </c>
      <c r="CP29" s="28">
        <v>142</v>
      </c>
      <c r="CQ29" s="28">
        <v>2</v>
      </c>
      <c r="CR29" s="28">
        <v>0</v>
      </c>
      <c r="CS29" s="12">
        <v>3</v>
      </c>
      <c r="CT29" s="28">
        <v>1</v>
      </c>
      <c r="CU29" s="12">
        <v>3</v>
      </c>
      <c r="CV29" s="12">
        <v>0</v>
      </c>
      <c r="CW29" s="12">
        <v>0</v>
      </c>
      <c r="CX29" s="28">
        <v>19</v>
      </c>
      <c r="CY29" s="12">
        <v>0</v>
      </c>
      <c r="CZ29" s="28">
        <v>31</v>
      </c>
      <c r="DA29" s="12">
        <v>0</v>
      </c>
      <c r="DB29" s="12">
        <v>6</v>
      </c>
      <c r="DC29" s="12">
        <v>0</v>
      </c>
      <c r="DD29" s="12">
        <v>4</v>
      </c>
      <c r="DE29" s="12">
        <v>1</v>
      </c>
      <c r="DF29" s="28">
        <v>558</v>
      </c>
      <c r="DG29" s="12">
        <v>0</v>
      </c>
      <c r="DH29" s="28">
        <v>109</v>
      </c>
      <c r="DI29" s="28">
        <v>55</v>
      </c>
      <c r="DJ29" s="28">
        <v>9</v>
      </c>
      <c r="DK29" s="12">
        <v>20</v>
      </c>
      <c r="DL29" s="28">
        <v>298</v>
      </c>
      <c r="DM29" s="12">
        <v>0</v>
      </c>
      <c r="DN29" s="28">
        <v>66</v>
      </c>
      <c r="DO29" s="28">
        <v>494</v>
      </c>
      <c r="DP29" s="12">
        <v>0</v>
      </c>
      <c r="DQ29" s="28">
        <v>57</v>
      </c>
      <c r="DR29" s="28">
        <v>25</v>
      </c>
      <c r="DS29" s="28">
        <v>28</v>
      </c>
      <c r="DT29" s="12">
        <v>4</v>
      </c>
      <c r="DU29" s="12">
        <v>0</v>
      </c>
      <c r="DV29" s="12">
        <v>3</v>
      </c>
      <c r="DW29" s="28">
        <v>0</v>
      </c>
      <c r="DX29" s="12">
        <v>4</v>
      </c>
      <c r="DY29" s="28">
        <v>3</v>
      </c>
      <c r="DZ29" s="12">
        <v>1</v>
      </c>
      <c r="EA29" s="12">
        <v>28</v>
      </c>
      <c r="EB29" s="28">
        <v>66</v>
      </c>
      <c r="EC29" s="12">
        <v>2</v>
      </c>
      <c r="ED29" s="28">
        <v>50</v>
      </c>
      <c r="EE29" s="12">
        <v>11</v>
      </c>
      <c r="EF29" s="28">
        <v>63</v>
      </c>
      <c r="EG29" s="28">
        <v>44</v>
      </c>
      <c r="EH29" s="12">
        <v>9</v>
      </c>
      <c r="EI29" s="28">
        <v>372</v>
      </c>
      <c r="EJ29" s="28">
        <v>211</v>
      </c>
      <c r="EK29" s="28">
        <v>15</v>
      </c>
      <c r="EL29" s="28">
        <v>1</v>
      </c>
      <c r="EM29" s="12">
        <v>2</v>
      </c>
      <c r="EN29" s="28">
        <v>11</v>
      </c>
      <c r="EO29" s="28">
        <v>3</v>
      </c>
      <c r="EP29" s="28">
        <v>15</v>
      </c>
      <c r="EQ29" s="28">
        <v>157</v>
      </c>
      <c r="ER29" s="28">
        <v>17</v>
      </c>
      <c r="ES29" s="12">
        <v>3</v>
      </c>
      <c r="ET29" s="12">
        <v>7</v>
      </c>
      <c r="EU29" s="12">
        <v>92</v>
      </c>
      <c r="EV29" s="12">
        <v>11</v>
      </c>
      <c r="EW29" s="28">
        <v>48</v>
      </c>
      <c r="EX29" s="12">
        <v>2</v>
      </c>
      <c r="EY29" s="12">
        <v>12</v>
      </c>
      <c r="EZ29" s="12">
        <v>0</v>
      </c>
      <c r="FA29" s="28">
        <v>624</v>
      </c>
      <c r="FB29" s="12">
        <v>0</v>
      </c>
      <c r="FC29" s="28">
        <v>24</v>
      </c>
      <c r="FD29" s="12">
        <v>4</v>
      </c>
      <c r="FE29" s="12">
        <v>14</v>
      </c>
      <c r="FF29" s="12">
        <v>0</v>
      </c>
      <c r="FG29" s="28">
        <v>5</v>
      </c>
      <c r="FH29" s="12">
        <v>0</v>
      </c>
      <c r="FI29" s="28">
        <v>145</v>
      </c>
      <c r="FJ29" s="28">
        <v>67</v>
      </c>
      <c r="FK29" s="28">
        <v>229</v>
      </c>
      <c r="FL29" s="28">
        <v>152</v>
      </c>
      <c r="FM29" s="28">
        <v>83</v>
      </c>
      <c r="FN29" s="28">
        <v>2952</v>
      </c>
      <c r="FO29" s="28">
        <v>43</v>
      </c>
      <c r="FP29" s="28">
        <v>287</v>
      </c>
      <c r="FQ29" s="28">
        <v>56</v>
      </c>
      <c r="FR29" s="12">
        <v>0</v>
      </c>
      <c r="FS29" s="12">
        <v>0</v>
      </c>
      <c r="FT29" s="12">
        <v>0</v>
      </c>
      <c r="FU29" s="28">
        <v>130</v>
      </c>
      <c r="FV29" s="28">
        <v>92</v>
      </c>
      <c r="FW29" s="28">
        <v>8</v>
      </c>
      <c r="FX29" s="12">
        <v>1</v>
      </c>
      <c r="FY29" s="12"/>
      <c r="FZ29" s="12">
        <f t="shared" si="7"/>
        <v>65458</v>
      </c>
      <c r="GA29" s="12"/>
      <c r="GB29" s="12"/>
      <c r="GC29" s="12"/>
      <c r="GD29" s="12"/>
      <c r="GE29" s="2"/>
      <c r="GF29" s="2"/>
      <c r="GG29" s="2"/>
      <c r="GH29" s="2"/>
      <c r="GI29" s="2"/>
      <c r="GJ29" s="2"/>
      <c r="GK29" s="2"/>
    </row>
    <row r="30" spans="1:254" x14ac:dyDescent="0.35">
      <c r="A30" s="3" t="s">
        <v>445</v>
      </c>
      <c r="B30" s="2" t="s">
        <v>662</v>
      </c>
      <c r="C30" s="95">
        <v>0</v>
      </c>
      <c r="D30" s="29">
        <v>4560.5</v>
      </c>
      <c r="E30" s="29">
        <v>775</v>
      </c>
      <c r="F30" s="29">
        <v>839</v>
      </c>
      <c r="G30" s="29">
        <v>0</v>
      </c>
      <c r="H30" s="29">
        <v>0</v>
      </c>
      <c r="I30" s="29">
        <v>896</v>
      </c>
      <c r="J30" s="29">
        <v>0</v>
      </c>
      <c r="K30" s="29">
        <v>0</v>
      </c>
      <c r="L30" s="29">
        <v>0</v>
      </c>
      <c r="M30" s="29">
        <v>0</v>
      </c>
      <c r="N30" s="29">
        <v>0</v>
      </c>
      <c r="O30" s="29">
        <v>0</v>
      </c>
      <c r="P30" s="29">
        <v>0</v>
      </c>
      <c r="Q30" s="29">
        <v>1002</v>
      </c>
      <c r="R30" s="29">
        <v>0</v>
      </c>
      <c r="S30" s="29">
        <v>0</v>
      </c>
      <c r="T30" s="29">
        <v>0</v>
      </c>
      <c r="U30" s="29">
        <v>0</v>
      </c>
      <c r="V30" s="29">
        <v>0</v>
      </c>
      <c r="W30" s="29">
        <v>0</v>
      </c>
      <c r="X30" s="29">
        <v>0</v>
      </c>
      <c r="Y30" s="29">
        <v>0</v>
      </c>
      <c r="Z30" s="29">
        <v>0</v>
      </c>
      <c r="AA30" s="29">
        <v>0</v>
      </c>
      <c r="AB30" s="29">
        <v>0</v>
      </c>
      <c r="AC30" s="29">
        <v>0</v>
      </c>
      <c r="AD30" s="29">
        <v>151</v>
      </c>
      <c r="AE30" s="29">
        <v>0</v>
      </c>
      <c r="AF30" s="29">
        <v>0</v>
      </c>
      <c r="AG30" s="29">
        <v>0</v>
      </c>
      <c r="AH30" s="29">
        <v>0</v>
      </c>
      <c r="AI30" s="29">
        <v>0</v>
      </c>
      <c r="AJ30" s="29">
        <v>0</v>
      </c>
      <c r="AK30" s="29">
        <v>0</v>
      </c>
      <c r="AL30" s="29">
        <v>0</v>
      </c>
      <c r="AM30" s="29">
        <v>0</v>
      </c>
      <c r="AN30" s="29">
        <v>0</v>
      </c>
      <c r="AO30" s="29">
        <v>0</v>
      </c>
      <c r="AP30" s="29">
        <v>0</v>
      </c>
      <c r="AQ30" s="29">
        <v>0</v>
      </c>
      <c r="AR30" s="29">
        <v>2204.5</v>
      </c>
      <c r="AS30" s="30">
        <v>299</v>
      </c>
      <c r="AT30" s="29">
        <v>0</v>
      </c>
      <c r="AU30" s="29">
        <v>0</v>
      </c>
      <c r="AV30" s="29">
        <v>0</v>
      </c>
      <c r="AW30" s="29">
        <v>0</v>
      </c>
      <c r="AX30" s="29">
        <v>0</v>
      </c>
      <c r="AY30" s="29">
        <v>0</v>
      </c>
      <c r="AZ30" s="29">
        <v>0</v>
      </c>
      <c r="BA30" s="29">
        <v>0</v>
      </c>
      <c r="BB30" s="29">
        <v>0</v>
      </c>
      <c r="BC30" s="29">
        <v>3797.5</v>
      </c>
      <c r="BD30" s="29">
        <v>0</v>
      </c>
      <c r="BE30" s="29">
        <v>0</v>
      </c>
      <c r="BF30" s="29">
        <v>0</v>
      </c>
      <c r="BG30" s="29">
        <v>0</v>
      </c>
      <c r="BH30" s="29">
        <v>0</v>
      </c>
      <c r="BI30" s="29">
        <v>0</v>
      </c>
      <c r="BJ30" s="29">
        <v>0</v>
      </c>
      <c r="BK30" s="29">
        <v>0</v>
      </c>
      <c r="BL30" s="29">
        <v>0</v>
      </c>
      <c r="BM30" s="29">
        <v>0</v>
      </c>
      <c r="BN30" s="29">
        <v>0</v>
      </c>
      <c r="BO30" s="29">
        <v>0</v>
      </c>
      <c r="BP30" s="29">
        <v>0</v>
      </c>
      <c r="BQ30" s="29">
        <v>213</v>
      </c>
      <c r="BR30" s="29">
        <v>0</v>
      </c>
      <c r="BS30" s="29">
        <v>0</v>
      </c>
      <c r="BT30" s="29">
        <v>0</v>
      </c>
      <c r="BU30" s="29">
        <v>0</v>
      </c>
      <c r="BV30" s="29">
        <v>0</v>
      </c>
      <c r="BW30" s="29">
        <v>0</v>
      </c>
      <c r="BX30" s="29">
        <v>0</v>
      </c>
      <c r="BY30" s="29">
        <v>0</v>
      </c>
      <c r="BZ30" s="29">
        <v>0</v>
      </c>
      <c r="CA30" s="29">
        <v>0</v>
      </c>
      <c r="CB30" s="29">
        <v>819</v>
      </c>
      <c r="CC30" s="29">
        <v>0</v>
      </c>
      <c r="CD30" s="29">
        <v>0</v>
      </c>
      <c r="CE30" s="29">
        <v>0</v>
      </c>
      <c r="CF30" s="29">
        <v>0</v>
      </c>
      <c r="CG30" s="29">
        <v>0</v>
      </c>
      <c r="CH30" s="29">
        <v>0</v>
      </c>
      <c r="CI30" s="29">
        <v>0</v>
      </c>
      <c r="CJ30" s="29">
        <v>0</v>
      </c>
      <c r="CK30" s="29">
        <v>581</v>
      </c>
      <c r="CL30" s="29">
        <v>0</v>
      </c>
      <c r="CM30" s="29">
        <v>0</v>
      </c>
      <c r="CN30" s="29">
        <v>3132</v>
      </c>
      <c r="CO30" s="29">
        <v>0</v>
      </c>
      <c r="CP30" s="29">
        <v>0</v>
      </c>
      <c r="CQ30" s="29">
        <v>0</v>
      </c>
      <c r="CR30" s="29">
        <v>0</v>
      </c>
      <c r="CS30" s="29">
        <v>0</v>
      </c>
      <c r="CT30" s="29">
        <v>0</v>
      </c>
      <c r="CU30" s="29">
        <v>0</v>
      </c>
      <c r="CV30" s="29">
        <v>0</v>
      </c>
      <c r="CW30" s="29">
        <v>0</v>
      </c>
      <c r="CX30" s="29">
        <v>0</v>
      </c>
      <c r="CY30" s="29">
        <v>0</v>
      </c>
      <c r="CZ30" s="29">
        <v>0</v>
      </c>
      <c r="DA30" s="29">
        <v>0</v>
      </c>
      <c r="DB30" s="29">
        <v>0</v>
      </c>
      <c r="DC30" s="29">
        <v>0</v>
      </c>
      <c r="DD30" s="29">
        <v>0</v>
      </c>
      <c r="DE30" s="29">
        <v>0</v>
      </c>
      <c r="DF30" s="29">
        <v>1270</v>
      </c>
      <c r="DG30" s="29">
        <v>0</v>
      </c>
      <c r="DH30" s="29">
        <v>0</v>
      </c>
      <c r="DI30" s="29">
        <v>55</v>
      </c>
      <c r="DJ30" s="29">
        <v>0</v>
      </c>
      <c r="DK30" s="29">
        <v>0</v>
      </c>
      <c r="DL30" s="29">
        <v>0</v>
      </c>
      <c r="DM30" s="29">
        <v>0</v>
      </c>
      <c r="DN30" s="29">
        <v>0</v>
      </c>
      <c r="DO30" s="29">
        <v>0</v>
      </c>
      <c r="DP30" s="29">
        <v>0</v>
      </c>
      <c r="DQ30" s="29">
        <v>0</v>
      </c>
      <c r="DR30" s="29">
        <v>0</v>
      </c>
      <c r="DS30" s="29">
        <v>0</v>
      </c>
      <c r="DT30" s="29">
        <v>0</v>
      </c>
      <c r="DU30" s="29">
        <v>0</v>
      </c>
      <c r="DV30" s="29">
        <v>0</v>
      </c>
      <c r="DW30" s="29">
        <v>0</v>
      </c>
      <c r="DX30" s="29">
        <v>0</v>
      </c>
      <c r="DY30" s="29">
        <v>0</v>
      </c>
      <c r="DZ30" s="29">
        <v>0</v>
      </c>
      <c r="EA30" s="29">
        <v>0</v>
      </c>
      <c r="EB30" s="29">
        <v>0</v>
      </c>
      <c r="EC30" s="29">
        <v>0</v>
      </c>
      <c r="ED30" s="29">
        <v>0</v>
      </c>
      <c r="EE30" s="29">
        <v>0</v>
      </c>
      <c r="EF30" s="29">
        <v>0</v>
      </c>
      <c r="EG30" s="29">
        <v>0</v>
      </c>
      <c r="EH30" s="29">
        <v>0</v>
      </c>
      <c r="EI30" s="29">
        <v>0</v>
      </c>
      <c r="EJ30" s="29">
        <v>0</v>
      </c>
      <c r="EK30" s="29">
        <v>0</v>
      </c>
      <c r="EL30" s="29">
        <v>0</v>
      </c>
      <c r="EM30" s="29">
        <v>0</v>
      </c>
      <c r="EN30" s="29">
        <v>0</v>
      </c>
      <c r="EO30" s="29">
        <v>0</v>
      </c>
      <c r="EP30" s="29">
        <v>0</v>
      </c>
      <c r="EQ30" s="29">
        <v>122</v>
      </c>
      <c r="ER30" s="29">
        <v>0</v>
      </c>
      <c r="ES30" s="29">
        <v>0</v>
      </c>
      <c r="ET30" s="29">
        <v>0</v>
      </c>
      <c r="EU30" s="29">
        <v>0</v>
      </c>
      <c r="EV30" s="29">
        <v>0</v>
      </c>
      <c r="EW30" s="29">
        <v>0</v>
      </c>
      <c r="EX30" s="29">
        <v>0</v>
      </c>
      <c r="EY30" s="29">
        <v>0</v>
      </c>
      <c r="EZ30" s="29">
        <v>0</v>
      </c>
      <c r="FA30" s="29">
        <v>0</v>
      </c>
      <c r="FB30" s="29">
        <v>0</v>
      </c>
      <c r="FC30" s="29">
        <v>0</v>
      </c>
      <c r="FD30" s="29">
        <v>0</v>
      </c>
      <c r="FE30" s="29">
        <v>0</v>
      </c>
      <c r="FF30" s="29">
        <v>0</v>
      </c>
      <c r="FG30" s="29">
        <v>0</v>
      </c>
      <c r="FH30" s="29">
        <v>0</v>
      </c>
      <c r="FI30" s="29">
        <v>0</v>
      </c>
      <c r="FJ30" s="29">
        <v>0</v>
      </c>
      <c r="FK30" s="29">
        <v>0</v>
      </c>
      <c r="FL30" s="29">
        <v>0</v>
      </c>
      <c r="FM30" s="29">
        <v>0</v>
      </c>
      <c r="FN30" s="29">
        <v>0</v>
      </c>
      <c r="FO30" s="29">
        <v>0</v>
      </c>
      <c r="FP30" s="29">
        <v>0</v>
      </c>
      <c r="FQ30" s="29">
        <v>0</v>
      </c>
      <c r="FR30" s="29">
        <v>0</v>
      </c>
      <c r="FS30" s="29">
        <v>0</v>
      </c>
      <c r="FT30" s="29">
        <v>0</v>
      </c>
      <c r="FU30" s="29">
        <v>0</v>
      </c>
      <c r="FV30" s="29">
        <v>0</v>
      </c>
      <c r="FW30" s="29">
        <v>0</v>
      </c>
      <c r="FX30" s="29">
        <v>0</v>
      </c>
      <c r="FY30" s="12"/>
      <c r="FZ30" s="12">
        <f t="shared" si="7"/>
        <v>20716.5</v>
      </c>
      <c r="GA30" s="12"/>
      <c r="GB30" s="12"/>
      <c r="GC30" s="12"/>
      <c r="GD30" s="12"/>
      <c r="GE30" s="2"/>
      <c r="GF30" s="2"/>
      <c r="GG30" s="2"/>
      <c r="GH30" s="2"/>
      <c r="GI30" s="2"/>
      <c r="GJ30" s="2"/>
      <c r="GK30" s="2"/>
    </row>
    <row r="31" spans="1:254" x14ac:dyDescent="0.35">
      <c r="A31" s="3" t="s">
        <v>446</v>
      </c>
      <c r="B31" s="2" t="s">
        <v>663</v>
      </c>
      <c r="C31" s="96">
        <v>0</v>
      </c>
      <c r="D31" s="31">
        <v>364</v>
      </c>
      <c r="E31" s="31">
        <v>44</v>
      </c>
      <c r="F31" s="31">
        <v>61</v>
      </c>
      <c r="G31" s="31">
        <v>0</v>
      </c>
      <c r="H31" s="31">
        <v>0</v>
      </c>
      <c r="I31" s="31">
        <v>69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58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0</v>
      </c>
      <c r="AD31" s="31">
        <v>18</v>
      </c>
      <c r="AE31" s="31">
        <v>0</v>
      </c>
      <c r="AF31" s="31">
        <v>0</v>
      </c>
      <c r="AG31" s="31">
        <v>0</v>
      </c>
      <c r="AH31" s="31">
        <v>0</v>
      </c>
      <c r="AI31" s="31">
        <v>0</v>
      </c>
      <c r="AJ31" s="31">
        <v>0</v>
      </c>
      <c r="AK31" s="31">
        <v>0</v>
      </c>
      <c r="AL31" s="31">
        <v>0</v>
      </c>
      <c r="AM31" s="31">
        <v>0</v>
      </c>
      <c r="AN31" s="31">
        <v>0</v>
      </c>
      <c r="AO31" s="31">
        <v>0</v>
      </c>
      <c r="AP31" s="31">
        <v>0</v>
      </c>
      <c r="AQ31" s="31">
        <v>0</v>
      </c>
      <c r="AR31" s="31">
        <v>56</v>
      </c>
      <c r="AS31" s="31">
        <v>24</v>
      </c>
      <c r="AT31" s="31">
        <v>0</v>
      </c>
      <c r="AU31" s="31">
        <v>0</v>
      </c>
      <c r="AV31" s="31">
        <v>0</v>
      </c>
      <c r="AW31" s="31">
        <v>0</v>
      </c>
      <c r="AX31" s="31">
        <v>0</v>
      </c>
      <c r="AY31" s="31">
        <v>0</v>
      </c>
      <c r="AZ31" s="31">
        <v>0</v>
      </c>
      <c r="BA31" s="31">
        <v>0</v>
      </c>
      <c r="BB31" s="31">
        <v>0</v>
      </c>
      <c r="BC31" s="31">
        <v>340.5</v>
      </c>
      <c r="BD31" s="31">
        <v>0</v>
      </c>
      <c r="BE31" s="31">
        <v>0</v>
      </c>
      <c r="BF31" s="31">
        <v>0</v>
      </c>
      <c r="BG31" s="31">
        <v>0</v>
      </c>
      <c r="BH31" s="31">
        <v>0</v>
      </c>
      <c r="BI31" s="31">
        <v>0</v>
      </c>
      <c r="BJ31" s="31">
        <v>0</v>
      </c>
      <c r="BK31" s="31">
        <v>0</v>
      </c>
      <c r="BL31" s="31">
        <v>0</v>
      </c>
      <c r="BM31" s="31">
        <v>0</v>
      </c>
      <c r="BN31" s="31">
        <v>0</v>
      </c>
      <c r="BO31" s="31">
        <v>0</v>
      </c>
      <c r="BP31" s="31">
        <v>0</v>
      </c>
      <c r="BQ31" s="31">
        <v>18</v>
      </c>
      <c r="BR31" s="31">
        <v>0</v>
      </c>
      <c r="BS31" s="31">
        <v>0</v>
      </c>
      <c r="BT31" s="31">
        <v>0</v>
      </c>
      <c r="BU31" s="31">
        <v>0</v>
      </c>
      <c r="BV31" s="31">
        <v>0</v>
      </c>
      <c r="BW31" s="31">
        <v>0</v>
      </c>
      <c r="BX31" s="31">
        <v>0</v>
      </c>
      <c r="BY31" s="31">
        <v>0</v>
      </c>
      <c r="BZ31" s="31">
        <v>0</v>
      </c>
      <c r="CA31" s="31">
        <v>0</v>
      </c>
      <c r="CB31" s="31">
        <v>56.5</v>
      </c>
      <c r="CC31" s="31">
        <v>0</v>
      </c>
      <c r="CD31" s="31">
        <v>0</v>
      </c>
      <c r="CE31" s="31">
        <v>0</v>
      </c>
      <c r="CF31" s="31">
        <v>0</v>
      </c>
      <c r="CG31" s="31">
        <v>0</v>
      </c>
      <c r="CH31" s="31">
        <v>0</v>
      </c>
      <c r="CI31" s="31">
        <v>0</v>
      </c>
      <c r="CJ31" s="31">
        <v>0</v>
      </c>
      <c r="CK31" s="31">
        <v>3</v>
      </c>
      <c r="CL31" s="31">
        <v>0</v>
      </c>
      <c r="CM31" s="31">
        <v>0</v>
      </c>
      <c r="CN31" s="31">
        <v>207</v>
      </c>
      <c r="CO31" s="31">
        <v>0</v>
      </c>
      <c r="CP31" s="31">
        <v>0</v>
      </c>
      <c r="CQ31" s="31">
        <v>0</v>
      </c>
      <c r="CR31" s="31">
        <v>0</v>
      </c>
      <c r="CS31" s="31">
        <v>0</v>
      </c>
      <c r="CT31" s="31">
        <v>0</v>
      </c>
      <c r="CU31" s="31">
        <v>0</v>
      </c>
      <c r="CV31" s="31">
        <v>0</v>
      </c>
      <c r="CW31" s="31">
        <v>0</v>
      </c>
      <c r="CX31" s="31">
        <v>0</v>
      </c>
      <c r="CY31" s="31">
        <v>0</v>
      </c>
      <c r="CZ31" s="31">
        <v>0</v>
      </c>
      <c r="DA31" s="31">
        <v>0</v>
      </c>
      <c r="DB31" s="31">
        <v>0</v>
      </c>
      <c r="DC31" s="31">
        <v>0</v>
      </c>
      <c r="DD31" s="31">
        <v>0</v>
      </c>
      <c r="DE31" s="31">
        <v>0</v>
      </c>
      <c r="DF31" s="31">
        <v>78</v>
      </c>
      <c r="DG31" s="31">
        <v>0</v>
      </c>
      <c r="DH31" s="31">
        <v>0</v>
      </c>
      <c r="DI31" s="31">
        <v>12</v>
      </c>
      <c r="DJ31" s="31">
        <v>0</v>
      </c>
      <c r="DK31" s="31">
        <v>0</v>
      </c>
      <c r="DL31" s="31">
        <v>0</v>
      </c>
      <c r="DM31" s="31">
        <v>0</v>
      </c>
      <c r="DN31" s="31">
        <v>0</v>
      </c>
      <c r="DO31" s="31">
        <v>0</v>
      </c>
      <c r="DP31" s="31">
        <v>0</v>
      </c>
      <c r="DQ31" s="31">
        <v>0</v>
      </c>
      <c r="DR31" s="31">
        <v>0</v>
      </c>
      <c r="DS31" s="31">
        <v>0</v>
      </c>
      <c r="DT31" s="31">
        <v>0</v>
      </c>
      <c r="DU31" s="31">
        <v>0</v>
      </c>
      <c r="DV31" s="31">
        <v>0</v>
      </c>
      <c r="DW31" s="31">
        <v>0</v>
      </c>
      <c r="DX31" s="31">
        <v>0</v>
      </c>
      <c r="DY31" s="31">
        <v>0</v>
      </c>
      <c r="DZ31" s="31">
        <v>0</v>
      </c>
      <c r="EA31" s="31">
        <v>0</v>
      </c>
      <c r="EB31" s="31">
        <v>0</v>
      </c>
      <c r="EC31" s="31">
        <v>0</v>
      </c>
      <c r="ED31" s="31">
        <v>0</v>
      </c>
      <c r="EE31" s="31">
        <v>0</v>
      </c>
      <c r="EF31" s="31">
        <v>0</v>
      </c>
      <c r="EG31" s="31">
        <v>0</v>
      </c>
      <c r="EH31" s="31">
        <v>0</v>
      </c>
      <c r="EI31" s="31">
        <v>0</v>
      </c>
      <c r="EJ31" s="31">
        <v>0</v>
      </c>
      <c r="EK31" s="31">
        <v>0</v>
      </c>
      <c r="EL31" s="31">
        <v>0</v>
      </c>
      <c r="EM31" s="31">
        <v>0</v>
      </c>
      <c r="EN31" s="31">
        <v>0</v>
      </c>
      <c r="EO31" s="31">
        <v>0</v>
      </c>
      <c r="EP31" s="31">
        <v>0</v>
      </c>
      <c r="EQ31" s="31">
        <v>22</v>
      </c>
      <c r="ER31" s="31">
        <v>0</v>
      </c>
      <c r="ES31" s="31">
        <v>0</v>
      </c>
      <c r="ET31" s="31">
        <v>0</v>
      </c>
      <c r="EU31" s="31">
        <v>0</v>
      </c>
      <c r="EV31" s="31">
        <v>0</v>
      </c>
      <c r="EW31" s="31">
        <v>0</v>
      </c>
      <c r="EX31" s="31">
        <v>0</v>
      </c>
      <c r="EY31" s="31">
        <v>0</v>
      </c>
      <c r="EZ31" s="31">
        <v>0</v>
      </c>
      <c r="FA31" s="31">
        <v>0</v>
      </c>
      <c r="FB31" s="31">
        <v>0</v>
      </c>
      <c r="FC31" s="31">
        <v>0</v>
      </c>
      <c r="FD31" s="31">
        <v>0</v>
      </c>
      <c r="FE31" s="31">
        <v>0</v>
      </c>
      <c r="FF31" s="31">
        <v>0</v>
      </c>
      <c r="FG31" s="31">
        <v>0</v>
      </c>
      <c r="FH31" s="31">
        <v>0</v>
      </c>
      <c r="FI31" s="31">
        <v>0</v>
      </c>
      <c r="FJ31" s="31">
        <v>0</v>
      </c>
      <c r="FK31" s="31">
        <v>0</v>
      </c>
      <c r="FL31" s="31">
        <v>0</v>
      </c>
      <c r="FM31" s="31">
        <v>0</v>
      </c>
      <c r="FN31" s="31">
        <v>0</v>
      </c>
      <c r="FO31" s="31">
        <v>0</v>
      </c>
      <c r="FP31" s="31">
        <v>0</v>
      </c>
      <c r="FQ31" s="31">
        <v>0</v>
      </c>
      <c r="FR31" s="31">
        <v>0</v>
      </c>
      <c r="FS31" s="31">
        <v>0</v>
      </c>
      <c r="FT31" s="31">
        <v>0</v>
      </c>
      <c r="FU31" s="31">
        <v>0</v>
      </c>
      <c r="FV31" s="31">
        <v>0</v>
      </c>
      <c r="FW31" s="31">
        <v>0</v>
      </c>
      <c r="FX31" s="31">
        <v>0</v>
      </c>
      <c r="FY31" s="12"/>
      <c r="FZ31" s="12">
        <f t="shared" si="7"/>
        <v>1431</v>
      </c>
      <c r="GA31" s="12"/>
      <c r="GB31" s="12"/>
      <c r="GC31" s="12"/>
      <c r="GD31" s="12"/>
      <c r="GE31" s="2"/>
      <c r="GF31" s="2"/>
      <c r="GG31" s="2"/>
      <c r="GH31" s="2"/>
      <c r="GI31" s="2"/>
      <c r="GJ31" s="2"/>
      <c r="GK31" s="2"/>
    </row>
    <row r="32" spans="1:254" x14ac:dyDescent="0.35">
      <c r="A32" s="3" t="s">
        <v>447</v>
      </c>
      <c r="B32" s="2" t="s">
        <v>664</v>
      </c>
      <c r="C32" s="96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0</v>
      </c>
      <c r="AD32" s="31">
        <v>0</v>
      </c>
      <c r="AE32" s="31">
        <v>0</v>
      </c>
      <c r="AF32" s="31">
        <v>0</v>
      </c>
      <c r="AG32" s="31">
        <v>0</v>
      </c>
      <c r="AH32" s="31">
        <v>0</v>
      </c>
      <c r="AI32" s="31">
        <v>0</v>
      </c>
      <c r="AJ32" s="31">
        <v>0</v>
      </c>
      <c r="AK32" s="31">
        <v>0</v>
      </c>
      <c r="AL32" s="31">
        <v>0</v>
      </c>
      <c r="AM32" s="31">
        <v>0</v>
      </c>
      <c r="AN32" s="31">
        <v>0</v>
      </c>
      <c r="AO32" s="31">
        <v>0</v>
      </c>
      <c r="AP32" s="31">
        <v>0</v>
      </c>
      <c r="AQ32" s="31">
        <v>0</v>
      </c>
      <c r="AR32" s="31">
        <v>0</v>
      </c>
      <c r="AS32" s="31">
        <v>0</v>
      </c>
      <c r="AT32" s="31">
        <v>0</v>
      </c>
      <c r="AU32" s="31">
        <v>0</v>
      </c>
      <c r="AV32" s="31">
        <v>0</v>
      </c>
      <c r="AW32" s="31">
        <v>0</v>
      </c>
      <c r="AX32" s="31">
        <v>0</v>
      </c>
      <c r="AY32" s="31">
        <v>0</v>
      </c>
      <c r="AZ32" s="31">
        <v>0</v>
      </c>
      <c r="BA32" s="31">
        <v>0</v>
      </c>
      <c r="BB32" s="31">
        <v>0</v>
      </c>
      <c r="BC32" s="31">
        <v>0</v>
      </c>
      <c r="BD32" s="31">
        <v>0</v>
      </c>
      <c r="BE32" s="31">
        <v>0</v>
      </c>
      <c r="BF32" s="31">
        <v>0</v>
      </c>
      <c r="BG32" s="31">
        <v>0</v>
      </c>
      <c r="BH32" s="31">
        <v>0</v>
      </c>
      <c r="BI32" s="31">
        <v>0</v>
      </c>
      <c r="BJ32" s="31">
        <v>0</v>
      </c>
      <c r="BK32" s="31">
        <v>0</v>
      </c>
      <c r="BL32" s="31">
        <v>0</v>
      </c>
      <c r="BM32" s="31">
        <v>0</v>
      </c>
      <c r="BN32" s="31">
        <v>0</v>
      </c>
      <c r="BO32" s="31">
        <v>0</v>
      </c>
      <c r="BP32" s="31">
        <v>0</v>
      </c>
      <c r="BQ32" s="31">
        <v>0</v>
      </c>
      <c r="BR32" s="31">
        <v>0</v>
      </c>
      <c r="BS32" s="31">
        <v>0</v>
      </c>
      <c r="BT32" s="31">
        <v>0</v>
      </c>
      <c r="BU32" s="31">
        <v>0</v>
      </c>
      <c r="BV32" s="31">
        <v>0</v>
      </c>
      <c r="BW32" s="31">
        <v>0</v>
      </c>
      <c r="BX32" s="31">
        <v>0</v>
      </c>
      <c r="BY32" s="31">
        <v>0</v>
      </c>
      <c r="BZ32" s="31">
        <v>0</v>
      </c>
      <c r="CA32" s="31">
        <v>0</v>
      </c>
      <c r="CB32" s="31">
        <v>0</v>
      </c>
      <c r="CC32" s="31">
        <v>0</v>
      </c>
      <c r="CD32" s="31">
        <v>0</v>
      </c>
      <c r="CE32" s="31">
        <v>0</v>
      </c>
      <c r="CF32" s="31">
        <v>0</v>
      </c>
      <c r="CG32" s="31">
        <v>0</v>
      </c>
      <c r="CH32" s="31">
        <v>0</v>
      </c>
      <c r="CI32" s="31">
        <v>0</v>
      </c>
      <c r="CJ32" s="31">
        <v>0</v>
      </c>
      <c r="CK32" s="31">
        <v>0</v>
      </c>
      <c r="CL32" s="31">
        <v>0</v>
      </c>
      <c r="CM32" s="31">
        <v>0</v>
      </c>
      <c r="CN32" s="31">
        <v>0</v>
      </c>
      <c r="CO32" s="31">
        <v>0</v>
      </c>
      <c r="CP32" s="31">
        <v>0</v>
      </c>
      <c r="CQ32" s="31">
        <v>0</v>
      </c>
      <c r="CR32" s="31">
        <v>0</v>
      </c>
      <c r="CS32" s="31">
        <v>0</v>
      </c>
      <c r="CT32" s="31">
        <v>0</v>
      </c>
      <c r="CU32" s="31">
        <v>0</v>
      </c>
      <c r="CV32" s="31">
        <v>0</v>
      </c>
      <c r="CW32" s="31">
        <v>0</v>
      </c>
      <c r="CX32" s="31">
        <v>0</v>
      </c>
      <c r="CY32" s="31">
        <v>0</v>
      </c>
      <c r="CZ32" s="31">
        <v>0</v>
      </c>
      <c r="DA32" s="31">
        <v>0</v>
      </c>
      <c r="DB32" s="31">
        <v>0</v>
      </c>
      <c r="DC32" s="31">
        <v>0</v>
      </c>
      <c r="DD32" s="31">
        <v>0</v>
      </c>
      <c r="DE32" s="31">
        <v>0</v>
      </c>
      <c r="DF32" s="31">
        <v>0</v>
      </c>
      <c r="DG32" s="31">
        <v>0</v>
      </c>
      <c r="DH32" s="31">
        <v>0</v>
      </c>
      <c r="DI32" s="31">
        <v>0</v>
      </c>
      <c r="DJ32" s="31">
        <v>0</v>
      </c>
      <c r="DK32" s="31">
        <v>0</v>
      </c>
      <c r="DL32" s="31">
        <v>0</v>
      </c>
      <c r="DM32" s="31">
        <v>0</v>
      </c>
      <c r="DN32" s="31">
        <v>0</v>
      </c>
      <c r="DO32" s="31">
        <v>0</v>
      </c>
      <c r="DP32" s="31">
        <v>0</v>
      </c>
      <c r="DQ32" s="31">
        <v>0</v>
      </c>
      <c r="DR32" s="31">
        <v>0</v>
      </c>
      <c r="DS32" s="31">
        <v>0</v>
      </c>
      <c r="DT32" s="31">
        <v>0</v>
      </c>
      <c r="DU32" s="31">
        <v>0</v>
      </c>
      <c r="DV32" s="31">
        <v>0</v>
      </c>
      <c r="DW32" s="31">
        <v>0</v>
      </c>
      <c r="DX32" s="31">
        <v>0</v>
      </c>
      <c r="DY32" s="31">
        <v>0</v>
      </c>
      <c r="DZ32" s="31">
        <v>0</v>
      </c>
      <c r="EA32" s="31">
        <v>0</v>
      </c>
      <c r="EB32" s="31">
        <v>0</v>
      </c>
      <c r="EC32" s="31">
        <v>0</v>
      </c>
      <c r="ED32" s="31">
        <v>0</v>
      </c>
      <c r="EE32" s="31">
        <v>0</v>
      </c>
      <c r="EF32" s="31">
        <v>0</v>
      </c>
      <c r="EG32" s="31">
        <v>0</v>
      </c>
      <c r="EH32" s="31">
        <v>0</v>
      </c>
      <c r="EI32" s="31">
        <v>0</v>
      </c>
      <c r="EJ32" s="31">
        <v>0</v>
      </c>
      <c r="EK32" s="31">
        <v>0</v>
      </c>
      <c r="EL32" s="31">
        <v>0</v>
      </c>
      <c r="EM32" s="31">
        <v>0</v>
      </c>
      <c r="EN32" s="31">
        <v>0</v>
      </c>
      <c r="EO32" s="31">
        <v>0</v>
      </c>
      <c r="EP32" s="31">
        <v>0</v>
      </c>
      <c r="EQ32" s="31">
        <v>0</v>
      </c>
      <c r="ER32" s="31">
        <v>0</v>
      </c>
      <c r="ES32" s="31">
        <v>0</v>
      </c>
      <c r="ET32" s="31">
        <v>0</v>
      </c>
      <c r="EU32" s="31">
        <v>0</v>
      </c>
      <c r="EV32" s="31">
        <v>0</v>
      </c>
      <c r="EW32" s="31">
        <v>0</v>
      </c>
      <c r="EX32" s="31">
        <v>0</v>
      </c>
      <c r="EY32" s="31">
        <v>0</v>
      </c>
      <c r="EZ32" s="31">
        <v>0</v>
      </c>
      <c r="FA32" s="31">
        <v>0</v>
      </c>
      <c r="FB32" s="31">
        <v>0</v>
      </c>
      <c r="FC32" s="31">
        <v>0</v>
      </c>
      <c r="FD32" s="31">
        <v>0</v>
      </c>
      <c r="FE32" s="31">
        <v>0</v>
      </c>
      <c r="FF32" s="31">
        <v>0</v>
      </c>
      <c r="FG32" s="31">
        <v>0</v>
      </c>
      <c r="FH32" s="31">
        <v>0</v>
      </c>
      <c r="FI32" s="31">
        <v>0</v>
      </c>
      <c r="FJ32" s="31">
        <v>0</v>
      </c>
      <c r="FK32" s="31">
        <v>0</v>
      </c>
      <c r="FL32" s="31">
        <v>0</v>
      </c>
      <c r="FM32" s="31">
        <v>0</v>
      </c>
      <c r="FN32" s="31">
        <v>0</v>
      </c>
      <c r="FO32" s="31">
        <v>0</v>
      </c>
      <c r="FP32" s="31">
        <v>0</v>
      </c>
      <c r="FQ32" s="31">
        <v>0</v>
      </c>
      <c r="FR32" s="31">
        <v>0</v>
      </c>
      <c r="FS32" s="31">
        <v>0</v>
      </c>
      <c r="FT32" s="31">
        <v>0</v>
      </c>
      <c r="FU32" s="31">
        <v>0</v>
      </c>
      <c r="FV32" s="31">
        <v>0</v>
      </c>
      <c r="FW32" s="31">
        <v>0</v>
      </c>
      <c r="FX32" s="31">
        <v>0</v>
      </c>
      <c r="FY32" s="12"/>
      <c r="FZ32" s="12">
        <f t="shared" si="7"/>
        <v>0</v>
      </c>
      <c r="GA32" s="12"/>
      <c r="GB32" s="12"/>
      <c r="GC32" s="12"/>
      <c r="GD32" s="12"/>
      <c r="GE32" s="2"/>
      <c r="GF32" s="2"/>
      <c r="GG32" s="2"/>
      <c r="GH32" s="2"/>
      <c r="GI32" s="2"/>
      <c r="GJ32" s="2"/>
      <c r="GK32" s="2"/>
    </row>
    <row r="33" spans="1:254" x14ac:dyDescent="0.35">
      <c r="A33" s="3" t="s">
        <v>448</v>
      </c>
      <c r="B33" s="2" t="s">
        <v>783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0</v>
      </c>
      <c r="AG33" s="15">
        <v>0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0</v>
      </c>
      <c r="AO33" s="15">
        <v>0</v>
      </c>
      <c r="AP33" s="15">
        <v>0</v>
      </c>
      <c r="AQ33" s="15">
        <v>0</v>
      </c>
      <c r="AR33" s="15">
        <v>0</v>
      </c>
      <c r="AS33" s="15">
        <v>0</v>
      </c>
      <c r="AT33" s="15">
        <v>0</v>
      </c>
      <c r="AU33" s="15">
        <v>0</v>
      </c>
      <c r="AV33" s="15">
        <v>0</v>
      </c>
      <c r="AW33" s="15">
        <v>0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0</v>
      </c>
      <c r="BJ33" s="15">
        <v>0</v>
      </c>
      <c r="BK33" s="15">
        <v>0</v>
      </c>
      <c r="BL33" s="15">
        <v>0</v>
      </c>
      <c r="BM33" s="15">
        <v>0</v>
      </c>
      <c r="BN33" s="15">
        <v>0</v>
      </c>
      <c r="BO33" s="15">
        <v>0</v>
      </c>
      <c r="BP33" s="15">
        <v>0</v>
      </c>
      <c r="BQ33" s="15">
        <v>0</v>
      </c>
      <c r="BR33" s="15">
        <v>0</v>
      </c>
      <c r="BS33" s="15">
        <v>0</v>
      </c>
      <c r="BT33" s="15">
        <v>0</v>
      </c>
      <c r="BU33" s="15">
        <v>0</v>
      </c>
      <c r="BV33" s="15">
        <v>0</v>
      </c>
      <c r="BW33" s="15">
        <v>0</v>
      </c>
      <c r="BX33" s="15">
        <v>0</v>
      </c>
      <c r="BY33" s="15">
        <v>0</v>
      </c>
      <c r="BZ33" s="15">
        <v>0</v>
      </c>
      <c r="CA33" s="15">
        <v>0</v>
      </c>
      <c r="CB33" s="15">
        <v>0</v>
      </c>
      <c r="CC33" s="15">
        <v>0</v>
      </c>
      <c r="CD33" s="15">
        <v>0</v>
      </c>
      <c r="CE33" s="15">
        <v>0</v>
      </c>
      <c r="CF33" s="15">
        <v>0</v>
      </c>
      <c r="CG33" s="15">
        <v>0</v>
      </c>
      <c r="CH33" s="15">
        <v>0</v>
      </c>
      <c r="CI33" s="15">
        <v>0</v>
      </c>
      <c r="CJ33" s="15">
        <v>0</v>
      </c>
      <c r="CK33" s="15">
        <v>0</v>
      </c>
      <c r="CL33" s="15">
        <v>0</v>
      </c>
      <c r="CM33" s="15">
        <v>0</v>
      </c>
      <c r="CN33" s="15">
        <v>318.5</v>
      </c>
      <c r="CO33" s="15">
        <v>0</v>
      </c>
      <c r="CP33" s="15">
        <v>0</v>
      </c>
      <c r="CQ33" s="15">
        <v>0</v>
      </c>
      <c r="CR33" s="15">
        <v>0</v>
      </c>
      <c r="CS33" s="15">
        <v>0</v>
      </c>
      <c r="CT33" s="15">
        <v>0</v>
      </c>
      <c r="CU33" s="15">
        <v>0</v>
      </c>
      <c r="CV33" s="15">
        <v>0</v>
      </c>
      <c r="CW33" s="15">
        <v>0</v>
      </c>
      <c r="CX33" s="15">
        <v>0</v>
      </c>
      <c r="CY33" s="15">
        <v>0</v>
      </c>
      <c r="CZ33" s="15">
        <v>0</v>
      </c>
      <c r="DA33" s="15">
        <v>0</v>
      </c>
      <c r="DB33" s="15">
        <v>0</v>
      </c>
      <c r="DC33" s="15">
        <v>0</v>
      </c>
      <c r="DD33" s="15">
        <v>0</v>
      </c>
      <c r="DE33" s="15">
        <v>0</v>
      </c>
      <c r="DF33" s="15">
        <v>0</v>
      </c>
      <c r="DG33" s="15">
        <v>0</v>
      </c>
      <c r="DH33" s="15">
        <v>0</v>
      </c>
      <c r="DI33" s="15">
        <v>0</v>
      </c>
      <c r="DJ33" s="15">
        <v>0</v>
      </c>
      <c r="DK33" s="15">
        <v>0</v>
      </c>
      <c r="DL33" s="15">
        <v>0</v>
      </c>
      <c r="DM33" s="15">
        <v>0</v>
      </c>
      <c r="DN33" s="15">
        <v>0</v>
      </c>
      <c r="DO33" s="15">
        <v>0</v>
      </c>
      <c r="DP33" s="15">
        <v>0</v>
      </c>
      <c r="DQ33" s="15">
        <v>0</v>
      </c>
      <c r="DR33" s="15">
        <v>0</v>
      </c>
      <c r="DS33" s="15">
        <v>0</v>
      </c>
      <c r="DT33" s="15">
        <v>0</v>
      </c>
      <c r="DU33" s="15">
        <v>0</v>
      </c>
      <c r="DV33" s="15">
        <v>0</v>
      </c>
      <c r="DW33" s="15">
        <v>0</v>
      </c>
      <c r="DX33" s="15">
        <v>0</v>
      </c>
      <c r="DY33" s="15">
        <v>0</v>
      </c>
      <c r="DZ33" s="15">
        <v>0</v>
      </c>
      <c r="EA33" s="15">
        <v>0</v>
      </c>
      <c r="EB33" s="15">
        <v>0</v>
      </c>
      <c r="EC33" s="15">
        <v>0</v>
      </c>
      <c r="ED33" s="15">
        <v>0</v>
      </c>
      <c r="EE33" s="15">
        <v>0</v>
      </c>
      <c r="EF33" s="15">
        <v>0</v>
      </c>
      <c r="EG33" s="15">
        <v>0</v>
      </c>
      <c r="EH33" s="15">
        <v>0</v>
      </c>
      <c r="EI33" s="15">
        <v>0</v>
      </c>
      <c r="EJ33" s="15">
        <v>0</v>
      </c>
      <c r="EK33" s="15">
        <v>0</v>
      </c>
      <c r="EL33" s="15">
        <v>0</v>
      </c>
      <c r="EM33" s="15">
        <v>0</v>
      </c>
      <c r="EN33" s="15">
        <v>0</v>
      </c>
      <c r="EO33" s="15">
        <v>0</v>
      </c>
      <c r="EP33" s="15">
        <v>0</v>
      </c>
      <c r="EQ33" s="15">
        <v>0</v>
      </c>
      <c r="ER33" s="15">
        <v>0</v>
      </c>
      <c r="ES33" s="15">
        <v>0</v>
      </c>
      <c r="ET33" s="15">
        <v>0</v>
      </c>
      <c r="EU33" s="15">
        <v>0</v>
      </c>
      <c r="EV33" s="15">
        <v>0</v>
      </c>
      <c r="EW33" s="15">
        <v>0</v>
      </c>
      <c r="EX33" s="15">
        <v>0</v>
      </c>
      <c r="EY33" s="15">
        <v>0</v>
      </c>
      <c r="EZ33" s="15">
        <v>0</v>
      </c>
      <c r="FA33" s="15">
        <v>0</v>
      </c>
      <c r="FB33" s="15">
        <v>0</v>
      </c>
      <c r="FC33" s="15">
        <v>0</v>
      </c>
      <c r="FD33" s="15">
        <v>0</v>
      </c>
      <c r="FE33" s="15">
        <v>0</v>
      </c>
      <c r="FF33" s="15">
        <v>0</v>
      </c>
      <c r="FG33" s="15">
        <v>0</v>
      </c>
      <c r="FH33" s="15">
        <v>0</v>
      </c>
      <c r="FI33" s="15">
        <v>0</v>
      </c>
      <c r="FJ33" s="15">
        <v>0</v>
      </c>
      <c r="FK33" s="15">
        <v>0</v>
      </c>
      <c r="FL33" s="15">
        <v>0</v>
      </c>
      <c r="FM33" s="15">
        <v>0</v>
      </c>
      <c r="FN33" s="15">
        <v>0</v>
      </c>
      <c r="FO33" s="15">
        <v>0</v>
      </c>
      <c r="FP33" s="15">
        <v>0</v>
      </c>
      <c r="FQ33" s="15">
        <v>0</v>
      </c>
      <c r="FR33" s="15">
        <v>0</v>
      </c>
      <c r="FS33" s="15">
        <v>0</v>
      </c>
      <c r="FT33" s="15">
        <v>0</v>
      </c>
      <c r="FU33" s="15">
        <v>0</v>
      </c>
      <c r="FV33" s="15">
        <v>0</v>
      </c>
      <c r="FW33" s="15">
        <v>0</v>
      </c>
      <c r="FX33" s="15">
        <v>0</v>
      </c>
      <c r="FY33" s="15">
        <v>0</v>
      </c>
      <c r="FZ33" s="12">
        <f t="shared" si="7"/>
        <v>318.5</v>
      </c>
      <c r="GA33" s="15"/>
      <c r="GB33" s="12"/>
      <c r="GC33" s="12"/>
      <c r="GD33" s="12"/>
      <c r="GE33" s="2"/>
      <c r="GF33" s="2"/>
      <c r="GG33" s="2"/>
      <c r="GH33" s="2"/>
      <c r="GI33" s="2"/>
      <c r="GJ33" s="2"/>
      <c r="GK33" s="2"/>
    </row>
    <row r="34" spans="1:254" x14ac:dyDescent="0.35">
      <c r="A34" s="3" t="s">
        <v>449</v>
      </c>
      <c r="B34" s="2" t="s">
        <v>1020</v>
      </c>
      <c r="C34" s="12">
        <v>0</v>
      </c>
      <c r="D34" s="12">
        <v>10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0</v>
      </c>
      <c r="AX34" s="12">
        <v>0</v>
      </c>
      <c r="AY34" s="12">
        <v>0</v>
      </c>
      <c r="AZ34" s="12">
        <v>0</v>
      </c>
      <c r="BA34" s="12">
        <v>0</v>
      </c>
      <c r="BB34" s="12">
        <v>0</v>
      </c>
      <c r="BC34" s="12">
        <v>0</v>
      </c>
      <c r="BD34" s="12">
        <v>0</v>
      </c>
      <c r="BE34" s="12">
        <v>0</v>
      </c>
      <c r="BF34" s="12">
        <v>0</v>
      </c>
      <c r="BG34" s="12">
        <v>0</v>
      </c>
      <c r="BH34" s="12">
        <v>0</v>
      </c>
      <c r="BI34" s="12">
        <v>0</v>
      </c>
      <c r="BJ34" s="12">
        <v>0</v>
      </c>
      <c r="BK34" s="12">
        <v>0</v>
      </c>
      <c r="BL34" s="12">
        <v>0</v>
      </c>
      <c r="BM34" s="12">
        <v>0</v>
      </c>
      <c r="BN34" s="12">
        <v>0</v>
      </c>
      <c r="BO34" s="12">
        <v>0</v>
      </c>
      <c r="BP34" s="12">
        <v>0</v>
      </c>
      <c r="BQ34" s="12">
        <v>0</v>
      </c>
      <c r="BR34" s="12">
        <v>0</v>
      </c>
      <c r="BS34" s="12">
        <v>0</v>
      </c>
      <c r="BT34" s="12">
        <v>0</v>
      </c>
      <c r="BU34" s="12">
        <v>0</v>
      </c>
      <c r="BV34" s="12">
        <v>0</v>
      </c>
      <c r="BW34" s="12">
        <v>0</v>
      </c>
      <c r="BX34" s="12">
        <v>0</v>
      </c>
      <c r="BY34" s="12">
        <v>0</v>
      </c>
      <c r="BZ34" s="12">
        <v>0</v>
      </c>
      <c r="CA34" s="12">
        <v>0</v>
      </c>
      <c r="CB34" s="12">
        <v>0</v>
      </c>
      <c r="CC34" s="12">
        <v>0</v>
      </c>
      <c r="CD34" s="12">
        <v>0</v>
      </c>
      <c r="CE34" s="12">
        <v>0</v>
      </c>
      <c r="CF34" s="12">
        <v>0</v>
      </c>
      <c r="CG34" s="12">
        <v>0</v>
      </c>
      <c r="CH34" s="12">
        <v>0</v>
      </c>
      <c r="CI34" s="12">
        <v>0</v>
      </c>
      <c r="CJ34" s="12">
        <v>0</v>
      </c>
      <c r="CK34" s="12">
        <v>0</v>
      </c>
      <c r="CL34" s="12">
        <v>0</v>
      </c>
      <c r="CM34" s="12">
        <v>0</v>
      </c>
      <c r="CN34" s="12">
        <v>0</v>
      </c>
      <c r="CO34" s="12">
        <v>0</v>
      </c>
      <c r="CP34" s="12">
        <v>0</v>
      </c>
      <c r="CQ34" s="12">
        <v>0</v>
      </c>
      <c r="CR34" s="12">
        <v>0</v>
      </c>
      <c r="CS34" s="12">
        <v>0</v>
      </c>
      <c r="CT34" s="12">
        <v>0</v>
      </c>
      <c r="CU34" s="12">
        <v>0</v>
      </c>
      <c r="CV34" s="12">
        <v>0</v>
      </c>
      <c r="CW34" s="12">
        <v>0</v>
      </c>
      <c r="CX34" s="12">
        <v>0</v>
      </c>
      <c r="CY34" s="12">
        <v>0</v>
      </c>
      <c r="CZ34" s="12">
        <v>0</v>
      </c>
      <c r="DA34" s="12">
        <v>0</v>
      </c>
      <c r="DB34" s="12">
        <v>0</v>
      </c>
      <c r="DC34" s="12">
        <v>0</v>
      </c>
      <c r="DD34" s="12">
        <v>0</v>
      </c>
      <c r="DE34" s="12">
        <v>0</v>
      </c>
      <c r="DF34" s="12">
        <v>0</v>
      </c>
      <c r="DG34" s="12">
        <v>0</v>
      </c>
      <c r="DH34" s="12">
        <v>0</v>
      </c>
      <c r="DI34" s="12">
        <v>0</v>
      </c>
      <c r="DJ34" s="12">
        <v>0</v>
      </c>
      <c r="DK34" s="12">
        <v>0</v>
      </c>
      <c r="DL34" s="12">
        <v>0</v>
      </c>
      <c r="DM34" s="12">
        <v>0</v>
      </c>
      <c r="DN34" s="12">
        <v>0</v>
      </c>
      <c r="DO34" s="12">
        <v>0</v>
      </c>
      <c r="DP34" s="12">
        <v>0</v>
      </c>
      <c r="DQ34" s="12">
        <v>0</v>
      </c>
      <c r="DR34" s="12">
        <v>0</v>
      </c>
      <c r="DS34" s="12">
        <v>0</v>
      </c>
      <c r="DT34" s="12">
        <v>0</v>
      </c>
      <c r="DU34" s="12">
        <v>0</v>
      </c>
      <c r="DV34" s="12">
        <v>0</v>
      </c>
      <c r="DW34" s="12">
        <v>0</v>
      </c>
      <c r="DX34" s="12">
        <v>0</v>
      </c>
      <c r="DY34" s="12">
        <v>0</v>
      </c>
      <c r="DZ34" s="12">
        <v>0</v>
      </c>
      <c r="EA34" s="12">
        <v>0</v>
      </c>
      <c r="EB34" s="12">
        <v>0</v>
      </c>
      <c r="EC34" s="12">
        <v>0</v>
      </c>
      <c r="ED34" s="12">
        <v>0</v>
      </c>
      <c r="EE34" s="12">
        <v>0</v>
      </c>
      <c r="EF34" s="12">
        <v>0</v>
      </c>
      <c r="EG34" s="12">
        <v>0</v>
      </c>
      <c r="EH34" s="12">
        <v>0</v>
      </c>
      <c r="EI34" s="12">
        <v>0</v>
      </c>
      <c r="EJ34" s="12">
        <v>0</v>
      </c>
      <c r="EK34" s="12">
        <v>0</v>
      </c>
      <c r="EL34" s="12">
        <v>0</v>
      </c>
      <c r="EM34" s="12">
        <v>0</v>
      </c>
      <c r="EN34" s="12">
        <v>0</v>
      </c>
      <c r="EO34" s="12">
        <v>0</v>
      </c>
      <c r="EP34" s="12">
        <v>0</v>
      </c>
      <c r="EQ34" s="12">
        <v>0</v>
      </c>
      <c r="ER34" s="12">
        <v>0</v>
      </c>
      <c r="ES34" s="12">
        <v>0</v>
      </c>
      <c r="ET34" s="12">
        <v>0</v>
      </c>
      <c r="EU34" s="12">
        <v>0</v>
      </c>
      <c r="EV34" s="12">
        <v>0</v>
      </c>
      <c r="EW34" s="12">
        <v>0</v>
      </c>
      <c r="EX34" s="12">
        <v>0</v>
      </c>
      <c r="EY34" s="12">
        <v>0</v>
      </c>
      <c r="EZ34" s="12">
        <v>0</v>
      </c>
      <c r="FA34" s="12">
        <v>0</v>
      </c>
      <c r="FB34" s="12">
        <v>0</v>
      </c>
      <c r="FC34" s="12">
        <v>0</v>
      </c>
      <c r="FD34" s="12">
        <v>0</v>
      </c>
      <c r="FE34" s="12">
        <v>0</v>
      </c>
      <c r="FF34" s="12">
        <v>0</v>
      </c>
      <c r="FG34" s="12">
        <v>0</v>
      </c>
      <c r="FH34" s="12">
        <v>0</v>
      </c>
      <c r="FI34" s="12">
        <v>0</v>
      </c>
      <c r="FJ34" s="12">
        <v>0</v>
      </c>
      <c r="FK34" s="12">
        <v>0</v>
      </c>
      <c r="FL34" s="12">
        <v>0</v>
      </c>
      <c r="FM34" s="12">
        <v>0</v>
      </c>
      <c r="FN34" s="12">
        <v>0</v>
      </c>
      <c r="FO34" s="12">
        <v>0</v>
      </c>
      <c r="FP34" s="12">
        <v>0</v>
      </c>
      <c r="FQ34" s="12">
        <v>0</v>
      </c>
      <c r="FR34" s="12">
        <v>0</v>
      </c>
      <c r="FS34" s="12">
        <v>0</v>
      </c>
      <c r="FT34" s="12">
        <v>0</v>
      </c>
      <c r="FU34" s="12">
        <v>0</v>
      </c>
      <c r="FV34" s="12">
        <v>0</v>
      </c>
      <c r="FW34" s="12">
        <v>0</v>
      </c>
      <c r="FX34" s="12">
        <v>0</v>
      </c>
      <c r="FY34" s="12">
        <v>0</v>
      </c>
      <c r="FZ34" s="12">
        <f t="shared" si="7"/>
        <v>10</v>
      </c>
      <c r="GA34" s="12"/>
      <c r="GB34" s="12"/>
      <c r="GC34" s="12"/>
      <c r="GD34" s="12"/>
      <c r="GE34" s="2"/>
      <c r="GF34" s="2"/>
      <c r="GG34" s="2"/>
      <c r="GH34" s="2"/>
      <c r="GI34" s="2"/>
      <c r="GJ34" s="2"/>
      <c r="GK34" s="2"/>
    </row>
    <row r="35" spans="1:254" x14ac:dyDescent="0.35">
      <c r="A35" s="3" t="s">
        <v>450</v>
      </c>
      <c r="B35" s="2" t="s">
        <v>784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0</v>
      </c>
      <c r="AV35" s="12">
        <v>0</v>
      </c>
      <c r="AW35" s="12">
        <v>0</v>
      </c>
      <c r="AX35" s="12">
        <v>0</v>
      </c>
      <c r="AY35" s="12">
        <v>0</v>
      </c>
      <c r="AZ35" s="12">
        <v>0</v>
      </c>
      <c r="BA35" s="12">
        <v>0</v>
      </c>
      <c r="BB35" s="12">
        <v>0</v>
      </c>
      <c r="BC35" s="12">
        <v>0</v>
      </c>
      <c r="BD35" s="12">
        <v>0</v>
      </c>
      <c r="BE35" s="12">
        <v>0</v>
      </c>
      <c r="BF35" s="12">
        <v>0</v>
      </c>
      <c r="BG35" s="12">
        <v>0</v>
      </c>
      <c r="BH35" s="12">
        <v>0</v>
      </c>
      <c r="BI35" s="12">
        <v>0</v>
      </c>
      <c r="BJ35" s="12">
        <v>0</v>
      </c>
      <c r="BK35" s="12">
        <v>0</v>
      </c>
      <c r="BL35" s="12">
        <v>0</v>
      </c>
      <c r="BM35" s="12">
        <v>0</v>
      </c>
      <c r="BN35" s="12">
        <v>0</v>
      </c>
      <c r="BO35" s="12">
        <v>0</v>
      </c>
      <c r="BP35" s="12">
        <v>0</v>
      </c>
      <c r="BQ35" s="12">
        <v>0</v>
      </c>
      <c r="BR35" s="12">
        <v>0</v>
      </c>
      <c r="BS35" s="12">
        <v>0</v>
      </c>
      <c r="BT35" s="12">
        <v>0</v>
      </c>
      <c r="BU35" s="12">
        <v>0</v>
      </c>
      <c r="BV35" s="12">
        <v>0</v>
      </c>
      <c r="BW35" s="12">
        <v>0</v>
      </c>
      <c r="BX35" s="12">
        <v>0</v>
      </c>
      <c r="BY35" s="12">
        <v>0</v>
      </c>
      <c r="BZ35" s="12">
        <v>0</v>
      </c>
      <c r="CA35" s="12">
        <v>0</v>
      </c>
      <c r="CB35" s="12">
        <v>0</v>
      </c>
      <c r="CC35" s="12">
        <v>0</v>
      </c>
      <c r="CD35" s="12">
        <v>0</v>
      </c>
      <c r="CE35" s="12">
        <v>0</v>
      </c>
      <c r="CF35" s="12">
        <v>0</v>
      </c>
      <c r="CG35" s="12">
        <v>0</v>
      </c>
      <c r="CH35" s="12">
        <v>0</v>
      </c>
      <c r="CI35" s="12">
        <v>0</v>
      </c>
      <c r="CJ35" s="12">
        <v>0</v>
      </c>
      <c r="CK35" s="12">
        <v>0</v>
      </c>
      <c r="CL35" s="12">
        <v>0</v>
      </c>
      <c r="CM35" s="12">
        <v>0</v>
      </c>
      <c r="CN35" s="12">
        <v>0</v>
      </c>
      <c r="CO35" s="12">
        <v>0</v>
      </c>
      <c r="CP35" s="12">
        <v>0</v>
      </c>
      <c r="CQ35" s="12">
        <v>0</v>
      </c>
      <c r="CR35" s="12">
        <v>0</v>
      </c>
      <c r="CS35" s="12">
        <v>0</v>
      </c>
      <c r="CT35" s="12">
        <v>0</v>
      </c>
      <c r="CU35" s="12">
        <v>0</v>
      </c>
      <c r="CV35" s="12">
        <v>0</v>
      </c>
      <c r="CW35" s="12">
        <v>0</v>
      </c>
      <c r="CX35" s="12">
        <v>0</v>
      </c>
      <c r="CY35" s="12">
        <v>0</v>
      </c>
      <c r="CZ35" s="12">
        <v>0</v>
      </c>
      <c r="DA35" s="12">
        <v>0</v>
      </c>
      <c r="DB35" s="12">
        <v>0</v>
      </c>
      <c r="DC35" s="12">
        <v>0</v>
      </c>
      <c r="DD35" s="12">
        <v>0</v>
      </c>
      <c r="DE35" s="12">
        <v>0</v>
      </c>
      <c r="DF35" s="12">
        <v>0</v>
      </c>
      <c r="DG35" s="12">
        <v>0</v>
      </c>
      <c r="DH35" s="12">
        <v>0</v>
      </c>
      <c r="DI35" s="12">
        <v>0</v>
      </c>
      <c r="DJ35" s="12">
        <v>0</v>
      </c>
      <c r="DK35" s="12">
        <v>0</v>
      </c>
      <c r="DL35" s="12">
        <v>0</v>
      </c>
      <c r="DM35" s="12">
        <v>0</v>
      </c>
      <c r="DN35" s="12">
        <v>0</v>
      </c>
      <c r="DO35" s="12">
        <v>0</v>
      </c>
      <c r="DP35" s="12">
        <v>0</v>
      </c>
      <c r="DQ35" s="12">
        <v>0</v>
      </c>
      <c r="DR35" s="12">
        <v>0</v>
      </c>
      <c r="DS35" s="12">
        <v>0</v>
      </c>
      <c r="DT35" s="12">
        <v>0</v>
      </c>
      <c r="DU35" s="12">
        <v>0</v>
      </c>
      <c r="DV35" s="12">
        <v>0</v>
      </c>
      <c r="DW35" s="12">
        <v>0</v>
      </c>
      <c r="DX35" s="12">
        <v>0</v>
      </c>
      <c r="DY35" s="12">
        <v>0</v>
      </c>
      <c r="DZ35" s="12">
        <v>0</v>
      </c>
      <c r="EA35" s="12">
        <v>0</v>
      </c>
      <c r="EB35" s="12">
        <v>0</v>
      </c>
      <c r="EC35" s="12">
        <v>0</v>
      </c>
      <c r="ED35" s="12">
        <v>0</v>
      </c>
      <c r="EE35" s="12">
        <v>0</v>
      </c>
      <c r="EF35" s="12">
        <v>0</v>
      </c>
      <c r="EG35" s="12">
        <v>0</v>
      </c>
      <c r="EH35" s="12">
        <v>0</v>
      </c>
      <c r="EI35" s="12">
        <v>0</v>
      </c>
      <c r="EJ35" s="12">
        <v>0</v>
      </c>
      <c r="EK35" s="12">
        <v>0</v>
      </c>
      <c r="EL35" s="12">
        <v>0</v>
      </c>
      <c r="EM35" s="12">
        <v>0</v>
      </c>
      <c r="EN35" s="12">
        <v>0</v>
      </c>
      <c r="EO35" s="12">
        <v>0</v>
      </c>
      <c r="EP35" s="12">
        <v>0</v>
      </c>
      <c r="EQ35" s="12">
        <v>0</v>
      </c>
      <c r="ER35" s="12">
        <v>0</v>
      </c>
      <c r="ES35" s="12">
        <v>0</v>
      </c>
      <c r="ET35" s="12">
        <v>0</v>
      </c>
      <c r="EU35" s="12">
        <v>0</v>
      </c>
      <c r="EV35" s="12">
        <v>0</v>
      </c>
      <c r="EW35" s="12">
        <v>0</v>
      </c>
      <c r="EX35" s="12">
        <v>0</v>
      </c>
      <c r="EY35" s="12">
        <v>0</v>
      </c>
      <c r="EZ35" s="12">
        <v>0</v>
      </c>
      <c r="FA35" s="12">
        <v>0</v>
      </c>
      <c r="FB35" s="12">
        <v>0</v>
      </c>
      <c r="FC35" s="12">
        <v>0</v>
      </c>
      <c r="FD35" s="12">
        <v>0</v>
      </c>
      <c r="FE35" s="12">
        <v>0</v>
      </c>
      <c r="FF35" s="12">
        <v>0</v>
      </c>
      <c r="FG35" s="12">
        <v>0</v>
      </c>
      <c r="FH35" s="12">
        <v>0</v>
      </c>
      <c r="FI35" s="12">
        <v>0</v>
      </c>
      <c r="FJ35" s="12">
        <v>0</v>
      </c>
      <c r="FK35" s="12">
        <v>0</v>
      </c>
      <c r="FL35" s="12">
        <v>0</v>
      </c>
      <c r="FM35" s="12">
        <v>0</v>
      </c>
      <c r="FN35" s="12">
        <v>0</v>
      </c>
      <c r="FO35" s="12">
        <v>0</v>
      </c>
      <c r="FP35" s="12">
        <v>0</v>
      </c>
      <c r="FQ35" s="12">
        <v>0</v>
      </c>
      <c r="FR35" s="12">
        <v>0</v>
      </c>
      <c r="FS35" s="12">
        <v>0</v>
      </c>
      <c r="FT35" s="12">
        <v>0</v>
      </c>
      <c r="FU35" s="12">
        <v>0</v>
      </c>
      <c r="FV35" s="12">
        <v>0</v>
      </c>
      <c r="FW35" s="12">
        <v>0</v>
      </c>
      <c r="FX35" s="12">
        <v>0</v>
      </c>
      <c r="FY35" s="12"/>
      <c r="FZ35" s="12">
        <f t="shared" si="7"/>
        <v>0</v>
      </c>
      <c r="GA35" s="12"/>
      <c r="GB35" s="12"/>
      <c r="GC35" s="12"/>
      <c r="GD35" s="12"/>
      <c r="GE35" s="2"/>
      <c r="GF35" s="2"/>
      <c r="GG35" s="2"/>
      <c r="GH35" s="2"/>
      <c r="GI35" s="2"/>
      <c r="GJ35" s="2"/>
      <c r="GK35" s="2"/>
    </row>
    <row r="36" spans="1:254" x14ac:dyDescent="0.35">
      <c r="A36" s="3"/>
      <c r="B36" s="2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12"/>
      <c r="FZ36" s="12"/>
      <c r="GA36" s="12"/>
      <c r="GB36" s="12"/>
      <c r="GC36" s="12"/>
      <c r="GD36" s="12"/>
      <c r="GE36" s="2"/>
      <c r="GF36" s="2"/>
      <c r="GG36" s="2"/>
      <c r="GH36" s="2"/>
      <c r="GI36" s="2"/>
      <c r="GJ36" s="2"/>
      <c r="GK36" s="2"/>
    </row>
    <row r="37" spans="1:254" x14ac:dyDescent="0.35">
      <c r="A37" s="32"/>
      <c r="B37" s="33" t="s">
        <v>785</v>
      </c>
      <c r="C37" s="97">
        <f>GA337</f>
        <v>11082.87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12"/>
      <c r="GA37" s="12"/>
      <c r="GB37" s="12"/>
      <c r="GC37" s="12"/>
      <c r="GD37" s="12"/>
      <c r="GE37" s="2"/>
      <c r="GF37" s="2"/>
      <c r="GG37" s="2"/>
      <c r="GH37" s="2"/>
      <c r="GI37" s="2"/>
      <c r="GJ37" s="2"/>
      <c r="GK37" s="2"/>
    </row>
    <row r="38" spans="1:254" x14ac:dyDescent="0.35">
      <c r="A38" s="3" t="s">
        <v>450</v>
      </c>
      <c r="B38" s="2" t="s">
        <v>786</v>
      </c>
      <c r="C38" s="2">
        <f>B4</f>
        <v>8708.7900000000009</v>
      </c>
      <c r="D38" s="2">
        <f t="shared" ref="D38:BO38" si="8">$C$38</f>
        <v>8708.7900000000009</v>
      </c>
      <c r="E38" s="2">
        <f t="shared" si="8"/>
        <v>8708.7900000000009</v>
      </c>
      <c r="F38" s="2">
        <f t="shared" si="8"/>
        <v>8708.7900000000009</v>
      </c>
      <c r="G38" s="2">
        <f t="shared" si="8"/>
        <v>8708.7900000000009</v>
      </c>
      <c r="H38" s="2">
        <f t="shared" si="8"/>
        <v>8708.7900000000009</v>
      </c>
      <c r="I38" s="2">
        <f t="shared" si="8"/>
        <v>8708.7900000000009</v>
      </c>
      <c r="J38" s="2">
        <f t="shared" si="8"/>
        <v>8708.7900000000009</v>
      </c>
      <c r="K38" s="2">
        <f t="shared" si="8"/>
        <v>8708.7900000000009</v>
      </c>
      <c r="L38" s="2">
        <f t="shared" si="8"/>
        <v>8708.7900000000009</v>
      </c>
      <c r="M38" s="2">
        <f t="shared" si="8"/>
        <v>8708.7900000000009</v>
      </c>
      <c r="N38" s="2">
        <f t="shared" si="8"/>
        <v>8708.7900000000009</v>
      </c>
      <c r="O38" s="2">
        <f t="shared" si="8"/>
        <v>8708.7900000000009</v>
      </c>
      <c r="P38" s="2">
        <f t="shared" si="8"/>
        <v>8708.7900000000009</v>
      </c>
      <c r="Q38" s="2">
        <f t="shared" si="8"/>
        <v>8708.7900000000009</v>
      </c>
      <c r="R38" s="2">
        <f t="shared" si="8"/>
        <v>8708.7900000000009</v>
      </c>
      <c r="S38" s="2">
        <f t="shared" si="8"/>
        <v>8708.7900000000009</v>
      </c>
      <c r="T38" s="2">
        <f t="shared" si="8"/>
        <v>8708.7900000000009</v>
      </c>
      <c r="U38" s="2">
        <f t="shared" si="8"/>
        <v>8708.7900000000009</v>
      </c>
      <c r="V38" s="2">
        <f t="shared" si="8"/>
        <v>8708.7900000000009</v>
      </c>
      <c r="W38" s="2">
        <f t="shared" si="8"/>
        <v>8708.7900000000009</v>
      </c>
      <c r="X38" s="2">
        <f t="shared" si="8"/>
        <v>8708.7900000000009</v>
      </c>
      <c r="Y38" s="2">
        <f t="shared" si="8"/>
        <v>8708.7900000000009</v>
      </c>
      <c r="Z38" s="2">
        <f t="shared" si="8"/>
        <v>8708.7900000000009</v>
      </c>
      <c r="AA38" s="2">
        <f t="shared" si="8"/>
        <v>8708.7900000000009</v>
      </c>
      <c r="AB38" s="2">
        <f t="shared" si="8"/>
        <v>8708.7900000000009</v>
      </c>
      <c r="AC38" s="2">
        <f t="shared" si="8"/>
        <v>8708.7900000000009</v>
      </c>
      <c r="AD38" s="2">
        <f t="shared" si="8"/>
        <v>8708.7900000000009</v>
      </c>
      <c r="AE38" s="2">
        <f t="shared" si="8"/>
        <v>8708.7900000000009</v>
      </c>
      <c r="AF38" s="2">
        <f t="shared" si="8"/>
        <v>8708.7900000000009</v>
      </c>
      <c r="AG38" s="2">
        <f t="shared" si="8"/>
        <v>8708.7900000000009</v>
      </c>
      <c r="AH38" s="2">
        <f t="shared" si="8"/>
        <v>8708.7900000000009</v>
      </c>
      <c r="AI38" s="2">
        <f t="shared" si="8"/>
        <v>8708.7900000000009</v>
      </c>
      <c r="AJ38" s="2">
        <f t="shared" si="8"/>
        <v>8708.7900000000009</v>
      </c>
      <c r="AK38" s="2">
        <f t="shared" si="8"/>
        <v>8708.7900000000009</v>
      </c>
      <c r="AL38" s="2">
        <f t="shared" si="8"/>
        <v>8708.7900000000009</v>
      </c>
      <c r="AM38" s="2">
        <f t="shared" si="8"/>
        <v>8708.7900000000009</v>
      </c>
      <c r="AN38" s="2">
        <f t="shared" si="8"/>
        <v>8708.7900000000009</v>
      </c>
      <c r="AO38" s="2">
        <f t="shared" si="8"/>
        <v>8708.7900000000009</v>
      </c>
      <c r="AP38" s="2">
        <f t="shared" si="8"/>
        <v>8708.7900000000009</v>
      </c>
      <c r="AQ38" s="2">
        <f t="shared" si="8"/>
        <v>8708.7900000000009</v>
      </c>
      <c r="AR38" s="2">
        <f t="shared" si="8"/>
        <v>8708.7900000000009</v>
      </c>
      <c r="AS38" s="2">
        <f t="shared" si="8"/>
        <v>8708.7900000000009</v>
      </c>
      <c r="AT38" s="2">
        <f t="shared" si="8"/>
        <v>8708.7900000000009</v>
      </c>
      <c r="AU38" s="2">
        <f t="shared" si="8"/>
        <v>8708.7900000000009</v>
      </c>
      <c r="AV38" s="2">
        <f t="shared" si="8"/>
        <v>8708.7900000000009</v>
      </c>
      <c r="AW38" s="2">
        <f t="shared" si="8"/>
        <v>8708.7900000000009</v>
      </c>
      <c r="AX38" s="2">
        <f t="shared" si="8"/>
        <v>8708.7900000000009</v>
      </c>
      <c r="AY38" s="2">
        <f t="shared" si="8"/>
        <v>8708.7900000000009</v>
      </c>
      <c r="AZ38" s="2">
        <f t="shared" si="8"/>
        <v>8708.7900000000009</v>
      </c>
      <c r="BA38" s="2">
        <f t="shared" si="8"/>
        <v>8708.7900000000009</v>
      </c>
      <c r="BB38" s="2">
        <f t="shared" si="8"/>
        <v>8708.7900000000009</v>
      </c>
      <c r="BC38" s="2">
        <f t="shared" si="8"/>
        <v>8708.7900000000009</v>
      </c>
      <c r="BD38" s="2">
        <f t="shared" si="8"/>
        <v>8708.7900000000009</v>
      </c>
      <c r="BE38" s="2">
        <f t="shared" si="8"/>
        <v>8708.7900000000009</v>
      </c>
      <c r="BF38" s="2">
        <f t="shared" si="8"/>
        <v>8708.7900000000009</v>
      </c>
      <c r="BG38" s="2">
        <f t="shared" si="8"/>
        <v>8708.7900000000009</v>
      </c>
      <c r="BH38" s="2">
        <f t="shared" si="8"/>
        <v>8708.7900000000009</v>
      </c>
      <c r="BI38" s="2">
        <f t="shared" si="8"/>
        <v>8708.7900000000009</v>
      </c>
      <c r="BJ38" s="2">
        <f t="shared" si="8"/>
        <v>8708.7900000000009</v>
      </c>
      <c r="BK38" s="2">
        <f t="shared" si="8"/>
        <v>8708.7900000000009</v>
      </c>
      <c r="BL38" s="2">
        <f t="shared" si="8"/>
        <v>8708.7900000000009</v>
      </c>
      <c r="BM38" s="2">
        <f t="shared" si="8"/>
        <v>8708.7900000000009</v>
      </c>
      <c r="BN38" s="2">
        <f t="shared" si="8"/>
        <v>8708.7900000000009</v>
      </c>
      <c r="BO38" s="2">
        <f t="shared" si="8"/>
        <v>8708.7900000000009</v>
      </c>
      <c r="BP38" s="2">
        <f t="shared" ref="BP38:EA38" si="9">$C$38</f>
        <v>8708.7900000000009</v>
      </c>
      <c r="BQ38" s="2">
        <f t="shared" si="9"/>
        <v>8708.7900000000009</v>
      </c>
      <c r="BR38" s="2">
        <f t="shared" si="9"/>
        <v>8708.7900000000009</v>
      </c>
      <c r="BS38" s="2">
        <f t="shared" si="9"/>
        <v>8708.7900000000009</v>
      </c>
      <c r="BT38" s="2">
        <f t="shared" si="9"/>
        <v>8708.7900000000009</v>
      </c>
      <c r="BU38" s="2">
        <f t="shared" si="9"/>
        <v>8708.7900000000009</v>
      </c>
      <c r="BV38" s="2">
        <f t="shared" si="9"/>
        <v>8708.7900000000009</v>
      </c>
      <c r="BW38" s="2">
        <f t="shared" si="9"/>
        <v>8708.7900000000009</v>
      </c>
      <c r="BX38" s="2">
        <f t="shared" si="9"/>
        <v>8708.7900000000009</v>
      </c>
      <c r="BY38" s="2">
        <f t="shared" si="9"/>
        <v>8708.7900000000009</v>
      </c>
      <c r="BZ38" s="2">
        <f t="shared" si="9"/>
        <v>8708.7900000000009</v>
      </c>
      <c r="CA38" s="2">
        <f t="shared" si="9"/>
        <v>8708.7900000000009</v>
      </c>
      <c r="CB38" s="2">
        <f t="shared" si="9"/>
        <v>8708.7900000000009</v>
      </c>
      <c r="CC38" s="2">
        <f t="shared" si="9"/>
        <v>8708.7900000000009</v>
      </c>
      <c r="CD38" s="2">
        <f t="shared" si="9"/>
        <v>8708.7900000000009</v>
      </c>
      <c r="CE38" s="2">
        <f t="shared" si="9"/>
        <v>8708.7900000000009</v>
      </c>
      <c r="CF38" s="2">
        <f t="shared" si="9"/>
        <v>8708.7900000000009</v>
      </c>
      <c r="CG38" s="2">
        <f t="shared" si="9"/>
        <v>8708.7900000000009</v>
      </c>
      <c r="CH38" s="2">
        <f t="shared" si="9"/>
        <v>8708.7900000000009</v>
      </c>
      <c r="CI38" s="2">
        <f t="shared" si="9"/>
        <v>8708.7900000000009</v>
      </c>
      <c r="CJ38" s="2">
        <f t="shared" si="9"/>
        <v>8708.7900000000009</v>
      </c>
      <c r="CK38" s="2">
        <f t="shared" si="9"/>
        <v>8708.7900000000009</v>
      </c>
      <c r="CL38" s="2">
        <f t="shared" si="9"/>
        <v>8708.7900000000009</v>
      </c>
      <c r="CM38" s="2">
        <f t="shared" si="9"/>
        <v>8708.7900000000009</v>
      </c>
      <c r="CN38" s="2">
        <f t="shared" si="9"/>
        <v>8708.7900000000009</v>
      </c>
      <c r="CO38" s="2">
        <f t="shared" si="9"/>
        <v>8708.7900000000009</v>
      </c>
      <c r="CP38" s="2">
        <f t="shared" si="9"/>
        <v>8708.7900000000009</v>
      </c>
      <c r="CQ38" s="2">
        <f t="shared" si="9"/>
        <v>8708.7900000000009</v>
      </c>
      <c r="CR38" s="2">
        <f t="shared" si="9"/>
        <v>8708.7900000000009</v>
      </c>
      <c r="CS38" s="2">
        <f t="shared" si="9"/>
        <v>8708.7900000000009</v>
      </c>
      <c r="CT38" s="2">
        <f t="shared" si="9"/>
        <v>8708.7900000000009</v>
      </c>
      <c r="CU38" s="2">
        <f t="shared" si="9"/>
        <v>8708.7900000000009</v>
      </c>
      <c r="CV38" s="2">
        <f t="shared" si="9"/>
        <v>8708.7900000000009</v>
      </c>
      <c r="CW38" s="2">
        <f t="shared" si="9"/>
        <v>8708.7900000000009</v>
      </c>
      <c r="CX38" s="2">
        <f t="shared" si="9"/>
        <v>8708.7900000000009</v>
      </c>
      <c r="CY38" s="2">
        <f t="shared" si="9"/>
        <v>8708.7900000000009</v>
      </c>
      <c r="CZ38" s="2">
        <f t="shared" si="9"/>
        <v>8708.7900000000009</v>
      </c>
      <c r="DA38" s="2">
        <f t="shared" si="9"/>
        <v>8708.7900000000009</v>
      </c>
      <c r="DB38" s="2">
        <f t="shared" si="9"/>
        <v>8708.7900000000009</v>
      </c>
      <c r="DC38" s="2">
        <f t="shared" si="9"/>
        <v>8708.7900000000009</v>
      </c>
      <c r="DD38" s="2">
        <f t="shared" si="9"/>
        <v>8708.7900000000009</v>
      </c>
      <c r="DE38" s="2">
        <f t="shared" si="9"/>
        <v>8708.7900000000009</v>
      </c>
      <c r="DF38" s="2">
        <f t="shared" si="9"/>
        <v>8708.7900000000009</v>
      </c>
      <c r="DG38" s="2">
        <f t="shared" si="9"/>
        <v>8708.7900000000009</v>
      </c>
      <c r="DH38" s="2">
        <f t="shared" si="9"/>
        <v>8708.7900000000009</v>
      </c>
      <c r="DI38" s="2">
        <f t="shared" si="9"/>
        <v>8708.7900000000009</v>
      </c>
      <c r="DJ38" s="2">
        <f t="shared" si="9"/>
        <v>8708.7900000000009</v>
      </c>
      <c r="DK38" s="2">
        <f t="shared" si="9"/>
        <v>8708.7900000000009</v>
      </c>
      <c r="DL38" s="2">
        <f t="shared" si="9"/>
        <v>8708.7900000000009</v>
      </c>
      <c r="DM38" s="2">
        <f t="shared" si="9"/>
        <v>8708.7900000000009</v>
      </c>
      <c r="DN38" s="2">
        <f t="shared" si="9"/>
        <v>8708.7900000000009</v>
      </c>
      <c r="DO38" s="2">
        <f t="shared" si="9"/>
        <v>8708.7900000000009</v>
      </c>
      <c r="DP38" s="2">
        <f t="shared" si="9"/>
        <v>8708.7900000000009</v>
      </c>
      <c r="DQ38" s="2">
        <f t="shared" si="9"/>
        <v>8708.7900000000009</v>
      </c>
      <c r="DR38" s="2">
        <f t="shared" si="9"/>
        <v>8708.7900000000009</v>
      </c>
      <c r="DS38" s="2">
        <f t="shared" si="9"/>
        <v>8708.7900000000009</v>
      </c>
      <c r="DT38" s="2">
        <f t="shared" si="9"/>
        <v>8708.7900000000009</v>
      </c>
      <c r="DU38" s="2">
        <f t="shared" si="9"/>
        <v>8708.7900000000009</v>
      </c>
      <c r="DV38" s="2">
        <f t="shared" si="9"/>
        <v>8708.7900000000009</v>
      </c>
      <c r="DW38" s="2">
        <f t="shared" si="9"/>
        <v>8708.7900000000009</v>
      </c>
      <c r="DX38" s="2">
        <f t="shared" si="9"/>
        <v>8708.7900000000009</v>
      </c>
      <c r="DY38" s="2">
        <f t="shared" si="9"/>
        <v>8708.7900000000009</v>
      </c>
      <c r="DZ38" s="2">
        <f t="shared" si="9"/>
        <v>8708.7900000000009</v>
      </c>
      <c r="EA38" s="2">
        <f t="shared" si="9"/>
        <v>8708.7900000000009</v>
      </c>
      <c r="EB38" s="2">
        <f t="shared" ref="EB38:FX38" si="10">$C$38</f>
        <v>8708.7900000000009</v>
      </c>
      <c r="EC38" s="2">
        <f t="shared" si="10"/>
        <v>8708.7900000000009</v>
      </c>
      <c r="ED38" s="2">
        <f t="shared" si="10"/>
        <v>8708.7900000000009</v>
      </c>
      <c r="EE38" s="2">
        <f t="shared" si="10"/>
        <v>8708.7900000000009</v>
      </c>
      <c r="EF38" s="2">
        <f t="shared" si="10"/>
        <v>8708.7900000000009</v>
      </c>
      <c r="EG38" s="2">
        <f t="shared" si="10"/>
        <v>8708.7900000000009</v>
      </c>
      <c r="EH38" s="2">
        <f t="shared" si="10"/>
        <v>8708.7900000000009</v>
      </c>
      <c r="EI38" s="2">
        <f t="shared" si="10"/>
        <v>8708.7900000000009</v>
      </c>
      <c r="EJ38" s="2">
        <f t="shared" si="10"/>
        <v>8708.7900000000009</v>
      </c>
      <c r="EK38" s="2">
        <f t="shared" si="10"/>
        <v>8708.7900000000009</v>
      </c>
      <c r="EL38" s="2">
        <f t="shared" si="10"/>
        <v>8708.7900000000009</v>
      </c>
      <c r="EM38" s="2">
        <f t="shared" si="10"/>
        <v>8708.7900000000009</v>
      </c>
      <c r="EN38" s="2">
        <f t="shared" si="10"/>
        <v>8708.7900000000009</v>
      </c>
      <c r="EO38" s="2">
        <f t="shared" si="10"/>
        <v>8708.7900000000009</v>
      </c>
      <c r="EP38" s="2">
        <f t="shared" si="10"/>
        <v>8708.7900000000009</v>
      </c>
      <c r="EQ38" s="2">
        <f t="shared" si="10"/>
        <v>8708.7900000000009</v>
      </c>
      <c r="ER38" s="2">
        <f t="shared" si="10"/>
        <v>8708.7900000000009</v>
      </c>
      <c r="ES38" s="2">
        <f t="shared" si="10"/>
        <v>8708.7900000000009</v>
      </c>
      <c r="ET38" s="2">
        <f t="shared" si="10"/>
        <v>8708.7900000000009</v>
      </c>
      <c r="EU38" s="2">
        <f t="shared" si="10"/>
        <v>8708.7900000000009</v>
      </c>
      <c r="EV38" s="2">
        <f t="shared" si="10"/>
        <v>8708.7900000000009</v>
      </c>
      <c r="EW38" s="2">
        <f t="shared" si="10"/>
        <v>8708.7900000000009</v>
      </c>
      <c r="EX38" s="2">
        <f t="shared" si="10"/>
        <v>8708.7900000000009</v>
      </c>
      <c r="EY38" s="2">
        <f t="shared" si="10"/>
        <v>8708.7900000000009</v>
      </c>
      <c r="EZ38" s="2">
        <f t="shared" si="10"/>
        <v>8708.7900000000009</v>
      </c>
      <c r="FA38" s="2">
        <f t="shared" si="10"/>
        <v>8708.7900000000009</v>
      </c>
      <c r="FB38" s="2">
        <f t="shared" si="10"/>
        <v>8708.7900000000009</v>
      </c>
      <c r="FC38" s="2">
        <f t="shared" si="10"/>
        <v>8708.7900000000009</v>
      </c>
      <c r="FD38" s="2">
        <f t="shared" si="10"/>
        <v>8708.7900000000009</v>
      </c>
      <c r="FE38" s="2">
        <f t="shared" si="10"/>
        <v>8708.7900000000009</v>
      </c>
      <c r="FF38" s="2">
        <f t="shared" si="10"/>
        <v>8708.7900000000009</v>
      </c>
      <c r="FG38" s="2">
        <f t="shared" si="10"/>
        <v>8708.7900000000009</v>
      </c>
      <c r="FH38" s="2">
        <f t="shared" si="10"/>
        <v>8708.7900000000009</v>
      </c>
      <c r="FI38" s="2">
        <f t="shared" si="10"/>
        <v>8708.7900000000009</v>
      </c>
      <c r="FJ38" s="2">
        <f t="shared" si="10"/>
        <v>8708.7900000000009</v>
      </c>
      <c r="FK38" s="2">
        <f t="shared" si="10"/>
        <v>8708.7900000000009</v>
      </c>
      <c r="FL38" s="2">
        <f t="shared" si="10"/>
        <v>8708.7900000000009</v>
      </c>
      <c r="FM38" s="2">
        <f t="shared" si="10"/>
        <v>8708.7900000000009</v>
      </c>
      <c r="FN38" s="2">
        <f t="shared" si="10"/>
        <v>8708.7900000000009</v>
      </c>
      <c r="FO38" s="2">
        <f t="shared" si="10"/>
        <v>8708.7900000000009</v>
      </c>
      <c r="FP38" s="2">
        <f t="shared" si="10"/>
        <v>8708.7900000000009</v>
      </c>
      <c r="FQ38" s="2">
        <f t="shared" si="10"/>
        <v>8708.7900000000009</v>
      </c>
      <c r="FR38" s="2">
        <f t="shared" si="10"/>
        <v>8708.7900000000009</v>
      </c>
      <c r="FS38" s="2">
        <f t="shared" si="10"/>
        <v>8708.7900000000009</v>
      </c>
      <c r="FT38" s="2">
        <f t="shared" si="10"/>
        <v>8708.7900000000009</v>
      </c>
      <c r="FU38" s="2">
        <f t="shared" si="10"/>
        <v>8708.7900000000009</v>
      </c>
      <c r="FV38" s="2">
        <f t="shared" si="10"/>
        <v>8708.7900000000009</v>
      </c>
      <c r="FW38" s="2">
        <f t="shared" si="10"/>
        <v>8708.7900000000009</v>
      </c>
      <c r="FX38" s="2">
        <f t="shared" si="10"/>
        <v>8708.7900000000009</v>
      </c>
      <c r="FY38" s="2"/>
      <c r="FZ38" s="12"/>
      <c r="GA38" s="12"/>
      <c r="GB38" s="12"/>
      <c r="GC38" s="12"/>
      <c r="GD38" s="12"/>
      <c r="GE38" s="2"/>
      <c r="GF38" s="2"/>
      <c r="GG38" s="2"/>
      <c r="GH38" s="2"/>
      <c r="GI38" s="2"/>
      <c r="GJ38" s="2"/>
      <c r="GK38" s="2"/>
    </row>
    <row r="39" spans="1:254" x14ac:dyDescent="0.35">
      <c r="A39" s="3" t="s">
        <v>787</v>
      </c>
      <c r="B39" s="2" t="s">
        <v>788</v>
      </c>
      <c r="C39" s="206">
        <v>11082.87</v>
      </c>
      <c r="D39" s="2">
        <f t="shared" ref="D39:BO39" si="11">$C$39</f>
        <v>11082.87</v>
      </c>
      <c r="E39" s="2">
        <f t="shared" si="11"/>
        <v>11082.87</v>
      </c>
      <c r="F39" s="2">
        <f t="shared" si="11"/>
        <v>11082.87</v>
      </c>
      <c r="G39" s="2">
        <f t="shared" si="11"/>
        <v>11082.87</v>
      </c>
      <c r="H39" s="2">
        <f t="shared" si="11"/>
        <v>11082.87</v>
      </c>
      <c r="I39" s="2">
        <f t="shared" si="11"/>
        <v>11082.87</v>
      </c>
      <c r="J39" s="2">
        <f t="shared" si="11"/>
        <v>11082.87</v>
      </c>
      <c r="K39" s="2">
        <f t="shared" si="11"/>
        <v>11082.87</v>
      </c>
      <c r="L39" s="2">
        <f t="shared" si="11"/>
        <v>11082.87</v>
      </c>
      <c r="M39" s="2">
        <f t="shared" si="11"/>
        <v>11082.87</v>
      </c>
      <c r="N39" s="2">
        <f t="shared" si="11"/>
        <v>11082.87</v>
      </c>
      <c r="O39" s="2">
        <f t="shared" si="11"/>
        <v>11082.87</v>
      </c>
      <c r="P39" s="2">
        <f t="shared" si="11"/>
        <v>11082.87</v>
      </c>
      <c r="Q39" s="2">
        <f t="shared" si="11"/>
        <v>11082.87</v>
      </c>
      <c r="R39" s="2">
        <f t="shared" si="11"/>
        <v>11082.87</v>
      </c>
      <c r="S39" s="2">
        <f t="shared" si="11"/>
        <v>11082.87</v>
      </c>
      <c r="T39" s="2">
        <f t="shared" si="11"/>
        <v>11082.87</v>
      </c>
      <c r="U39" s="2">
        <f t="shared" si="11"/>
        <v>11082.87</v>
      </c>
      <c r="V39" s="2">
        <f t="shared" si="11"/>
        <v>11082.87</v>
      </c>
      <c r="W39" s="2">
        <f t="shared" si="11"/>
        <v>11082.87</v>
      </c>
      <c r="X39" s="2">
        <f t="shared" si="11"/>
        <v>11082.87</v>
      </c>
      <c r="Y39" s="2">
        <f t="shared" si="11"/>
        <v>11082.87</v>
      </c>
      <c r="Z39" s="2">
        <f t="shared" si="11"/>
        <v>11082.87</v>
      </c>
      <c r="AA39" s="2">
        <f t="shared" si="11"/>
        <v>11082.87</v>
      </c>
      <c r="AB39" s="2">
        <f t="shared" si="11"/>
        <v>11082.87</v>
      </c>
      <c r="AC39" s="2">
        <f t="shared" si="11"/>
        <v>11082.87</v>
      </c>
      <c r="AD39" s="2">
        <f t="shared" si="11"/>
        <v>11082.87</v>
      </c>
      <c r="AE39" s="2">
        <f t="shared" si="11"/>
        <v>11082.87</v>
      </c>
      <c r="AF39" s="2">
        <f t="shared" si="11"/>
        <v>11082.87</v>
      </c>
      <c r="AG39" s="2">
        <f t="shared" si="11"/>
        <v>11082.87</v>
      </c>
      <c r="AH39" s="2">
        <f t="shared" si="11"/>
        <v>11082.87</v>
      </c>
      <c r="AI39" s="2">
        <f t="shared" si="11"/>
        <v>11082.87</v>
      </c>
      <c r="AJ39" s="2">
        <f t="shared" si="11"/>
        <v>11082.87</v>
      </c>
      <c r="AK39" s="2">
        <f t="shared" si="11"/>
        <v>11082.87</v>
      </c>
      <c r="AL39" s="2">
        <f t="shared" si="11"/>
        <v>11082.87</v>
      </c>
      <c r="AM39" s="2">
        <f t="shared" si="11"/>
        <v>11082.87</v>
      </c>
      <c r="AN39" s="2">
        <f t="shared" si="11"/>
        <v>11082.87</v>
      </c>
      <c r="AO39" s="2">
        <f t="shared" si="11"/>
        <v>11082.87</v>
      </c>
      <c r="AP39" s="2">
        <f t="shared" si="11"/>
        <v>11082.87</v>
      </c>
      <c r="AQ39" s="2">
        <f t="shared" si="11"/>
        <v>11082.87</v>
      </c>
      <c r="AR39" s="2">
        <f t="shared" si="11"/>
        <v>11082.87</v>
      </c>
      <c r="AS39" s="2">
        <f t="shared" si="11"/>
        <v>11082.87</v>
      </c>
      <c r="AT39" s="2">
        <f t="shared" si="11"/>
        <v>11082.87</v>
      </c>
      <c r="AU39" s="2">
        <f t="shared" si="11"/>
        <v>11082.87</v>
      </c>
      <c r="AV39" s="2">
        <f t="shared" si="11"/>
        <v>11082.87</v>
      </c>
      <c r="AW39" s="2">
        <f t="shared" si="11"/>
        <v>11082.87</v>
      </c>
      <c r="AX39" s="2">
        <f t="shared" si="11"/>
        <v>11082.87</v>
      </c>
      <c r="AY39" s="2">
        <f t="shared" si="11"/>
        <v>11082.87</v>
      </c>
      <c r="AZ39" s="2">
        <f t="shared" si="11"/>
        <v>11082.87</v>
      </c>
      <c r="BA39" s="2">
        <f t="shared" si="11"/>
        <v>11082.87</v>
      </c>
      <c r="BB39" s="2">
        <f t="shared" si="11"/>
        <v>11082.87</v>
      </c>
      <c r="BC39" s="2">
        <f t="shared" si="11"/>
        <v>11082.87</v>
      </c>
      <c r="BD39" s="2">
        <f t="shared" si="11"/>
        <v>11082.87</v>
      </c>
      <c r="BE39" s="2">
        <f t="shared" si="11"/>
        <v>11082.87</v>
      </c>
      <c r="BF39" s="2">
        <f t="shared" si="11"/>
        <v>11082.87</v>
      </c>
      <c r="BG39" s="2">
        <f t="shared" si="11"/>
        <v>11082.87</v>
      </c>
      <c r="BH39" s="2">
        <f t="shared" si="11"/>
        <v>11082.87</v>
      </c>
      <c r="BI39" s="2">
        <f t="shared" si="11"/>
        <v>11082.87</v>
      </c>
      <c r="BJ39" s="2">
        <f t="shared" si="11"/>
        <v>11082.87</v>
      </c>
      <c r="BK39" s="2">
        <f t="shared" si="11"/>
        <v>11082.87</v>
      </c>
      <c r="BL39" s="2">
        <f t="shared" si="11"/>
        <v>11082.87</v>
      </c>
      <c r="BM39" s="2">
        <f t="shared" si="11"/>
        <v>11082.87</v>
      </c>
      <c r="BN39" s="2">
        <f t="shared" si="11"/>
        <v>11082.87</v>
      </c>
      <c r="BO39" s="2">
        <f t="shared" si="11"/>
        <v>11082.87</v>
      </c>
      <c r="BP39" s="2">
        <f t="shared" ref="BP39:EA39" si="12">$C$39</f>
        <v>11082.87</v>
      </c>
      <c r="BQ39" s="2">
        <f t="shared" si="12"/>
        <v>11082.87</v>
      </c>
      <c r="BR39" s="2">
        <f t="shared" si="12"/>
        <v>11082.87</v>
      </c>
      <c r="BS39" s="2">
        <f t="shared" si="12"/>
        <v>11082.87</v>
      </c>
      <c r="BT39" s="2">
        <f t="shared" si="12"/>
        <v>11082.87</v>
      </c>
      <c r="BU39" s="2">
        <f t="shared" si="12"/>
        <v>11082.87</v>
      </c>
      <c r="BV39" s="2">
        <f t="shared" si="12"/>
        <v>11082.87</v>
      </c>
      <c r="BW39" s="2">
        <f t="shared" si="12"/>
        <v>11082.87</v>
      </c>
      <c r="BX39" s="2">
        <f t="shared" si="12"/>
        <v>11082.87</v>
      </c>
      <c r="BY39" s="2">
        <f t="shared" si="12"/>
        <v>11082.87</v>
      </c>
      <c r="BZ39" s="2">
        <f t="shared" si="12"/>
        <v>11082.87</v>
      </c>
      <c r="CA39" s="2">
        <f t="shared" si="12"/>
        <v>11082.87</v>
      </c>
      <c r="CB39" s="2">
        <f t="shared" si="12"/>
        <v>11082.87</v>
      </c>
      <c r="CC39" s="2">
        <f t="shared" si="12"/>
        <v>11082.87</v>
      </c>
      <c r="CD39" s="2">
        <f t="shared" si="12"/>
        <v>11082.87</v>
      </c>
      <c r="CE39" s="2">
        <f t="shared" si="12"/>
        <v>11082.87</v>
      </c>
      <c r="CF39" s="2">
        <f t="shared" si="12"/>
        <v>11082.87</v>
      </c>
      <c r="CG39" s="2">
        <f t="shared" si="12"/>
        <v>11082.87</v>
      </c>
      <c r="CH39" s="2">
        <f t="shared" si="12"/>
        <v>11082.87</v>
      </c>
      <c r="CI39" s="2">
        <f t="shared" si="12"/>
        <v>11082.87</v>
      </c>
      <c r="CJ39" s="2">
        <f t="shared" si="12"/>
        <v>11082.87</v>
      </c>
      <c r="CK39" s="2">
        <f t="shared" si="12"/>
        <v>11082.87</v>
      </c>
      <c r="CL39" s="2">
        <f t="shared" si="12"/>
        <v>11082.87</v>
      </c>
      <c r="CM39" s="2">
        <f t="shared" si="12"/>
        <v>11082.87</v>
      </c>
      <c r="CN39" s="2">
        <f t="shared" si="12"/>
        <v>11082.87</v>
      </c>
      <c r="CO39" s="2">
        <f t="shared" si="12"/>
        <v>11082.87</v>
      </c>
      <c r="CP39" s="2">
        <f t="shared" si="12"/>
        <v>11082.87</v>
      </c>
      <c r="CQ39" s="2">
        <f t="shared" si="12"/>
        <v>11082.87</v>
      </c>
      <c r="CR39" s="2">
        <f t="shared" si="12"/>
        <v>11082.87</v>
      </c>
      <c r="CS39" s="2">
        <f t="shared" si="12"/>
        <v>11082.87</v>
      </c>
      <c r="CT39" s="2">
        <f t="shared" si="12"/>
        <v>11082.87</v>
      </c>
      <c r="CU39" s="2">
        <f t="shared" si="12"/>
        <v>11082.87</v>
      </c>
      <c r="CV39" s="2">
        <f t="shared" si="12"/>
        <v>11082.87</v>
      </c>
      <c r="CW39" s="2">
        <f t="shared" si="12"/>
        <v>11082.87</v>
      </c>
      <c r="CX39" s="2">
        <f t="shared" si="12"/>
        <v>11082.87</v>
      </c>
      <c r="CY39" s="2">
        <f t="shared" si="12"/>
        <v>11082.87</v>
      </c>
      <c r="CZ39" s="2">
        <f t="shared" si="12"/>
        <v>11082.87</v>
      </c>
      <c r="DA39" s="2">
        <f t="shared" si="12"/>
        <v>11082.87</v>
      </c>
      <c r="DB39" s="2">
        <f t="shared" si="12"/>
        <v>11082.87</v>
      </c>
      <c r="DC39" s="2">
        <f t="shared" si="12"/>
        <v>11082.87</v>
      </c>
      <c r="DD39" s="2">
        <f t="shared" si="12"/>
        <v>11082.87</v>
      </c>
      <c r="DE39" s="2">
        <f t="shared" si="12"/>
        <v>11082.87</v>
      </c>
      <c r="DF39" s="2">
        <f t="shared" si="12"/>
        <v>11082.87</v>
      </c>
      <c r="DG39" s="2">
        <f t="shared" si="12"/>
        <v>11082.87</v>
      </c>
      <c r="DH39" s="2">
        <f t="shared" si="12"/>
        <v>11082.87</v>
      </c>
      <c r="DI39" s="2">
        <f t="shared" si="12"/>
        <v>11082.87</v>
      </c>
      <c r="DJ39" s="2">
        <f t="shared" si="12"/>
        <v>11082.87</v>
      </c>
      <c r="DK39" s="2">
        <f t="shared" si="12"/>
        <v>11082.87</v>
      </c>
      <c r="DL39" s="2">
        <f t="shared" si="12"/>
        <v>11082.87</v>
      </c>
      <c r="DM39" s="2">
        <f t="shared" si="12"/>
        <v>11082.87</v>
      </c>
      <c r="DN39" s="2">
        <f t="shared" si="12"/>
        <v>11082.87</v>
      </c>
      <c r="DO39" s="2">
        <f t="shared" si="12"/>
        <v>11082.87</v>
      </c>
      <c r="DP39" s="2">
        <f t="shared" si="12"/>
        <v>11082.87</v>
      </c>
      <c r="DQ39" s="2">
        <f t="shared" si="12"/>
        <v>11082.87</v>
      </c>
      <c r="DR39" s="2">
        <f t="shared" si="12"/>
        <v>11082.87</v>
      </c>
      <c r="DS39" s="2">
        <f t="shared" si="12"/>
        <v>11082.87</v>
      </c>
      <c r="DT39" s="2">
        <f t="shared" si="12"/>
        <v>11082.87</v>
      </c>
      <c r="DU39" s="2">
        <f t="shared" si="12"/>
        <v>11082.87</v>
      </c>
      <c r="DV39" s="2">
        <f t="shared" si="12"/>
        <v>11082.87</v>
      </c>
      <c r="DW39" s="2">
        <f t="shared" si="12"/>
        <v>11082.87</v>
      </c>
      <c r="DX39" s="2">
        <f t="shared" si="12"/>
        <v>11082.87</v>
      </c>
      <c r="DY39" s="2">
        <f t="shared" si="12"/>
        <v>11082.87</v>
      </c>
      <c r="DZ39" s="2">
        <f t="shared" si="12"/>
        <v>11082.87</v>
      </c>
      <c r="EA39" s="2">
        <f t="shared" si="12"/>
        <v>11082.87</v>
      </c>
      <c r="EB39" s="2">
        <f t="shared" ref="EB39:FX39" si="13">$C$39</f>
        <v>11082.87</v>
      </c>
      <c r="EC39" s="2">
        <f t="shared" si="13"/>
        <v>11082.87</v>
      </c>
      <c r="ED39" s="2">
        <f t="shared" si="13"/>
        <v>11082.87</v>
      </c>
      <c r="EE39" s="2">
        <f t="shared" si="13"/>
        <v>11082.87</v>
      </c>
      <c r="EF39" s="2">
        <f t="shared" si="13"/>
        <v>11082.87</v>
      </c>
      <c r="EG39" s="2">
        <f t="shared" si="13"/>
        <v>11082.87</v>
      </c>
      <c r="EH39" s="2">
        <f t="shared" si="13"/>
        <v>11082.87</v>
      </c>
      <c r="EI39" s="2">
        <f t="shared" si="13"/>
        <v>11082.87</v>
      </c>
      <c r="EJ39" s="2">
        <f t="shared" si="13"/>
        <v>11082.87</v>
      </c>
      <c r="EK39" s="2">
        <f t="shared" si="13"/>
        <v>11082.87</v>
      </c>
      <c r="EL39" s="2">
        <f t="shared" si="13"/>
        <v>11082.87</v>
      </c>
      <c r="EM39" s="2">
        <f t="shared" si="13"/>
        <v>11082.87</v>
      </c>
      <c r="EN39" s="2">
        <f t="shared" si="13"/>
        <v>11082.87</v>
      </c>
      <c r="EO39" s="2">
        <f t="shared" si="13"/>
        <v>11082.87</v>
      </c>
      <c r="EP39" s="2">
        <f t="shared" si="13"/>
        <v>11082.87</v>
      </c>
      <c r="EQ39" s="2">
        <f t="shared" si="13"/>
        <v>11082.87</v>
      </c>
      <c r="ER39" s="2">
        <f t="shared" si="13"/>
        <v>11082.87</v>
      </c>
      <c r="ES39" s="2">
        <f t="shared" si="13"/>
        <v>11082.87</v>
      </c>
      <c r="ET39" s="2">
        <f t="shared" si="13"/>
        <v>11082.87</v>
      </c>
      <c r="EU39" s="2">
        <f t="shared" si="13"/>
        <v>11082.87</v>
      </c>
      <c r="EV39" s="2">
        <f t="shared" si="13"/>
        <v>11082.87</v>
      </c>
      <c r="EW39" s="2">
        <f t="shared" si="13"/>
        <v>11082.87</v>
      </c>
      <c r="EX39" s="2">
        <f t="shared" si="13"/>
        <v>11082.87</v>
      </c>
      <c r="EY39" s="2">
        <f t="shared" si="13"/>
        <v>11082.87</v>
      </c>
      <c r="EZ39" s="2">
        <f t="shared" si="13"/>
        <v>11082.87</v>
      </c>
      <c r="FA39" s="2">
        <f t="shared" si="13"/>
        <v>11082.87</v>
      </c>
      <c r="FB39" s="2">
        <f t="shared" si="13"/>
        <v>11082.87</v>
      </c>
      <c r="FC39" s="2">
        <f t="shared" si="13"/>
        <v>11082.87</v>
      </c>
      <c r="FD39" s="2">
        <f t="shared" si="13"/>
        <v>11082.87</v>
      </c>
      <c r="FE39" s="2">
        <f t="shared" si="13"/>
        <v>11082.87</v>
      </c>
      <c r="FF39" s="2">
        <f t="shared" si="13"/>
        <v>11082.87</v>
      </c>
      <c r="FG39" s="2">
        <f t="shared" si="13"/>
        <v>11082.87</v>
      </c>
      <c r="FH39" s="2">
        <f t="shared" si="13"/>
        <v>11082.87</v>
      </c>
      <c r="FI39" s="2">
        <f t="shared" si="13"/>
        <v>11082.87</v>
      </c>
      <c r="FJ39" s="2">
        <f t="shared" si="13"/>
        <v>11082.87</v>
      </c>
      <c r="FK39" s="2">
        <f t="shared" si="13"/>
        <v>11082.87</v>
      </c>
      <c r="FL39" s="2">
        <f t="shared" si="13"/>
        <v>11082.87</v>
      </c>
      <c r="FM39" s="2">
        <f t="shared" si="13"/>
        <v>11082.87</v>
      </c>
      <c r="FN39" s="2">
        <f t="shared" si="13"/>
        <v>11082.87</v>
      </c>
      <c r="FO39" s="2">
        <f t="shared" si="13"/>
        <v>11082.87</v>
      </c>
      <c r="FP39" s="2">
        <f t="shared" si="13"/>
        <v>11082.87</v>
      </c>
      <c r="FQ39" s="2">
        <f t="shared" si="13"/>
        <v>11082.87</v>
      </c>
      <c r="FR39" s="2">
        <f t="shared" si="13"/>
        <v>11082.87</v>
      </c>
      <c r="FS39" s="2">
        <f t="shared" si="13"/>
        <v>11082.87</v>
      </c>
      <c r="FT39" s="2">
        <f t="shared" si="13"/>
        <v>11082.87</v>
      </c>
      <c r="FU39" s="2">
        <f t="shared" si="13"/>
        <v>11082.87</v>
      </c>
      <c r="FV39" s="2">
        <f t="shared" si="13"/>
        <v>11082.87</v>
      </c>
      <c r="FW39" s="2">
        <f t="shared" si="13"/>
        <v>11082.87</v>
      </c>
      <c r="FX39" s="2">
        <f t="shared" si="13"/>
        <v>11082.87</v>
      </c>
      <c r="FY39" s="2"/>
      <c r="FZ39" s="34">
        <f>AVERAGE(C39:FX39)</f>
        <v>11082.87000000005</v>
      </c>
      <c r="GA39" s="12"/>
      <c r="GB39" s="12"/>
      <c r="GC39" s="12"/>
      <c r="GD39" s="12"/>
      <c r="GE39" s="2"/>
      <c r="GF39" s="2"/>
      <c r="GG39" s="2"/>
      <c r="GH39" s="2"/>
      <c r="GI39" s="2"/>
      <c r="GJ39" s="2"/>
      <c r="GK39" s="2"/>
    </row>
    <row r="40" spans="1:254" x14ac:dyDescent="0.35">
      <c r="A40" s="3" t="s">
        <v>789</v>
      </c>
      <c r="B40" s="2" t="s">
        <v>790</v>
      </c>
      <c r="C40" s="97">
        <f>B5</f>
        <v>10500</v>
      </c>
      <c r="D40" s="2">
        <f t="shared" ref="D40:BO40" si="14">$C$40</f>
        <v>10500</v>
      </c>
      <c r="E40" s="2">
        <f t="shared" si="14"/>
        <v>10500</v>
      </c>
      <c r="F40" s="2">
        <f t="shared" si="14"/>
        <v>10500</v>
      </c>
      <c r="G40" s="2">
        <f t="shared" si="14"/>
        <v>10500</v>
      </c>
      <c r="H40" s="2">
        <f t="shared" si="14"/>
        <v>10500</v>
      </c>
      <c r="I40" s="2">
        <f t="shared" si="14"/>
        <v>10500</v>
      </c>
      <c r="J40" s="2">
        <f t="shared" si="14"/>
        <v>10500</v>
      </c>
      <c r="K40" s="2">
        <f t="shared" si="14"/>
        <v>10500</v>
      </c>
      <c r="L40" s="2">
        <f t="shared" si="14"/>
        <v>10500</v>
      </c>
      <c r="M40" s="2">
        <f t="shared" si="14"/>
        <v>10500</v>
      </c>
      <c r="N40" s="2">
        <f t="shared" si="14"/>
        <v>10500</v>
      </c>
      <c r="O40" s="2">
        <f t="shared" si="14"/>
        <v>10500</v>
      </c>
      <c r="P40" s="2">
        <f t="shared" si="14"/>
        <v>10500</v>
      </c>
      <c r="Q40" s="2">
        <f t="shared" si="14"/>
        <v>10500</v>
      </c>
      <c r="R40" s="2">
        <f t="shared" si="14"/>
        <v>10500</v>
      </c>
      <c r="S40" s="2">
        <f t="shared" si="14"/>
        <v>10500</v>
      </c>
      <c r="T40" s="2">
        <f t="shared" si="14"/>
        <v>10500</v>
      </c>
      <c r="U40" s="2">
        <f t="shared" si="14"/>
        <v>10500</v>
      </c>
      <c r="V40" s="2">
        <f t="shared" si="14"/>
        <v>10500</v>
      </c>
      <c r="W40" s="2">
        <f t="shared" si="14"/>
        <v>10500</v>
      </c>
      <c r="X40" s="2">
        <f t="shared" si="14"/>
        <v>10500</v>
      </c>
      <c r="Y40" s="2">
        <f t="shared" si="14"/>
        <v>10500</v>
      </c>
      <c r="Z40" s="2">
        <f t="shared" si="14"/>
        <v>10500</v>
      </c>
      <c r="AA40" s="2">
        <f t="shared" si="14"/>
        <v>10500</v>
      </c>
      <c r="AB40" s="2">
        <f t="shared" si="14"/>
        <v>10500</v>
      </c>
      <c r="AC40" s="2">
        <f t="shared" si="14"/>
        <v>10500</v>
      </c>
      <c r="AD40" s="2">
        <f t="shared" si="14"/>
        <v>10500</v>
      </c>
      <c r="AE40" s="2">
        <f t="shared" si="14"/>
        <v>10500</v>
      </c>
      <c r="AF40" s="2">
        <f t="shared" si="14"/>
        <v>10500</v>
      </c>
      <c r="AG40" s="2">
        <f t="shared" si="14"/>
        <v>10500</v>
      </c>
      <c r="AH40" s="2">
        <f t="shared" si="14"/>
        <v>10500</v>
      </c>
      <c r="AI40" s="2">
        <f t="shared" si="14"/>
        <v>10500</v>
      </c>
      <c r="AJ40" s="2">
        <f t="shared" si="14"/>
        <v>10500</v>
      </c>
      <c r="AK40" s="2">
        <f t="shared" si="14"/>
        <v>10500</v>
      </c>
      <c r="AL40" s="2">
        <f t="shared" si="14"/>
        <v>10500</v>
      </c>
      <c r="AM40" s="2">
        <f t="shared" si="14"/>
        <v>10500</v>
      </c>
      <c r="AN40" s="2">
        <f t="shared" si="14"/>
        <v>10500</v>
      </c>
      <c r="AO40" s="2">
        <f t="shared" si="14"/>
        <v>10500</v>
      </c>
      <c r="AP40" s="2">
        <f t="shared" si="14"/>
        <v>10500</v>
      </c>
      <c r="AQ40" s="2">
        <f t="shared" si="14"/>
        <v>10500</v>
      </c>
      <c r="AR40" s="2">
        <f t="shared" si="14"/>
        <v>10500</v>
      </c>
      <c r="AS40" s="2">
        <f t="shared" si="14"/>
        <v>10500</v>
      </c>
      <c r="AT40" s="2">
        <f t="shared" si="14"/>
        <v>10500</v>
      </c>
      <c r="AU40" s="2">
        <f t="shared" si="14"/>
        <v>10500</v>
      </c>
      <c r="AV40" s="2">
        <f t="shared" si="14"/>
        <v>10500</v>
      </c>
      <c r="AW40" s="2">
        <f t="shared" si="14"/>
        <v>10500</v>
      </c>
      <c r="AX40" s="2">
        <f t="shared" si="14"/>
        <v>10500</v>
      </c>
      <c r="AY40" s="2">
        <f t="shared" si="14"/>
        <v>10500</v>
      </c>
      <c r="AZ40" s="2">
        <f t="shared" si="14"/>
        <v>10500</v>
      </c>
      <c r="BA40" s="2">
        <f t="shared" si="14"/>
        <v>10500</v>
      </c>
      <c r="BB40" s="2">
        <f t="shared" si="14"/>
        <v>10500</v>
      </c>
      <c r="BC40" s="2">
        <f t="shared" si="14"/>
        <v>10500</v>
      </c>
      <c r="BD40" s="2">
        <f t="shared" si="14"/>
        <v>10500</v>
      </c>
      <c r="BE40" s="2">
        <f t="shared" si="14"/>
        <v>10500</v>
      </c>
      <c r="BF40" s="2">
        <f t="shared" si="14"/>
        <v>10500</v>
      </c>
      <c r="BG40" s="2">
        <f t="shared" si="14"/>
        <v>10500</v>
      </c>
      <c r="BH40" s="2">
        <f t="shared" si="14"/>
        <v>10500</v>
      </c>
      <c r="BI40" s="2">
        <f t="shared" si="14"/>
        <v>10500</v>
      </c>
      <c r="BJ40" s="2">
        <f t="shared" si="14"/>
        <v>10500</v>
      </c>
      <c r="BK40" s="2">
        <f t="shared" si="14"/>
        <v>10500</v>
      </c>
      <c r="BL40" s="2">
        <f t="shared" si="14"/>
        <v>10500</v>
      </c>
      <c r="BM40" s="2">
        <f t="shared" si="14"/>
        <v>10500</v>
      </c>
      <c r="BN40" s="2">
        <f t="shared" si="14"/>
        <v>10500</v>
      </c>
      <c r="BO40" s="2">
        <f t="shared" si="14"/>
        <v>10500</v>
      </c>
      <c r="BP40" s="2">
        <f t="shared" ref="BP40:EA40" si="15">$C$40</f>
        <v>10500</v>
      </c>
      <c r="BQ40" s="2">
        <f t="shared" si="15"/>
        <v>10500</v>
      </c>
      <c r="BR40" s="2">
        <f t="shared" si="15"/>
        <v>10500</v>
      </c>
      <c r="BS40" s="2">
        <f t="shared" si="15"/>
        <v>10500</v>
      </c>
      <c r="BT40" s="2">
        <f t="shared" si="15"/>
        <v>10500</v>
      </c>
      <c r="BU40" s="2">
        <f t="shared" si="15"/>
        <v>10500</v>
      </c>
      <c r="BV40" s="2">
        <f t="shared" si="15"/>
        <v>10500</v>
      </c>
      <c r="BW40" s="2">
        <f t="shared" si="15"/>
        <v>10500</v>
      </c>
      <c r="BX40" s="2">
        <f t="shared" si="15"/>
        <v>10500</v>
      </c>
      <c r="BY40" s="2">
        <f t="shared" si="15"/>
        <v>10500</v>
      </c>
      <c r="BZ40" s="2">
        <f t="shared" si="15"/>
        <v>10500</v>
      </c>
      <c r="CA40" s="2">
        <f t="shared" si="15"/>
        <v>10500</v>
      </c>
      <c r="CB40" s="2">
        <f t="shared" si="15"/>
        <v>10500</v>
      </c>
      <c r="CC40" s="2">
        <f t="shared" si="15"/>
        <v>10500</v>
      </c>
      <c r="CD40" s="2">
        <f t="shared" si="15"/>
        <v>10500</v>
      </c>
      <c r="CE40" s="2">
        <f t="shared" si="15"/>
        <v>10500</v>
      </c>
      <c r="CF40" s="2">
        <f t="shared" si="15"/>
        <v>10500</v>
      </c>
      <c r="CG40" s="2">
        <f t="shared" si="15"/>
        <v>10500</v>
      </c>
      <c r="CH40" s="2">
        <f t="shared" si="15"/>
        <v>10500</v>
      </c>
      <c r="CI40" s="2">
        <f t="shared" si="15"/>
        <v>10500</v>
      </c>
      <c r="CJ40" s="2">
        <f t="shared" si="15"/>
        <v>10500</v>
      </c>
      <c r="CK40" s="2">
        <f t="shared" si="15"/>
        <v>10500</v>
      </c>
      <c r="CL40" s="2">
        <f t="shared" si="15"/>
        <v>10500</v>
      </c>
      <c r="CM40" s="2">
        <f t="shared" si="15"/>
        <v>10500</v>
      </c>
      <c r="CN40" s="2">
        <f t="shared" si="15"/>
        <v>10500</v>
      </c>
      <c r="CO40" s="2">
        <f t="shared" si="15"/>
        <v>10500</v>
      </c>
      <c r="CP40" s="2">
        <f t="shared" si="15"/>
        <v>10500</v>
      </c>
      <c r="CQ40" s="2">
        <f t="shared" si="15"/>
        <v>10500</v>
      </c>
      <c r="CR40" s="2">
        <f t="shared" si="15"/>
        <v>10500</v>
      </c>
      <c r="CS40" s="2">
        <f t="shared" si="15"/>
        <v>10500</v>
      </c>
      <c r="CT40" s="2">
        <f t="shared" si="15"/>
        <v>10500</v>
      </c>
      <c r="CU40" s="2">
        <f t="shared" si="15"/>
        <v>10500</v>
      </c>
      <c r="CV40" s="2">
        <f t="shared" si="15"/>
        <v>10500</v>
      </c>
      <c r="CW40" s="2">
        <f t="shared" si="15"/>
        <v>10500</v>
      </c>
      <c r="CX40" s="2">
        <f t="shared" si="15"/>
        <v>10500</v>
      </c>
      <c r="CY40" s="2">
        <f t="shared" si="15"/>
        <v>10500</v>
      </c>
      <c r="CZ40" s="2">
        <f t="shared" si="15"/>
        <v>10500</v>
      </c>
      <c r="DA40" s="2">
        <f t="shared" si="15"/>
        <v>10500</v>
      </c>
      <c r="DB40" s="2">
        <f t="shared" si="15"/>
        <v>10500</v>
      </c>
      <c r="DC40" s="2">
        <f t="shared" si="15"/>
        <v>10500</v>
      </c>
      <c r="DD40" s="2">
        <f t="shared" si="15"/>
        <v>10500</v>
      </c>
      <c r="DE40" s="2">
        <f t="shared" si="15"/>
        <v>10500</v>
      </c>
      <c r="DF40" s="2">
        <f t="shared" si="15"/>
        <v>10500</v>
      </c>
      <c r="DG40" s="2">
        <f t="shared" si="15"/>
        <v>10500</v>
      </c>
      <c r="DH40" s="2">
        <f t="shared" si="15"/>
        <v>10500</v>
      </c>
      <c r="DI40" s="2">
        <f t="shared" si="15"/>
        <v>10500</v>
      </c>
      <c r="DJ40" s="2">
        <f t="shared" si="15"/>
        <v>10500</v>
      </c>
      <c r="DK40" s="2">
        <f t="shared" si="15"/>
        <v>10500</v>
      </c>
      <c r="DL40" s="2">
        <f t="shared" si="15"/>
        <v>10500</v>
      </c>
      <c r="DM40" s="2">
        <f t="shared" si="15"/>
        <v>10500</v>
      </c>
      <c r="DN40" s="2">
        <f t="shared" si="15"/>
        <v>10500</v>
      </c>
      <c r="DO40" s="2">
        <f t="shared" si="15"/>
        <v>10500</v>
      </c>
      <c r="DP40" s="2">
        <f t="shared" si="15"/>
        <v>10500</v>
      </c>
      <c r="DQ40" s="2">
        <f t="shared" si="15"/>
        <v>10500</v>
      </c>
      <c r="DR40" s="2">
        <f t="shared" si="15"/>
        <v>10500</v>
      </c>
      <c r="DS40" s="2">
        <f t="shared" si="15"/>
        <v>10500</v>
      </c>
      <c r="DT40" s="2">
        <f t="shared" si="15"/>
        <v>10500</v>
      </c>
      <c r="DU40" s="2">
        <f t="shared" si="15"/>
        <v>10500</v>
      </c>
      <c r="DV40" s="2">
        <f t="shared" si="15"/>
        <v>10500</v>
      </c>
      <c r="DW40" s="2">
        <f t="shared" si="15"/>
        <v>10500</v>
      </c>
      <c r="DX40" s="2">
        <f t="shared" si="15"/>
        <v>10500</v>
      </c>
      <c r="DY40" s="2">
        <f t="shared" si="15"/>
        <v>10500</v>
      </c>
      <c r="DZ40" s="2">
        <f t="shared" si="15"/>
        <v>10500</v>
      </c>
      <c r="EA40" s="2">
        <f t="shared" si="15"/>
        <v>10500</v>
      </c>
      <c r="EB40" s="2">
        <f t="shared" ref="EB40:FX40" si="16">$C$40</f>
        <v>10500</v>
      </c>
      <c r="EC40" s="2">
        <f t="shared" si="16"/>
        <v>10500</v>
      </c>
      <c r="ED40" s="2">
        <f t="shared" si="16"/>
        <v>10500</v>
      </c>
      <c r="EE40" s="2">
        <f t="shared" si="16"/>
        <v>10500</v>
      </c>
      <c r="EF40" s="2">
        <f t="shared" si="16"/>
        <v>10500</v>
      </c>
      <c r="EG40" s="2">
        <f t="shared" si="16"/>
        <v>10500</v>
      </c>
      <c r="EH40" s="2">
        <f t="shared" si="16"/>
        <v>10500</v>
      </c>
      <c r="EI40" s="2">
        <f t="shared" si="16"/>
        <v>10500</v>
      </c>
      <c r="EJ40" s="2">
        <f t="shared" si="16"/>
        <v>10500</v>
      </c>
      <c r="EK40" s="2">
        <f t="shared" si="16"/>
        <v>10500</v>
      </c>
      <c r="EL40" s="2">
        <f t="shared" si="16"/>
        <v>10500</v>
      </c>
      <c r="EM40" s="2">
        <f t="shared" si="16"/>
        <v>10500</v>
      </c>
      <c r="EN40" s="2">
        <f t="shared" si="16"/>
        <v>10500</v>
      </c>
      <c r="EO40" s="2">
        <f t="shared" si="16"/>
        <v>10500</v>
      </c>
      <c r="EP40" s="2">
        <f t="shared" si="16"/>
        <v>10500</v>
      </c>
      <c r="EQ40" s="2">
        <f t="shared" si="16"/>
        <v>10500</v>
      </c>
      <c r="ER40" s="2">
        <f t="shared" si="16"/>
        <v>10500</v>
      </c>
      <c r="ES40" s="2">
        <f t="shared" si="16"/>
        <v>10500</v>
      </c>
      <c r="ET40" s="2">
        <f t="shared" si="16"/>
        <v>10500</v>
      </c>
      <c r="EU40" s="2">
        <f t="shared" si="16"/>
        <v>10500</v>
      </c>
      <c r="EV40" s="2">
        <f t="shared" si="16"/>
        <v>10500</v>
      </c>
      <c r="EW40" s="2">
        <f t="shared" si="16"/>
        <v>10500</v>
      </c>
      <c r="EX40" s="2">
        <f t="shared" si="16"/>
        <v>10500</v>
      </c>
      <c r="EY40" s="2">
        <f t="shared" si="16"/>
        <v>10500</v>
      </c>
      <c r="EZ40" s="2">
        <f t="shared" si="16"/>
        <v>10500</v>
      </c>
      <c r="FA40" s="2">
        <f t="shared" si="16"/>
        <v>10500</v>
      </c>
      <c r="FB40" s="2">
        <f t="shared" si="16"/>
        <v>10500</v>
      </c>
      <c r="FC40" s="2">
        <f t="shared" si="16"/>
        <v>10500</v>
      </c>
      <c r="FD40" s="2">
        <f t="shared" si="16"/>
        <v>10500</v>
      </c>
      <c r="FE40" s="2">
        <f t="shared" si="16"/>
        <v>10500</v>
      </c>
      <c r="FF40" s="2">
        <f t="shared" si="16"/>
        <v>10500</v>
      </c>
      <c r="FG40" s="2">
        <f t="shared" si="16"/>
        <v>10500</v>
      </c>
      <c r="FH40" s="2">
        <f t="shared" si="16"/>
        <v>10500</v>
      </c>
      <c r="FI40" s="2">
        <f t="shared" si="16"/>
        <v>10500</v>
      </c>
      <c r="FJ40" s="2">
        <f t="shared" si="16"/>
        <v>10500</v>
      </c>
      <c r="FK40" s="2">
        <f t="shared" si="16"/>
        <v>10500</v>
      </c>
      <c r="FL40" s="2">
        <f t="shared" si="16"/>
        <v>10500</v>
      </c>
      <c r="FM40" s="2">
        <f t="shared" si="16"/>
        <v>10500</v>
      </c>
      <c r="FN40" s="2">
        <f t="shared" si="16"/>
        <v>10500</v>
      </c>
      <c r="FO40" s="2">
        <f t="shared" si="16"/>
        <v>10500</v>
      </c>
      <c r="FP40" s="2">
        <f t="shared" si="16"/>
        <v>10500</v>
      </c>
      <c r="FQ40" s="2">
        <f t="shared" si="16"/>
        <v>10500</v>
      </c>
      <c r="FR40" s="2">
        <f t="shared" si="16"/>
        <v>10500</v>
      </c>
      <c r="FS40" s="2">
        <f t="shared" si="16"/>
        <v>10500</v>
      </c>
      <c r="FT40" s="2">
        <f t="shared" si="16"/>
        <v>10500</v>
      </c>
      <c r="FU40" s="2">
        <f t="shared" si="16"/>
        <v>10500</v>
      </c>
      <c r="FV40" s="2">
        <f t="shared" si="16"/>
        <v>10500</v>
      </c>
      <c r="FW40" s="2">
        <f t="shared" si="16"/>
        <v>10500</v>
      </c>
      <c r="FX40" s="2">
        <f t="shared" si="16"/>
        <v>10500</v>
      </c>
      <c r="FY40" s="2"/>
      <c r="FZ40" s="34">
        <f>AVERAGE(C40:FX40)</f>
        <v>10500</v>
      </c>
      <c r="GA40" s="12"/>
      <c r="GB40" s="12"/>
      <c r="GC40" s="12"/>
      <c r="GD40" s="12"/>
      <c r="GE40" s="2"/>
      <c r="GF40" s="2"/>
      <c r="GG40" s="2"/>
      <c r="GH40" s="2"/>
      <c r="GI40" s="2"/>
      <c r="GJ40" s="2"/>
      <c r="GK40" s="2"/>
    </row>
    <row r="41" spans="1:254" x14ac:dyDescent="0.35">
      <c r="A41" s="3" t="s">
        <v>791</v>
      </c>
      <c r="B41" s="2" t="s">
        <v>792</v>
      </c>
      <c r="C41" s="81">
        <v>1.226</v>
      </c>
      <c r="D41" s="81">
        <v>1.226</v>
      </c>
      <c r="E41" s="81">
        <v>1.2150000000000001</v>
      </c>
      <c r="F41" s="81">
        <v>1.216</v>
      </c>
      <c r="G41" s="81">
        <v>1.2170000000000001</v>
      </c>
      <c r="H41" s="81">
        <v>1.208</v>
      </c>
      <c r="I41" s="81">
        <v>1.216</v>
      </c>
      <c r="J41" s="81">
        <v>1.1319999999999999</v>
      </c>
      <c r="K41" s="81">
        <v>1.111</v>
      </c>
      <c r="L41" s="81">
        <v>1.244</v>
      </c>
      <c r="M41" s="81">
        <v>1.244</v>
      </c>
      <c r="N41" s="81">
        <v>1.266</v>
      </c>
      <c r="O41" s="81">
        <v>1.236</v>
      </c>
      <c r="P41" s="81">
        <v>1.216</v>
      </c>
      <c r="Q41" s="81">
        <v>1.2450000000000001</v>
      </c>
      <c r="R41" s="81">
        <v>1.216</v>
      </c>
      <c r="S41" s="81">
        <v>1.1839999999999999</v>
      </c>
      <c r="T41" s="81">
        <v>1.0840000000000001</v>
      </c>
      <c r="U41" s="81">
        <v>1.075</v>
      </c>
      <c r="V41" s="81">
        <v>1.083</v>
      </c>
      <c r="W41" s="81">
        <v>1.075</v>
      </c>
      <c r="X41" s="81">
        <v>1.0740000000000001</v>
      </c>
      <c r="Y41" s="81">
        <v>1.073</v>
      </c>
      <c r="Z41" s="81">
        <v>1.054</v>
      </c>
      <c r="AA41" s="81">
        <v>1.2350000000000001</v>
      </c>
      <c r="AB41" s="81">
        <v>1.2649999999999999</v>
      </c>
      <c r="AC41" s="81">
        <v>1.177</v>
      </c>
      <c r="AD41" s="81">
        <v>1.157</v>
      </c>
      <c r="AE41" s="81">
        <v>1.0669999999999999</v>
      </c>
      <c r="AF41" s="81">
        <v>1.121</v>
      </c>
      <c r="AG41" s="81">
        <v>1.216</v>
      </c>
      <c r="AH41" s="81">
        <v>1.111</v>
      </c>
      <c r="AI41" s="81">
        <v>1.1020000000000001</v>
      </c>
      <c r="AJ41" s="81">
        <v>1.115</v>
      </c>
      <c r="AK41" s="81">
        <v>1.091</v>
      </c>
      <c r="AL41" s="81">
        <v>1.103</v>
      </c>
      <c r="AM41" s="81">
        <v>1.113</v>
      </c>
      <c r="AN41" s="81">
        <v>1.1459999999999999</v>
      </c>
      <c r="AO41" s="81">
        <v>1.194</v>
      </c>
      <c r="AP41" s="81">
        <v>1.246</v>
      </c>
      <c r="AQ41" s="81">
        <v>1.17</v>
      </c>
      <c r="AR41" s="81">
        <v>1.246</v>
      </c>
      <c r="AS41" s="81">
        <v>1.32</v>
      </c>
      <c r="AT41" s="81">
        <v>1.248</v>
      </c>
      <c r="AU41" s="81">
        <v>1.216</v>
      </c>
      <c r="AV41" s="81">
        <v>1.2030000000000001</v>
      </c>
      <c r="AW41" s="81">
        <v>1.2050000000000001</v>
      </c>
      <c r="AX41" s="81">
        <v>1.1739999999999999</v>
      </c>
      <c r="AY41" s="81">
        <v>1.2050000000000001</v>
      </c>
      <c r="AZ41" s="81">
        <v>1.2090000000000001</v>
      </c>
      <c r="BA41" s="81">
        <v>1.18</v>
      </c>
      <c r="BB41" s="81">
        <v>1.19</v>
      </c>
      <c r="BC41" s="81">
        <v>1.208</v>
      </c>
      <c r="BD41" s="81">
        <v>1.2110000000000001</v>
      </c>
      <c r="BE41" s="81">
        <v>1.2090000000000001</v>
      </c>
      <c r="BF41" s="81">
        <v>1.218</v>
      </c>
      <c r="BG41" s="81">
        <v>1.196</v>
      </c>
      <c r="BH41" s="81">
        <v>1.2070000000000001</v>
      </c>
      <c r="BI41" s="81">
        <v>1.18</v>
      </c>
      <c r="BJ41" s="81">
        <v>1.23</v>
      </c>
      <c r="BK41" s="81">
        <v>1.21</v>
      </c>
      <c r="BL41" s="81">
        <v>1.165</v>
      </c>
      <c r="BM41" s="81">
        <v>1.1679999999999999</v>
      </c>
      <c r="BN41" s="81">
        <v>1.155</v>
      </c>
      <c r="BO41" s="81">
        <v>1.139</v>
      </c>
      <c r="BP41" s="81">
        <v>1.1259999999999999</v>
      </c>
      <c r="BQ41" s="81">
        <v>1.3089999999999999</v>
      </c>
      <c r="BR41" s="81">
        <v>1.206</v>
      </c>
      <c r="BS41" s="81">
        <v>1.2150000000000001</v>
      </c>
      <c r="BT41" s="81">
        <v>1.236</v>
      </c>
      <c r="BU41" s="81">
        <v>1.238</v>
      </c>
      <c r="BV41" s="81">
        <v>1.19</v>
      </c>
      <c r="BW41" s="81">
        <v>1.2190000000000001</v>
      </c>
      <c r="BX41" s="81">
        <v>1.2170000000000001</v>
      </c>
      <c r="BY41" s="81">
        <v>1.085</v>
      </c>
      <c r="BZ41" s="81">
        <v>1.0669999999999999</v>
      </c>
      <c r="CA41" s="81">
        <v>1.165</v>
      </c>
      <c r="CB41" s="81">
        <v>1.234</v>
      </c>
      <c r="CC41" s="81">
        <v>1.0649999999999999</v>
      </c>
      <c r="CD41" s="81">
        <v>1.0449999999999999</v>
      </c>
      <c r="CE41" s="81">
        <v>1.0760000000000001</v>
      </c>
      <c r="CF41" s="81">
        <v>1.0369999999999999</v>
      </c>
      <c r="CG41" s="81">
        <v>1.077</v>
      </c>
      <c r="CH41" s="81">
        <v>1.077</v>
      </c>
      <c r="CI41" s="81">
        <v>1.0780000000000001</v>
      </c>
      <c r="CJ41" s="81">
        <v>1.1890000000000001</v>
      </c>
      <c r="CK41" s="81">
        <v>1.256</v>
      </c>
      <c r="CL41" s="81">
        <v>1.236</v>
      </c>
      <c r="CM41" s="81">
        <v>1.2250000000000001</v>
      </c>
      <c r="CN41" s="81">
        <v>1.1859999999999999</v>
      </c>
      <c r="CO41" s="81">
        <v>1.1870000000000001</v>
      </c>
      <c r="CP41" s="81">
        <v>1.224</v>
      </c>
      <c r="CQ41" s="81">
        <v>1.1619999999999999</v>
      </c>
      <c r="CR41" s="81">
        <v>1.113</v>
      </c>
      <c r="CS41" s="81">
        <v>1.1220000000000001</v>
      </c>
      <c r="CT41" s="81">
        <v>1.073</v>
      </c>
      <c r="CU41" s="81">
        <v>1.016</v>
      </c>
      <c r="CV41" s="81">
        <v>1.0149999999999999</v>
      </c>
      <c r="CW41" s="81">
        <v>1.1160000000000001</v>
      </c>
      <c r="CX41" s="81">
        <v>1.1459999999999999</v>
      </c>
      <c r="CY41" s="81">
        <v>1.0860000000000001</v>
      </c>
      <c r="CZ41" s="81">
        <v>1.161</v>
      </c>
      <c r="DA41" s="81">
        <v>1.1220000000000001</v>
      </c>
      <c r="DB41" s="81">
        <v>1.1519999999999999</v>
      </c>
      <c r="DC41" s="81">
        <v>1.133</v>
      </c>
      <c r="DD41" s="81">
        <v>1.1279999999999999</v>
      </c>
      <c r="DE41" s="81">
        <v>1.1459999999999999</v>
      </c>
      <c r="DF41" s="81">
        <v>1.1459999999999999</v>
      </c>
      <c r="DG41" s="81">
        <v>1.153</v>
      </c>
      <c r="DH41" s="81">
        <v>1.1359999999999999</v>
      </c>
      <c r="DI41" s="81">
        <v>1.1499999999999999</v>
      </c>
      <c r="DJ41" s="81">
        <v>1.1599999999999999</v>
      </c>
      <c r="DK41" s="81">
        <v>1.1479999999999999</v>
      </c>
      <c r="DL41" s="81">
        <v>1.2270000000000001</v>
      </c>
      <c r="DM41" s="81">
        <v>1.2030000000000001</v>
      </c>
      <c r="DN41" s="81">
        <v>1.1890000000000001</v>
      </c>
      <c r="DO41" s="81">
        <v>1.196</v>
      </c>
      <c r="DP41" s="81">
        <v>1.1759999999999999</v>
      </c>
      <c r="DQ41" s="81">
        <v>1.1719999999999999</v>
      </c>
      <c r="DR41" s="81">
        <v>1.145</v>
      </c>
      <c r="DS41" s="81">
        <v>1.1339999999999999</v>
      </c>
      <c r="DT41" s="81">
        <v>1.133</v>
      </c>
      <c r="DU41" s="81">
        <v>1.125</v>
      </c>
      <c r="DV41" s="81">
        <v>1.1220000000000001</v>
      </c>
      <c r="DW41" s="81">
        <v>1.133</v>
      </c>
      <c r="DX41" s="81">
        <v>1.3109999999999999</v>
      </c>
      <c r="DY41" s="81">
        <v>1.2869999999999999</v>
      </c>
      <c r="DZ41" s="81">
        <v>1.2390000000000001</v>
      </c>
      <c r="EA41" s="81">
        <v>1.2150000000000001</v>
      </c>
      <c r="EB41" s="81">
        <v>1.1180000000000001</v>
      </c>
      <c r="EC41" s="81">
        <v>1.075</v>
      </c>
      <c r="ED41" s="81">
        <v>1.6519999999999999</v>
      </c>
      <c r="EE41" s="81">
        <v>1.0740000000000001</v>
      </c>
      <c r="EF41" s="81">
        <v>1.133</v>
      </c>
      <c r="EG41" s="81">
        <v>1.0429999999999999</v>
      </c>
      <c r="EH41" s="81">
        <v>1.073</v>
      </c>
      <c r="EI41" s="81">
        <v>1.1779999999999999</v>
      </c>
      <c r="EJ41" s="81">
        <v>1.1659999999999999</v>
      </c>
      <c r="EK41" s="81">
        <v>1.1279999999999999</v>
      </c>
      <c r="EL41" s="81">
        <v>1.105</v>
      </c>
      <c r="EM41" s="81">
        <v>1.1220000000000001</v>
      </c>
      <c r="EN41" s="81">
        <v>1.123</v>
      </c>
      <c r="EO41" s="81">
        <v>1.113</v>
      </c>
      <c r="EP41" s="81">
        <v>1.2490000000000001</v>
      </c>
      <c r="EQ41" s="81">
        <v>1.272</v>
      </c>
      <c r="ER41" s="81">
        <v>1.248</v>
      </c>
      <c r="ES41" s="81">
        <v>1.0820000000000001</v>
      </c>
      <c r="ET41" s="81">
        <v>1.1060000000000001</v>
      </c>
      <c r="EU41" s="81">
        <v>1.0920000000000001</v>
      </c>
      <c r="EV41" s="81">
        <v>1.18</v>
      </c>
      <c r="EW41" s="81">
        <v>1.5960000000000001</v>
      </c>
      <c r="EX41" s="81">
        <v>1.232</v>
      </c>
      <c r="EY41" s="81">
        <v>1.117</v>
      </c>
      <c r="EZ41" s="81">
        <v>1.1040000000000001</v>
      </c>
      <c r="FA41" s="81">
        <v>1.321</v>
      </c>
      <c r="FB41" s="81">
        <v>1.1459999999999999</v>
      </c>
      <c r="FC41" s="81">
        <v>1.1950000000000001</v>
      </c>
      <c r="FD41" s="81">
        <v>1.145</v>
      </c>
      <c r="FE41" s="81">
        <v>1.1160000000000001</v>
      </c>
      <c r="FF41" s="81">
        <v>1.1339999999999999</v>
      </c>
      <c r="FG41" s="81">
        <v>1.1439999999999999</v>
      </c>
      <c r="FH41" s="81">
        <v>1.1080000000000001</v>
      </c>
      <c r="FI41" s="81">
        <v>1.1759999999999999</v>
      </c>
      <c r="FJ41" s="81">
        <v>1.167</v>
      </c>
      <c r="FK41" s="81">
        <v>1.1870000000000001</v>
      </c>
      <c r="FL41" s="81">
        <v>1.175</v>
      </c>
      <c r="FM41" s="81">
        <v>1.177</v>
      </c>
      <c r="FN41" s="81">
        <v>1.1850000000000001</v>
      </c>
      <c r="FO41" s="81">
        <v>1.177</v>
      </c>
      <c r="FP41" s="81">
        <v>1.206</v>
      </c>
      <c r="FQ41" s="81">
        <v>1.167</v>
      </c>
      <c r="FR41" s="81">
        <v>1.149</v>
      </c>
      <c r="FS41" s="81">
        <v>1.145</v>
      </c>
      <c r="FT41" s="81">
        <v>1.1459999999999999</v>
      </c>
      <c r="FU41" s="81">
        <v>1.1950000000000001</v>
      </c>
      <c r="FV41" s="81">
        <v>1.147</v>
      </c>
      <c r="FW41" s="81">
        <v>1.147</v>
      </c>
      <c r="FX41" s="81">
        <v>1.196</v>
      </c>
      <c r="FY41" s="98"/>
      <c r="FZ41" s="12"/>
      <c r="GA41" s="12"/>
      <c r="GB41" s="12"/>
      <c r="GC41" s="12"/>
      <c r="GD41" s="12"/>
      <c r="GE41" s="2"/>
      <c r="GF41" s="2"/>
      <c r="GG41" s="2"/>
      <c r="GH41" s="2"/>
      <c r="GI41" s="2"/>
      <c r="GJ41" s="2"/>
      <c r="GK41" s="2"/>
    </row>
    <row r="42" spans="1:254" x14ac:dyDescent="0.35">
      <c r="A42" s="3" t="s">
        <v>793</v>
      </c>
      <c r="B42" s="2" t="s">
        <v>794</v>
      </c>
      <c r="C42" s="35">
        <v>0.12</v>
      </c>
      <c r="D42" s="35">
        <v>0.12</v>
      </c>
      <c r="E42" s="35">
        <v>0.12</v>
      </c>
      <c r="F42" s="35">
        <v>0.12</v>
      </c>
      <c r="G42" s="35">
        <v>0.12</v>
      </c>
      <c r="H42" s="35">
        <v>0.12</v>
      </c>
      <c r="I42" s="35">
        <v>0.12</v>
      </c>
      <c r="J42" s="35">
        <v>0.12</v>
      </c>
      <c r="K42" s="35">
        <v>0.12</v>
      </c>
      <c r="L42" s="35">
        <v>0.12</v>
      </c>
      <c r="M42" s="35">
        <v>0.12</v>
      </c>
      <c r="N42" s="35">
        <v>0.12</v>
      </c>
      <c r="O42" s="35">
        <v>0.12</v>
      </c>
      <c r="P42" s="35">
        <v>0.12</v>
      </c>
      <c r="Q42" s="35">
        <v>0.12</v>
      </c>
      <c r="R42" s="35">
        <v>0.12</v>
      </c>
      <c r="S42" s="35">
        <v>0.12</v>
      </c>
      <c r="T42" s="35">
        <v>0.12</v>
      </c>
      <c r="U42" s="35">
        <v>0.12</v>
      </c>
      <c r="V42" s="35">
        <v>0.12</v>
      </c>
      <c r="W42" s="35">
        <v>0.12</v>
      </c>
      <c r="X42" s="35">
        <v>0.12</v>
      </c>
      <c r="Y42" s="35">
        <v>0.12</v>
      </c>
      <c r="Z42" s="35">
        <v>0.12</v>
      </c>
      <c r="AA42" s="35">
        <v>0.12</v>
      </c>
      <c r="AB42" s="35">
        <v>0.12</v>
      </c>
      <c r="AC42" s="35">
        <v>0.12</v>
      </c>
      <c r="AD42" s="35">
        <v>0.12</v>
      </c>
      <c r="AE42" s="35">
        <v>0.12</v>
      </c>
      <c r="AF42" s="35">
        <v>0.12</v>
      </c>
      <c r="AG42" s="35">
        <v>0.12</v>
      </c>
      <c r="AH42" s="35">
        <v>0.12</v>
      </c>
      <c r="AI42" s="35">
        <v>0.12</v>
      </c>
      <c r="AJ42" s="35">
        <v>0.12</v>
      </c>
      <c r="AK42" s="35">
        <v>0.12</v>
      </c>
      <c r="AL42" s="35">
        <v>0.12</v>
      </c>
      <c r="AM42" s="35">
        <v>0.12</v>
      </c>
      <c r="AN42" s="35">
        <v>0.12</v>
      </c>
      <c r="AO42" s="35">
        <v>0.12</v>
      </c>
      <c r="AP42" s="35">
        <v>0.12</v>
      </c>
      <c r="AQ42" s="35">
        <v>0.12</v>
      </c>
      <c r="AR42" s="35">
        <v>0.12</v>
      </c>
      <c r="AS42" s="35">
        <v>0.12</v>
      </c>
      <c r="AT42" s="35">
        <v>0.12</v>
      </c>
      <c r="AU42" s="35">
        <v>0.12</v>
      </c>
      <c r="AV42" s="35">
        <v>0.12</v>
      </c>
      <c r="AW42" s="35">
        <v>0.12</v>
      </c>
      <c r="AX42" s="35">
        <v>0.12</v>
      </c>
      <c r="AY42" s="35">
        <v>0.12</v>
      </c>
      <c r="AZ42" s="35">
        <v>0.12</v>
      </c>
      <c r="BA42" s="35">
        <v>0.12</v>
      </c>
      <c r="BB42" s="35">
        <v>0.12</v>
      </c>
      <c r="BC42" s="35">
        <v>0.12</v>
      </c>
      <c r="BD42" s="35">
        <v>0.12</v>
      </c>
      <c r="BE42" s="35">
        <v>0.12</v>
      </c>
      <c r="BF42" s="35">
        <v>0.12</v>
      </c>
      <c r="BG42" s="35">
        <v>0.12</v>
      </c>
      <c r="BH42" s="35">
        <v>0.12</v>
      </c>
      <c r="BI42" s="35">
        <v>0.12</v>
      </c>
      <c r="BJ42" s="35">
        <v>0.12</v>
      </c>
      <c r="BK42" s="35">
        <v>0.12</v>
      </c>
      <c r="BL42" s="35">
        <v>0.12</v>
      </c>
      <c r="BM42" s="35">
        <v>0.12</v>
      </c>
      <c r="BN42" s="35">
        <v>0.12</v>
      </c>
      <c r="BO42" s="35">
        <v>0.12</v>
      </c>
      <c r="BP42" s="35">
        <v>0.12</v>
      </c>
      <c r="BQ42" s="35">
        <v>0.12</v>
      </c>
      <c r="BR42" s="35">
        <v>0.12</v>
      </c>
      <c r="BS42" s="35">
        <v>0.12</v>
      </c>
      <c r="BT42" s="35">
        <v>0.12</v>
      </c>
      <c r="BU42" s="35">
        <v>0.12</v>
      </c>
      <c r="BV42" s="35">
        <v>0.12</v>
      </c>
      <c r="BW42" s="35">
        <v>0.12</v>
      </c>
      <c r="BX42" s="35">
        <v>0.12</v>
      </c>
      <c r="BY42" s="35">
        <v>0.12</v>
      </c>
      <c r="BZ42" s="35">
        <v>0.12</v>
      </c>
      <c r="CA42" s="35">
        <v>0.12</v>
      </c>
      <c r="CB42" s="35">
        <v>0.12</v>
      </c>
      <c r="CC42" s="35">
        <v>0.12</v>
      </c>
      <c r="CD42" s="35">
        <v>0.12</v>
      </c>
      <c r="CE42" s="35">
        <v>0.12</v>
      </c>
      <c r="CF42" s="35">
        <v>0.12</v>
      </c>
      <c r="CG42" s="35">
        <v>0.12</v>
      </c>
      <c r="CH42" s="35">
        <v>0.12</v>
      </c>
      <c r="CI42" s="35">
        <v>0.12</v>
      </c>
      <c r="CJ42" s="35">
        <v>0.12</v>
      </c>
      <c r="CK42" s="35">
        <v>0.12</v>
      </c>
      <c r="CL42" s="35">
        <v>0.12</v>
      </c>
      <c r="CM42" s="35">
        <v>0.12</v>
      </c>
      <c r="CN42" s="35">
        <v>0.12</v>
      </c>
      <c r="CO42" s="35">
        <v>0.12</v>
      </c>
      <c r="CP42" s="35">
        <v>0.12</v>
      </c>
      <c r="CQ42" s="35">
        <v>0.12</v>
      </c>
      <c r="CR42" s="35">
        <v>0.12</v>
      </c>
      <c r="CS42" s="35">
        <v>0.12</v>
      </c>
      <c r="CT42" s="35">
        <v>0.12</v>
      </c>
      <c r="CU42" s="35">
        <v>0.12</v>
      </c>
      <c r="CV42" s="35">
        <v>0.12</v>
      </c>
      <c r="CW42" s="35">
        <v>0.12</v>
      </c>
      <c r="CX42" s="35">
        <v>0.12</v>
      </c>
      <c r="CY42" s="35">
        <v>0.12</v>
      </c>
      <c r="CZ42" s="35">
        <v>0.12</v>
      </c>
      <c r="DA42" s="35">
        <v>0.12</v>
      </c>
      <c r="DB42" s="35">
        <v>0.12</v>
      </c>
      <c r="DC42" s="35">
        <v>0.12</v>
      </c>
      <c r="DD42" s="35">
        <v>0.12</v>
      </c>
      <c r="DE42" s="35">
        <v>0.12</v>
      </c>
      <c r="DF42" s="35">
        <v>0.12</v>
      </c>
      <c r="DG42" s="35">
        <v>0.12</v>
      </c>
      <c r="DH42" s="35">
        <v>0.12</v>
      </c>
      <c r="DI42" s="35">
        <v>0.12</v>
      </c>
      <c r="DJ42" s="35">
        <v>0.12</v>
      </c>
      <c r="DK42" s="35">
        <v>0.12</v>
      </c>
      <c r="DL42" s="35">
        <v>0.12</v>
      </c>
      <c r="DM42" s="35">
        <v>0.12</v>
      </c>
      <c r="DN42" s="35">
        <v>0.12</v>
      </c>
      <c r="DO42" s="35">
        <v>0.12</v>
      </c>
      <c r="DP42" s="35">
        <v>0.12</v>
      </c>
      <c r="DQ42" s="35">
        <v>0.12</v>
      </c>
      <c r="DR42" s="35">
        <v>0.12</v>
      </c>
      <c r="DS42" s="35">
        <v>0.12</v>
      </c>
      <c r="DT42" s="35">
        <v>0.12</v>
      </c>
      <c r="DU42" s="35">
        <v>0.12</v>
      </c>
      <c r="DV42" s="35">
        <v>0.12</v>
      </c>
      <c r="DW42" s="35">
        <v>0.12</v>
      </c>
      <c r="DX42" s="35">
        <v>0.12</v>
      </c>
      <c r="DY42" s="35">
        <v>0.12</v>
      </c>
      <c r="DZ42" s="35">
        <v>0.12</v>
      </c>
      <c r="EA42" s="35">
        <v>0.12</v>
      </c>
      <c r="EB42" s="35">
        <v>0.12</v>
      </c>
      <c r="EC42" s="35">
        <v>0.12</v>
      </c>
      <c r="ED42" s="35">
        <v>0.12</v>
      </c>
      <c r="EE42" s="35">
        <v>0.12</v>
      </c>
      <c r="EF42" s="35">
        <v>0.12</v>
      </c>
      <c r="EG42" s="35">
        <v>0.12</v>
      </c>
      <c r="EH42" s="35">
        <v>0.12</v>
      </c>
      <c r="EI42" s="35">
        <v>0.12</v>
      </c>
      <c r="EJ42" s="35">
        <v>0.12</v>
      </c>
      <c r="EK42" s="35">
        <v>0.12</v>
      </c>
      <c r="EL42" s="35">
        <v>0.12</v>
      </c>
      <c r="EM42" s="35">
        <v>0.12</v>
      </c>
      <c r="EN42" s="35">
        <v>0.12</v>
      </c>
      <c r="EO42" s="35">
        <v>0.12</v>
      </c>
      <c r="EP42" s="35">
        <v>0.12</v>
      </c>
      <c r="EQ42" s="35">
        <v>0.12</v>
      </c>
      <c r="ER42" s="35">
        <v>0.12</v>
      </c>
      <c r="ES42" s="35">
        <v>0.12</v>
      </c>
      <c r="ET42" s="35">
        <v>0.12</v>
      </c>
      <c r="EU42" s="35">
        <v>0.12</v>
      </c>
      <c r="EV42" s="35">
        <v>0.12</v>
      </c>
      <c r="EW42" s="35">
        <v>0.12</v>
      </c>
      <c r="EX42" s="35">
        <v>0.12</v>
      </c>
      <c r="EY42" s="35">
        <v>0.12</v>
      </c>
      <c r="EZ42" s="35">
        <v>0.12</v>
      </c>
      <c r="FA42" s="35">
        <v>0.12</v>
      </c>
      <c r="FB42" s="35">
        <v>0.12</v>
      </c>
      <c r="FC42" s="35">
        <v>0.12</v>
      </c>
      <c r="FD42" s="35">
        <v>0.12</v>
      </c>
      <c r="FE42" s="35">
        <v>0.12</v>
      </c>
      <c r="FF42" s="35">
        <v>0.12</v>
      </c>
      <c r="FG42" s="35">
        <v>0.12</v>
      </c>
      <c r="FH42" s="35">
        <v>0.12</v>
      </c>
      <c r="FI42" s="35">
        <v>0.12</v>
      </c>
      <c r="FJ42" s="35">
        <v>0.12</v>
      </c>
      <c r="FK42" s="35">
        <v>0.12</v>
      </c>
      <c r="FL42" s="35">
        <v>0.12</v>
      </c>
      <c r="FM42" s="35">
        <v>0.12</v>
      </c>
      <c r="FN42" s="35">
        <v>0.12</v>
      </c>
      <c r="FO42" s="35">
        <v>0.12</v>
      </c>
      <c r="FP42" s="35">
        <v>0.12</v>
      </c>
      <c r="FQ42" s="35">
        <v>0.12</v>
      </c>
      <c r="FR42" s="35">
        <v>0.12</v>
      </c>
      <c r="FS42" s="35">
        <v>0.12</v>
      </c>
      <c r="FT42" s="35">
        <v>0.12</v>
      </c>
      <c r="FU42" s="35">
        <v>0.12</v>
      </c>
      <c r="FV42" s="35">
        <v>0.12</v>
      </c>
      <c r="FW42" s="35">
        <v>0.12</v>
      </c>
      <c r="FX42" s="35">
        <v>0.12</v>
      </c>
      <c r="FY42" s="35"/>
      <c r="FZ42" s="12"/>
      <c r="GA42" s="12"/>
      <c r="GB42" s="12"/>
      <c r="GC42" s="12"/>
      <c r="GD42" s="12"/>
      <c r="GE42" s="2"/>
      <c r="GF42" s="2"/>
      <c r="GG42" s="2"/>
      <c r="GH42" s="2"/>
      <c r="GI42" s="2"/>
      <c r="GJ42" s="2"/>
      <c r="GK42" s="2"/>
    </row>
    <row r="43" spans="1:254" x14ac:dyDescent="0.35">
      <c r="A43" s="3" t="s">
        <v>795</v>
      </c>
      <c r="B43" s="2" t="s">
        <v>796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  <c r="DD43" s="2">
        <v>0</v>
      </c>
      <c r="DE43" s="2">
        <v>0</v>
      </c>
      <c r="DF43" s="2">
        <v>0</v>
      </c>
      <c r="DG43" s="2">
        <v>0</v>
      </c>
      <c r="DH43" s="2">
        <v>0</v>
      </c>
      <c r="DI43" s="2">
        <v>0</v>
      </c>
      <c r="DJ43" s="2">
        <v>0</v>
      </c>
      <c r="DK43" s="2">
        <v>0</v>
      </c>
      <c r="DL43" s="2">
        <v>0</v>
      </c>
      <c r="DM43" s="2">
        <v>0</v>
      </c>
      <c r="DN43" s="2">
        <v>0</v>
      </c>
      <c r="DO43" s="2">
        <v>0</v>
      </c>
      <c r="DP43" s="2">
        <v>0</v>
      </c>
      <c r="DQ43" s="2">
        <v>0</v>
      </c>
      <c r="DR43" s="2">
        <v>0</v>
      </c>
      <c r="DS43" s="2">
        <v>0</v>
      </c>
      <c r="DT43" s="2">
        <v>0</v>
      </c>
      <c r="DU43" s="2">
        <v>0</v>
      </c>
      <c r="DV43" s="2">
        <v>0</v>
      </c>
      <c r="DW43" s="2">
        <v>0</v>
      </c>
      <c r="DX43" s="2">
        <v>0</v>
      </c>
      <c r="DY43" s="2">
        <v>0</v>
      </c>
      <c r="DZ43" s="2">
        <v>0</v>
      </c>
      <c r="EA43" s="2">
        <v>0</v>
      </c>
      <c r="EB43" s="2">
        <v>0</v>
      </c>
      <c r="EC43" s="2">
        <v>0</v>
      </c>
      <c r="ED43" s="2">
        <v>0</v>
      </c>
      <c r="EE43" s="2">
        <v>0</v>
      </c>
      <c r="EF43" s="2">
        <v>0</v>
      </c>
      <c r="EG43" s="2">
        <v>0</v>
      </c>
      <c r="EH43" s="2">
        <v>0</v>
      </c>
      <c r="EI43" s="2">
        <v>0</v>
      </c>
      <c r="EJ43" s="2">
        <v>0</v>
      </c>
      <c r="EK43" s="2">
        <v>0</v>
      </c>
      <c r="EL43" s="2">
        <v>0</v>
      </c>
      <c r="EM43" s="2">
        <v>0</v>
      </c>
      <c r="EN43" s="2">
        <v>0</v>
      </c>
      <c r="EO43" s="2">
        <v>0</v>
      </c>
      <c r="EP43" s="2">
        <v>0</v>
      </c>
      <c r="EQ43" s="2">
        <v>0</v>
      </c>
      <c r="ER43" s="2">
        <v>0</v>
      </c>
      <c r="ES43" s="2">
        <v>0</v>
      </c>
      <c r="ET43" s="2">
        <v>0</v>
      </c>
      <c r="EU43" s="2">
        <v>0</v>
      </c>
      <c r="EV43" s="2">
        <v>0</v>
      </c>
      <c r="EW43" s="2">
        <v>0</v>
      </c>
      <c r="EX43" s="2">
        <v>0</v>
      </c>
      <c r="EY43" s="2">
        <v>0</v>
      </c>
      <c r="EZ43" s="2">
        <v>0</v>
      </c>
      <c r="FA43" s="2">
        <v>0</v>
      </c>
      <c r="FB43" s="2">
        <v>0</v>
      </c>
      <c r="FC43" s="2">
        <v>0</v>
      </c>
      <c r="FD43" s="2">
        <v>0</v>
      </c>
      <c r="FE43" s="2">
        <v>0</v>
      </c>
      <c r="FF43" s="2">
        <v>0</v>
      </c>
      <c r="FG43" s="2">
        <v>0</v>
      </c>
      <c r="FH43" s="2">
        <v>0</v>
      </c>
      <c r="FI43" s="2">
        <v>0</v>
      </c>
      <c r="FJ43" s="2">
        <v>0</v>
      </c>
      <c r="FK43" s="2">
        <v>0</v>
      </c>
      <c r="FL43" s="2">
        <v>0</v>
      </c>
      <c r="FM43" s="2">
        <v>0</v>
      </c>
      <c r="FN43" s="2">
        <v>0</v>
      </c>
      <c r="FO43" s="2">
        <v>0</v>
      </c>
      <c r="FP43" s="2">
        <v>0</v>
      </c>
      <c r="FQ43" s="2">
        <v>0</v>
      </c>
      <c r="FR43" s="2">
        <v>0</v>
      </c>
      <c r="FS43" s="2">
        <v>0</v>
      </c>
      <c r="FT43" s="2">
        <v>0</v>
      </c>
      <c r="FU43" s="2">
        <v>0</v>
      </c>
      <c r="FV43" s="2">
        <v>0</v>
      </c>
      <c r="FW43" s="2">
        <v>0</v>
      </c>
      <c r="FX43" s="2">
        <v>0</v>
      </c>
      <c r="FY43" s="2"/>
      <c r="FZ43" s="12"/>
      <c r="GA43" s="12"/>
      <c r="GB43" s="12"/>
      <c r="GC43" s="12"/>
      <c r="GD43" s="12"/>
      <c r="GE43" s="2"/>
      <c r="GF43" s="2"/>
      <c r="GG43" s="2"/>
      <c r="GH43" s="2"/>
      <c r="GI43" s="2"/>
      <c r="GJ43" s="2"/>
      <c r="GK43" s="2"/>
      <c r="GL43" s="103"/>
      <c r="GM43" s="103"/>
      <c r="GN43" s="103"/>
      <c r="GO43" s="103"/>
      <c r="GP43" s="103"/>
      <c r="GQ43" s="103"/>
      <c r="GR43" s="103"/>
      <c r="GS43" s="103"/>
      <c r="GT43" s="103"/>
      <c r="GU43" s="103"/>
      <c r="GV43" s="103"/>
      <c r="GW43" s="103"/>
      <c r="GX43" s="103"/>
      <c r="GY43" s="103"/>
      <c r="GZ43" s="103"/>
      <c r="HA43" s="103"/>
      <c r="HB43" s="103"/>
      <c r="HC43" s="103"/>
      <c r="HD43" s="103"/>
      <c r="HE43" s="103"/>
      <c r="HF43" s="103"/>
      <c r="HG43" s="103"/>
      <c r="HH43" s="103"/>
      <c r="HI43" s="103"/>
      <c r="HJ43" s="103"/>
      <c r="HK43" s="103"/>
      <c r="HL43" s="103"/>
      <c r="HM43" s="103"/>
      <c r="HN43" s="103"/>
      <c r="HO43" s="103"/>
      <c r="HP43" s="103"/>
      <c r="HQ43" s="103"/>
      <c r="HR43" s="103"/>
      <c r="HS43" s="103"/>
      <c r="HT43" s="103"/>
      <c r="HU43" s="103"/>
      <c r="HV43" s="103"/>
      <c r="HW43" s="103"/>
      <c r="HX43" s="103"/>
      <c r="HY43" s="103"/>
      <c r="HZ43" s="103"/>
      <c r="IA43" s="103"/>
      <c r="IB43" s="103"/>
      <c r="IC43" s="103"/>
      <c r="ID43" s="103"/>
      <c r="IE43" s="103"/>
      <c r="IF43" s="103"/>
      <c r="IG43" s="103"/>
      <c r="IH43" s="103"/>
      <c r="II43" s="103"/>
      <c r="IJ43" s="103"/>
      <c r="IK43" s="103"/>
      <c r="IL43" s="103"/>
      <c r="IM43" s="103"/>
      <c r="IN43" s="103"/>
      <c r="IO43" s="103"/>
      <c r="IP43" s="103"/>
      <c r="IQ43" s="103"/>
      <c r="IR43" s="103"/>
      <c r="IS43" s="103"/>
      <c r="IT43" s="103"/>
    </row>
    <row r="44" spans="1:254" x14ac:dyDescent="0.35">
      <c r="A44" s="2"/>
      <c r="B44" s="2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  <c r="BC44" s="35"/>
      <c r="BD44" s="35"/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  <c r="CA44" s="35"/>
      <c r="CB44" s="35"/>
      <c r="CC44" s="35"/>
      <c r="CD44" s="35"/>
      <c r="CE44" s="35"/>
      <c r="CF44" s="35"/>
      <c r="CG44" s="35"/>
      <c r="CH44" s="35"/>
      <c r="CI44" s="35"/>
      <c r="CJ44" s="35"/>
      <c r="CK44" s="35"/>
      <c r="CL44" s="35"/>
      <c r="CM44" s="35"/>
      <c r="CN44" s="35"/>
      <c r="CO44" s="35"/>
      <c r="CP44" s="35"/>
      <c r="CQ44" s="35"/>
      <c r="CR44" s="35"/>
      <c r="CS44" s="35"/>
      <c r="CT44" s="35"/>
      <c r="CU44" s="35"/>
      <c r="CV44" s="35"/>
      <c r="CW44" s="35"/>
      <c r="CX44" s="35"/>
      <c r="CY44" s="35"/>
      <c r="CZ44" s="35"/>
      <c r="DA44" s="35"/>
      <c r="DB44" s="35"/>
      <c r="DC44" s="35"/>
      <c r="DD44" s="35"/>
      <c r="DE44" s="35"/>
      <c r="DF44" s="35"/>
      <c r="DG44" s="35"/>
      <c r="DH44" s="35"/>
      <c r="DI44" s="35"/>
      <c r="DJ44" s="35"/>
      <c r="DK44" s="35"/>
      <c r="DL44" s="35"/>
      <c r="DM44" s="35"/>
      <c r="DN44" s="35"/>
      <c r="DO44" s="35"/>
      <c r="DP44" s="35"/>
      <c r="DQ44" s="35"/>
      <c r="DR44" s="35"/>
      <c r="DS44" s="35"/>
      <c r="DT44" s="35"/>
      <c r="DU44" s="35"/>
      <c r="DV44" s="35"/>
      <c r="DW44" s="35"/>
      <c r="DX44" s="35"/>
      <c r="DY44" s="35"/>
      <c r="DZ44" s="35"/>
      <c r="EA44" s="35"/>
      <c r="EB44" s="35"/>
      <c r="EC44" s="35"/>
      <c r="ED44" s="35"/>
      <c r="EE44" s="35"/>
      <c r="EF44" s="35"/>
      <c r="EG44" s="35"/>
      <c r="EH44" s="35"/>
      <c r="EI44" s="35"/>
      <c r="EJ44" s="35"/>
      <c r="EK44" s="35"/>
      <c r="EL44" s="35"/>
      <c r="EM44" s="35"/>
      <c r="EN44" s="35"/>
      <c r="EO44" s="35"/>
      <c r="EP44" s="35"/>
      <c r="EQ44" s="35"/>
      <c r="ER44" s="35"/>
      <c r="ES44" s="35"/>
      <c r="ET44" s="35"/>
      <c r="EU44" s="35"/>
      <c r="EV44" s="35"/>
      <c r="EW44" s="35"/>
      <c r="EX44" s="35"/>
      <c r="EY44" s="35"/>
      <c r="EZ44" s="35"/>
      <c r="FA44" s="35"/>
      <c r="FB44" s="35"/>
      <c r="FC44" s="35"/>
      <c r="FD44" s="35"/>
      <c r="FE44" s="35"/>
      <c r="FF44" s="35"/>
      <c r="FG44" s="35"/>
      <c r="FH44" s="35"/>
      <c r="FI44" s="35"/>
      <c r="FJ44" s="35"/>
      <c r="FK44" s="35"/>
      <c r="FL44" s="35"/>
      <c r="FM44" s="35"/>
      <c r="FN44" s="35"/>
      <c r="FO44" s="35"/>
      <c r="FP44" s="35"/>
      <c r="FQ44" s="35"/>
      <c r="FR44" s="35"/>
      <c r="FS44" s="35"/>
      <c r="FT44" s="35"/>
      <c r="FU44" s="35"/>
      <c r="FV44" s="35"/>
      <c r="FW44" s="35"/>
      <c r="FX44" s="35"/>
      <c r="FY44" s="35"/>
      <c r="FZ44" s="36"/>
      <c r="GA44" s="36"/>
      <c r="GB44" s="12"/>
      <c r="GC44" s="12"/>
      <c r="GD44" s="12"/>
      <c r="GE44" s="2"/>
      <c r="GF44" s="2"/>
      <c r="GG44" s="2"/>
      <c r="GH44" s="2"/>
      <c r="GI44" s="2"/>
      <c r="GJ44" s="2"/>
      <c r="GK44" s="2"/>
      <c r="GL44" s="4"/>
      <c r="GM44" s="4"/>
      <c r="GN44" s="4"/>
      <c r="GO44" s="4"/>
      <c r="GP44" s="4"/>
      <c r="GQ44" s="4"/>
      <c r="GR44" s="4"/>
      <c r="GS44" s="4"/>
      <c r="GT44" s="4"/>
      <c r="GU44" s="4"/>
      <c r="GV44" s="4"/>
      <c r="GW44" s="4"/>
      <c r="GX44" s="4"/>
      <c r="GY44" s="4"/>
      <c r="GZ44" s="4"/>
      <c r="HA44" s="4"/>
      <c r="HB44" s="4"/>
      <c r="HC44" s="4"/>
      <c r="HD44" s="4"/>
      <c r="HE44" s="4"/>
      <c r="HF44" s="4"/>
      <c r="HG44" s="4"/>
      <c r="HH44" s="4"/>
      <c r="HI44" s="4"/>
      <c r="HJ44" s="4"/>
      <c r="HK44" s="4"/>
      <c r="HL44" s="4"/>
      <c r="HM44" s="4"/>
      <c r="HN44" s="4"/>
      <c r="HO44" s="4"/>
      <c r="HP44" s="4"/>
      <c r="HQ44" s="4"/>
      <c r="HR44" s="4"/>
      <c r="HS44" s="4"/>
      <c r="HT44" s="4"/>
      <c r="HU44" s="4"/>
      <c r="HV44" s="4"/>
      <c r="HW44" s="4"/>
      <c r="HX44" s="4"/>
      <c r="HY44" s="4"/>
      <c r="HZ44" s="4"/>
      <c r="IA44" s="4"/>
      <c r="IB44" s="4"/>
      <c r="IC44" s="4"/>
      <c r="ID44" s="4"/>
      <c r="IE44" s="4"/>
      <c r="IF44" s="4"/>
      <c r="IG44" s="4"/>
      <c r="IH44" s="4"/>
      <c r="II44" s="4"/>
      <c r="IJ44" s="4"/>
      <c r="IK44" s="4"/>
      <c r="IL44" s="4"/>
      <c r="IM44" s="4"/>
      <c r="IN44" s="4"/>
      <c r="IO44" s="4"/>
      <c r="IP44" s="4"/>
      <c r="IQ44" s="4"/>
      <c r="IR44" s="4"/>
      <c r="IS44" s="4"/>
      <c r="IT44" s="4"/>
    </row>
    <row r="45" spans="1:254" s="40" customFormat="1" x14ac:dyDescent="0.35">
      <c r="A45" s="2"/>
      <c r="B45" s="33" t="s">
        <v>451</v>
      </c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  <c r="BT45" s="32"/>
      <c r="BU45" s="32"/>
      <c r="BV45" s="32"/>
      <c r="BW45" s="32"/>
      <c r="BX45" s="32"/>
      <c r="BY45" s="32"/>
      <c r="BZ45" s="32"/>
      <c r="CA45" s="32"/>
      <c r="CB45" s="32"/>
      <c r="CC45" s="32"/>
      <c r="CD45" s="32"/>
      <c r="CE45" s="32"/>
      <c r="CF45" s="32"/>
      <c r="CG45" s="32"/>
      <c r="CH45" s="32"/>
      <c r="CI45" s="32"/>
      <c r="CJ45" s="32"/>
      <c r="CK45" s="32"/>
      <c r="CL45" s="32"/>
      <c r="CM45" s="32"/>
      <c r="CN45" s="32"/>
      <c r="CO45" s="32"/>
      <c r="CP45" s="32"/>
      <c r="CQ45" s="32"/>
      <c r="CR45" s="32"/>
      <c r="CS45" s="32"/>
      <c r="CT45" s="32"/>
      <c r="CU45" s="32"/>
      <c r="CV45" s="32"/>
      <c r="CW45" s="32"/>
      <c r="CX45" s="32"/>
      <c r="CY45" s="32"/>
      <c r="CZ45" s="32"/>
      <c r="DA45" s="32"/>
      <c r="DB45" s="32"/>
      <c r="DC45" s="32"/>
      <c r="DD45" s="32"/>
      <c r="DE45" s="32"/>
      <c r="DF45" s="32"/>
      <c r="DG45" s="32"/>
      <c r="DH45" s="32"/>
      <c r="DI45" s="32"/>
      <c r="DJ45" s="32"/>
      <c r="DK45" s="32"/>
      <c r="DL45" s="32"/>
      <c r="DM45" s="32"/>
      <c r="DN45" s="32"/>
      <c r="DO45" s="32"/>
      <c r="DP45" s="32"/>
      <c r="DQ45" s="32"/>
      <c r="DR45" s="32"/>
      <c r="DS45" s="32"/>
      <c r="DT45" s="32"/>
      <c r="DU45" s="32"/>
      <c r="DV45" s="32"/>
      <c r="DW45" s="32"/>
      <c r="DX45" s="32"/>
      <c r="DY45" s="32"/>
      <c r="DZ45" s="32"/>
      <c r="EA45" s="32"/>
      <c r="EB45" s="32"/>
      <c r="EC45" s="32"/>
      <c r="ED45" s="32"/>
      <c r="EE45" s="32"/>
      <c r="EF45" s="32"/>
      <c r="EG45" s="32"/>
      <c r="EH45" s="32"/>
      <c r="EI45" s="32"/>
      <c r="EJ45" s="32"/>
      <c r="EK45" s="32"/>
      <c r="EL45" s="32"/>
      <c r="EM45" s="32"/>
      <c r="EN45" s="32"/>
      <c r="EO45" s="32"/>
      <c r="EP45" s="32"/>
      <c r="EQ45" s="32"/>
      <c r="ER45" s="32"/>
      <c r="ES45" s="32"/>
      <c r="ET45" s="32"/>
      <c r="EU45" s="32"/>
      <c r="EV45" s="32"/>
      <c r="EW45" s="32"/>
      <c r="EX45" s="32"/>
      <c r="EY45" s="32"/>
      <c r="EZ45" s="32"/>
      <c r="FA45" s="32"/>
      <c r="FB45" s="32"/>
      <c r="FC45" s="32"/>
      <c r="FD45" s="32"/>
      <c r="FE45" s="32"/>
      <c r="FF45" s="32"/>
      <c r="FG45" s="32"/>
      <c r="FH45" s="32"/>
      <c r="FI45" s="32"/>
      <c r="FJ45" s="32"/>
      <c r="FK45" s="32"/>
      <c r="FL45" s="32"/>
      <c r="FM45" s="32"/>
      <c r="FN45" s="32"/>
      <c r="FO45" s="32"/>
      <c r="FP45" s="32"/>
      <c r="FQ45" s="32"/>
      <c r="FR45" s="32"/>
      <c r="FS45" s="32"/>
      <c r="FT45" s="32"/>
      <c r="FU45" s="32"/>
      <c r="FV45" s="32"/>
      <c r="FW45" s="32"/>
      <c r="FX45" s="32"/>
      <c r="FY45" s="2"/>
      <c r="FZ45" s="36"/>
      <c r="GA45" s="38"/>
      <c r="GB45" s="12"/>
      <c r="GC45" s="12"/>
      <c r="GD45" s="12"/>
      <c r="GE45" s="2"/>
      <c r="GF45" s="2"/>
      <c r="GG45" s="2"/>
      <c r="GH45" s="2"/>
      <c r="GI45" s="2"/>
      <c r="GJ45" s="2"/>
      <c r="GK45" s="2"/>
      <c r="GL45" s="39"/>
      <c r="GM45" s="39"/>
      <c r="GN45" s="39"/>
      <c r="GO45" s="39"/>
      <c r="GP45" s="39"/>
      <c r="GQ45" s="39"/>
      <c r="GR45" s="39"/>
      <c r="GS45" s="39"/>
      <c r="GT45" s="39"/>
      <c r="GU45" s="39"/>
      <c r="GV45" s="39"/>
      <c r="GW45" s="39"/>
      <c r="GX45" s="39"/>
      <c r="GY45" s="39"/>
      <c r="GZ45" s="39"/>
      <c r="HA45" s="39"/>
      <c r="HB45" s="39"/>
      <c r="HC45" s="39"/>
      <c r="HD45" s="39"/>
      <c r="HE45" s="39"/>
      <c r="HF45" s="39"/>
      <c r="HG45" s="39"/>
      <c r="HH45" s="39"/>
      <c r="HI45" s="39"/>
      <c r="HJ45" s="39"/>
      <c r="HK45" s="39"/>
      <c r="HL45" s="39"/>
      <c r="HM45" s="39"/>
      <c r="HN45" s="39"/>
      <c r="HO45" s="39"/>
      <c r="HP45" s="39"/>
      <c r="HQ45" s="39"/>
      <c r="HR45" s="39"/>
      <c r="HS45" s="39"/>
      <c r="HT45" s="39"/>
      <c r="HU45" s="39"/>
      <c r="HV45" s="39"/>
      <c r="HW45" s="39"/>
      <c r="HX45" s="39"/>
      <c r="HY45" s="39"/>
      <c r="HZ45" s="39"/>
      <c r="IA45" s="39"/>
      <c r="IB45" s="39"/>
      <c r="IC45" s="39"/>
      <c r="ID45" s="39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</row>
    <row r="46" spans="1:254" x14ac:dyDescent="0.35">
      <c r="A46" s="41" t="s">
        <v>452</v>
      </c>
      <c r="B46" s="38" t="s">
        <v>665</v>
      </c>
      <c r="C46" s="42">
        <f>'HB24-1448_GovReq'!C39</f>
        <v>1618697.92</v>
      </c>
      <c r="D46" s="43">
        <v>6068580.4500000002</v>
      </c>
      <c r="E46" s="43">
        <v>1444121.25</v>
      </c>
      <c r="F46" s="43">
        <v>2186086.4300000002</v>
      </c>
      <c r="G46" s="43">
        <v>428862.04</v>
      </c>
      <c r="H46" s="43">
        <v>184982.61</v>
      </c>
      <c r="I46" s="43">
        <v>1809421.81</v>
      </c>
      <c r="J46" s="43">
        <v>600359.41</v>
      </c>
      <c r="K46" s="43">
        <v>149409.51999999999</v>
      </c>
      <c r="L46" s="43">
        <v>1285932.06</v>
      </c>
      <c r="M46" s="43">
        <v>495734.92</v>
      </c>
      <c r="N46" s="43">
        <v>12893543.369999999</v>
      </c>
      <c r="O46" s="43">
        <v>5184910.91</v>
      </c>
      <c r="P46" s="43">
        <v>98033.26</v>
      </c>
      <c r="Q46" s="43">
        <v>6984070.2400000002</v>
      </c>
      <c r="R46" s="43">
        <v>117387.96</v>
      </c>
      <c r="S46" s="43">
        <v>941027.17</v>
      </c>
      <c r="T46" s="43">
        <v>50774.68</v>
      </c>
      <c r="U46" s="43">
        <v>51513.32</v>
      </c>
      <c r="V46" s="43">
        <v>91452.54</v>
      </c>
      <c r="W46" s="43">
        <v>20485.07</v>
      </c>
      <c r="X46" s="43">
        <v>23503.47</v>
      </c>
      <c r="Y46" s="43">
        <v>145352.82</v>
      </c>
      <c r="Z46" s="43">
        <v>63731.5</v>
      </c>
      <c r="AA46" s="43">
        <v>6802241.46</v>
      </c>
      <c r="AB46" s="43">
        <v>12251040.92</v>
      </c>
      <c r="AC46" s="43">
        <v>578302.21</v>
      </c>
      <c r="AD46" s="43">
        <v>703196.53</v>
      </c>
      <c r="AE46" s="43">
        <v>48617.120000000003</v>
      </c>
      <c r="AF46" s="43">
        <v>86811.59</v>
      </c>
      <c r="AG46" s="44">
        <v>322958.38</v>
      </c>
      <c r="AH46" s="43">
        <v>172657.77</v>
      </c>
      <c r="AI46" s="43">
        <v>53122.47</v>
      </c>
      <c r="AJ46" s="43">
        <v>128163.01</v>
      </c>
      <c r="AK46" s="43">
        <v>74603.09</v>
      </c>
      <c r="AL46" s="43">
        <v>98388.41</v>
      </c>
      <c r="AM46" s="43">
        <v>115377.55</v>
      </c>
      <c r="AN46" s="43">
        <v>413990.07</v>
      </c>
      <c r="AO46" s="43">
        <v>1676936.43</v>
      </c>
      <c r="AP46" s="43">
        <v>37700132.310000002</v>
      </c>
      <c r="AQ46" s="43">
        <v>97428.55</v>
      </c>
      <c r="AR46" s="43">
        <v>21880966.199999999</v>
      </c>
      <c r="AS46" s="43">
        <v>2513262.4</v>
      </c>
      <c r="AT46" s="43">
        <v>1167107.3600000001</v>
      </c>
      <c r="AU46" s="43">
        <v>178802.57</v>
      </c>
      <c r="AV46" s="43">
        <v>179035.75</v>
      </c>
      <c r="AW46" s="43">
        <v>102589.94</v>
      </c>
      <c r="AX46" s="43">
        <v>78396.2</v>
      </c>
      <c r="AY46" s="43">
        <v>127245.96</v>
      </c>
      <c r="AZ46" s="43">
        <v>1512386.73</v>
      </c>
      <c r="BA46" s="43">
        <v>2187937.56</v>
      </c>
      <c r="BB46" s="43">
        <v>485771.55</v>
      </c>
      <c r="BC46" s="43">
        <v>8539684.5500000007</v>
      </c>
      <c r="BD46" s="43">
        <v>1409316.74</v>
      </c>
      <c r="BE46" s="43">
        <v>425098.36</v>
      </c>
      <c r="BF46" s="43">
        <v>6979427.0599999996</v>
      </c>
      <c r="BG46" s="43">
        <v>115579.55</v>
      </c>
      <c r="BH46" s="43">
        <v>147663.12</v>
      </c>
      <c r="BI46" s="43">
        <v>55868.160000000003</v>
      </c>
      <c r="BJ46" s="43">
        <v>1934186.26</v>
      </c>
      <c r="BK46" s="43">
        <v>1031173.03</v>
      </c>
      <c r="BL46" s="43">
        <v>18195.330000000002</v>
      </c>
      <c r="BM46" s="43">
        <v>91995.89</v>
      </c>
      <c r="BN46" s="43">
        <v>1139858.77</v>
      </c>
      <c r="BO46" s="43">
        <v>396388.6</v>
      </c>
      <c r="BP46" s="43">
        <v>245997.25</v>
      </c>
      <c r="BQ46" s="43">
        <v>1733716.34</v>
      </c>
      <c r="BR46" s="43">
        <v>459017.22</v>
      </c>
      <c r="BS46" s="43">
        <v>258944.15</v>
      </c>
      <c r="BT46" s="43">
        <v>149392.14000000001</v>
      </c>
      <c r="BU46" s="43">
        <v>109362.84</v>
      </c>
      <c r="BV46" s="43">
        <v>817601.21</v>
      </c>
      <c r="BW46" s="43">
        <v>711654.23</v>
      </c>
      <c r="BX46" s="43">
        <v>99943.77</v>
      </c>
      <c r="BY46" s="43">
        <v>193396.48000000001</v>
      </c>
      <c r="BZ46" s="43">
        <v>99867.18</v>
      </c>
      <c r="CA46" s="43">
        <v>394616.81</v>
      </c>
      <c r="CB46" s="43">
        <v>24768877.350000001</v>
      </c>
      <c r="CC46" s="43">
        <v>91062.73</v>
      </c>
      <c r="CD46" s="43">
        <v>72919.69</v>
      </c>
      <c r="CE46" s="43">
        <v>104487.79</v>
      </c>
      <c r="CF46" s="43">
        <v>86249.23</v>
      </c>
      <c r="CG46" s="43">
        <v>74426.7</v>
      </c>
      <c r="CH46" s="43">
        <v>33444.1</v>
      </c>
      <c r="CI46" s="43">
        <v>320790.64</v>
      </c>
      <c r="CJ46" s="43">
        <v>313858.84000000003</v>
      </c>
      <c r="CK46" s="43">
        <v>1519908.61</v>
      </c>
      <c r="CL46" s="43">
        <v>233618.03</v>
      </c>
      <c r="CM46" s="43">
        <v>113893.58</v>
      </c>
      <c r="CN46" s="43">
        <v>8605084.4100000001</v>
      </c>
      <c r="CO46" s="43">
        <v>5153394.09</v>
      </c>
      <c r="CP46" s="43">
        <v>734189.06</v>
      </c>
      <c r="CQ46" s="43">
        <v>386426.67</v>
      </c>
      <c r="CR46" s="43">
        <v>80485.73</v>
      </c>
      <c r="CS46" s="43">
        <v>248224.67</v>
      </c>
      <c r="CT46" s="43">
        <v>85958.85</v>
      </c>
      <c r="CU46" s="43">
        <v>58359.59</v>
      </c>
      <c r="CV46" s="43">
        <v>47858.69</v>
      </c>
      <c r="CW46" s="2">
        <v>134115.63</v>
      </c>
      <c r="CX46" s="43">
        <v>243713.34</v>
      </c>
      <c r="CY46" s="43">
        <v>18970.75</v>
      </c>
      <c r="CZ46" s="43">
        <v>629899.39</v>
      </c>
      <c r="DA46" s="43">
        <v>123499.93</v>
      </c>
      <c r="DB46" s="43">
        <v>101395.44</v>
      </c>
      <c r="DC46" s="43">
        <v>112080.46</v>
      </c>
      <c r="DD46" s="43">
        <v>97944.92</v>
      </c>
      <c r="DE46" s="43">
        <v>288400.14</v>
      </c>
      <c r="DF46" s="43">
        <v>7817551.8200000003</v>
      </c>
      <c r="DG46" s="43">
        <v>118174.05</v>
      </c>
      <c r="DH46" s="43">
        <v>1002544.97</v>
      </c>
      <c r="DI46" s="43">
        <v>1169415.45</v>
      </c>
      <c r="DJ46" s="43">
        <v>169846.5</v>
      </c>
      <c r="DK46" s="43">
        <v>88144.5</v>
      </c>
      <c r="DL46" s="43">
        <v>2420056.54</v>
      </c>
      <c r="DM46" s="43">
        <v>77790.55</v>
      </c>
      <c r="DN46" s="43">
        <v>628414.66</v>
      </c>
      <c r="DO46" s="43">
        <v>761258.72</v>
      </c>
      <c r="DP46" s="43">
        <v>77422.7</v>
      </c>
      <c r="DQ46" s="43">
        <v>409714.16</v>
      </c>
      <c r="DR46" s="43">
        <v>475735.48</v>
      </c>
      <c r="DS46" s="43">
        <v>198489</v>
      </c>
      <c r="DT46" s="43">
        <v>53085.02</v>
      </c>
      <c r="DU46" s="43">
        <v>128255.13</v>
      </c>
      <c r="DV46" s="43">
        <v>49041.63</v>
      </c>
      <c r="DW46" s="43">
        <v>105819.77</v>
      </c>
      <c r="DX46" s="43">
        <v>165524.42000000001</v>
      </c>
      <c r="DY46" s="43">
        <v>211849.28</v>
      </c>
      <c r="DZ46" s="43">
        <v>440337.14</v>
      </c>
      <c r="EA46" s="43">
        <v>606678.97</v>
      </c>
      <c r="EB46" s="43">
        <v>264983.83</v>
      </c>
      <c r="EC46" s="43">
        <v>112196.29</v>
      </c>
      <c r="ED46" s="43">
        <v>606490.69999999995</v>
      </c>
      <c r="EE46" s="43">
        <v>69368.460000000006</v>
      </c>
      <c r="EF46" s="43">
        <v>327633.84999999998</v>
      </c>
      <c r="EG46" s="43">
        <v>120677.96</v>
      </c>
      <c r="EH46" s="43">
        <v>51207.78</v>
      </c>
      <c r="EI46" s="43">
        <v>3323220.8</v>
      </c>
      <c r="EJ46" s="43">
        <v>2056399.34</v>
      </c>
      <c r="EK46" s="43">
        <v>137117.85</v>
      </c>
      <c r="EL46" s="43">
        <v>36713.550000000003</v>
      </c>
      <c r="EM46" s="43">
        <v>247634.55</v>
      </c>
      <c r="EN46" s="43">
        <v>285190.57</v>
      </c>
      <c r="EO46" s="43">
        <v>144936.91</v>
      </c>
      <c r="EP46" s="43">
        <v>223170.3</v>
      </c>
      <c r="EQ46" s="43">
        <v>1024267.5</v>
      </c>
      <c r="ER46" s="43">
        <v>209171.85</v>
      </c>
      <c r="ES46" s="43">
        <v>106678.02</v>
      </c>
      <c r="ET46" s="43">
        <v>133939.82999999999</v>
      </c>
      <c r="EU46" s="43">
        <v>189375.43</v>
      </c>
      <c r="EV46" s="43">
        <v>43464.959999999999</v>
      </c>
      <c r="EW46" s="43">
        <v>341846.47</v>
      </c>
      <c r="EX46" s="43">
        <v>19788.41</v>
      </c>
      <c r="EY46" s="43">
        <v>106184.84</v>
      </c>
      <c r="EZ46" s="43">
        <v>92250.34</v>
      </c>
      <c r="FA46" s="43">
        <v>1567984.63</v>
      </c>
      <c r="FB46" s="44">
        <v>469609.63</v>
      </c>
      <c r="FC46" s="43">
        <v>926616</v>
      </c>
      <c r="FD46" s="43">
        <v>157711.57</v>
      </c>
      <c r="FE46" s="43">
        <v>64813.09</v>
      </c>
      <c r="FF46" s="43">
        <v>70542.399999999994</v>
      </c>
      <c r="FG46" s="43">
        <v>71488.67</v>
      </c>
      <c r="FH46" s="43">
        <v>112198.64</v>
      </c>
      <c r="FI46" s="43">
        <v>558618.73</v>
      </c>
      <c r="FJ46" s="43">
        <v>861473.15</v>
      </c>
      <c r="FK46" s="43">
        <v>927120.98</v>
      </c>
      <c r="FL46" s="43">
        <v>1829177.87</v>
      </c>
      <c r="FM46" s="43">
        <v>532404.37</v>
      </c>
      <c r="FN46" s="43">
        <v>3532207.73</v>
      </c>
      <c r="FO46" s="44">
        <v>629176.46</v>
      </c>
      <c r="FP46" s="43">
        <v>752042.46</v>
      </c>
      <c r="FQ46" s="43">
        <v>409839.03</v>
      </c>
      <c r="FR46" s="43">
        <v>177143.45</v>
      </c>
      <c r="FS46" s="43">
        <v>72860.350000000006</v>
      </c>
      <c r="FT46" s="44">
        <v>109456.97</v>
      </c>
      <c r="FU46" s="43">
        <v>297429.19</v>
      </c>
      <c r="FV46" s="43">
        <v>195022.78</v>
      </c>
      <c r="FW46" s="43">
        <v>48430.720000000001</v>
      </c>
      <c r="FX46" s="43">
        <v>39107.11</v>
      </c>
      <c r="FY46" s="38"/>
      <c r="FZ46" s="36">
        <f>SUM(C46:FX46)</f>
        <v>248978465.73999995</v>
      </c>
      <c r="GA46" s="2"/>
      <c r="GB46" s="38"/>
      <c r="GC46" s="38"/>
      <c r="GD46" s="38"/>
      <c r="GE46" s="38"/>
      <c r="GF46" s="38"/>
      <c r="GG46" s="38"/>
      <c r="GH46" s="38"/>
      <c r="GI46" s="38"/>
      <c r="GJ46" s="38"/>
      <c r="GK46" s="38"/>
    </row>
    <row r="47" spans="1:254" x14ac:dyDescent="0.35">
      <c r="A47" s="3" t="s">
        <v>453</v>
      </c>
      <c r="B47" s="2" t="s">
        <v>666</v>
      </c>
      <c r="C47" s="42">
        <f>'HB24-1448_GovReq'!C40</f>
        <v>1209503417.7160981</v>
      </c>
      <c r="D47" s="44">
        <v>4520376063.8174219</v>
      </c>
      <c r="E47" s="44">
        <v>1224119509.3321149</v>
      </c>
      <c r="F47" s="44">
        <v>3308074988.8981552</v>
      </c>
      <c r="G47" s="44">
        <v>573852597.72417617</v>
      </c>
      <c r="H47" s="44">
        <v>145655715.13624379</v>
      </c>
      <c r="I47" s="44">
        <v>1182351464.602762</v>
      </c>
      <c r="J47" s="44">
        <v>194881997.34144619</v>
      </c>
      <c r="K47" s="44">
        <v>51576022.11863175</v>
      </c>
      <c r="L47" s="44">
        <v>892187374.23643827</v>
      </c>
      <c r="M47" s="44">
        <v>327433433.58006012</v>
      </c>
      <c r="N47" s="44">
        <v>9590444923.7217064</v>
      </c>
      <c r="O47" s="44">
        <v>2732456943.5970211</v>
      </c>
      <c r="P47" s="44">
        <v>57259418.744442552</v>
      </c>
      <c r="Q47" s="44">
        <v>5762916876.5843554</v>
      </c>
      <c r="R47" s="44">
        <v>75923079.148940355</v>
      </c>
      <c r="S47" s="44">
        <v>607579178.51332831</v>
      </c>
      <c r="T47" s="44">
        <v>27185477.323791571</v>
      </c>
      <c r="U47" s="44">
        <v>31073581.949525453</v>
      </c>
      <c r="V47" s="44">
        <v>39213012.957507208</v>
      </c>
      <c r="W47" s="44">
        <v>6811214.997656187</v>
      </c>
      <c r="X47" s="44">
        <v>19031044.297738973</v>
      </c>
      <c r="Y47" s="44">
        <v>78909991.043457299</v>
      </c>
      <c r="Z47" s="44">
        <v>27835170.455760274</v>
      </c>
      <c r="AA47" s="44">
        <v>6865975746.7975941</v>
      </c>
      <c r="AB47" s="44">
        <v>10498646608.118092</v>
      </c>
      <c r="AC47" s="44">
        <v>478699598.15389931</v>
      </c>
      <c r="AD47" s="44">
        <v>512928524.46546149</v>
      </c>
      <c r="AE47" s="44">
        <v>51356787.445066139</v>
      </c>
      <c r="AF47" s="44">
        <v>98356638.067512855</v>
      </c>
      <c r="AG47" s="44">
        <v>383778622.32343137</v>
      </c>
      <c r="AH47" s="44">
        <v>47610818.377289474</v>
      </c>
      <c r="AI47" s="44">
        <v>12287826.755423428</v>
      </c>
      <c r="AJ47" s="44">
        <v>41680225.545014247</v>
      </c>
      <c r="AK47" s="44">
        <v>68026706.149202496</v>
      </c>
      <c r="AL47" s="44">
        <v>93124544.563597113</v>
      </c>
      <c r="AM47" s="44">
        <v>62011689.93829307</v>
      </c>
      <c r="AN47" s="44">
        <v>176665382.74765393</v>
      </c>
      <c r="AO47" s="44">
        <v>602392918.21131992</v>
      </c>
      <c r="AP47" s="44">
        <v>24966021135.429543</v>
      </c>
      <c r="AQ47" s="44">
        <v>95669538.197285175</v>
      </c>
      <c r="AR47" s="44">
        <v>10768814789.878386</v>
      </c>
      <c r="AS47" s="44">
        <v>4867127425.3747005</v>
      </c>
      <c r="AT47" s="44">
        <v>408183992.65006876</v>
      </c>
      <c r="AU47" s="44">
        <v>71885674.39792572</v>
      </c>
      <c r="AV47" s="44">
        <v>46303396.261848018</v>
      </c>
      <c r="AW47" s="44">
        <v>39259964.131445587</v>
      </c>
      <c r="AX47" s="44">
        <v>30483498.489724554</v>
      </c>
      <c r="AY47" s="44">
        <v>61843898.422990702</v>
      </c>
      <c r="AZ47" s="44">
        <v>1114831203.3171828</v>
      </c>
      <c r="BA47" s="44">
        <v>974585423.77318358</v>
      </c>
      <c r="BB47" s="44">
        <v>288422979.72040212</v>
      </c>
      <c r="BC47" s="44">
        <v>4702934007.5028353</v>
      </c>
      <c r="BD47" s="44">
        <v>631299446.8221693</v>
      </c>
      <c r="BE47" s="44">
        <v>209661517.61996523</v>
      </c>
      <c r="BF47" s="44">
        <v>3043732732.5291886</v>
      </c>
      <c r="BG47" s="44">
        <v>69172966.590302154</v>
      </c>
      <c r="BH47" s="44">
        <v>85278110.863035381</v>
      </c>
      <c r="BI47" s="44">
        <v>55323886.024676353</v>
      </c>
      <c r="BJ47" s="44">
        <v>1031567215.8844934</v>
      </c>
      <c r="BK47" s="44">
        <v>2003210325.5806057</v>
      </c>
      <c r="BL47" s="44">
        <v>8046441.8876479268</v>
      </c>
      <c r="BM47" s="44">
        <v>43909529.706827812</v>
      </c>
      <c r="BN47" s="44">
        <v>400914386.33701766</v>
      </c>
      <c r="BO47" s="44">
        <v>214827158.02866638</v>
      </c>
      <c r="BP47" s="44">
        <v>104969090.65814769</v>
      </c>
      <c r="BQ47" s="44">
        <v>2153016991.603569</v>
      </c>
      <c r="BR47" s="44">
        <v>1214292086.2726393</v>
      </c>
      <c r="BS47" s="44">
        <v>927458449.2157985</v>
      </c>
      <c r="BT47" s="44">
        <v>464218802.46572447</v>
      </c>
      <c r="BU47" s="44">
        <v>176869885.40160304</v>
      </c>
      <c r="BV47" s="44">
        <v>1480072171.6236086</v>
      </c>
      <c r="BW47" s="44">
        <v>1183991135.1934788</v>
      </c>
      <c r="BX47" s="44">
        <v>71521146.246909052</v>
      </c>
      <c r="BY47" s="44">
        <v>138809825.32344174</v>
      </c>
      <c r="BZ47" s="44">
        <v>45060755.806848407</v>
      </c>
      <c r="CA47" s="44">
        <v>109677560.66631818</v>
      </c>
      <c r="CB47" s="44">
        <v>14769614386.159739</v>
      </c>
      <c r="CC47" s="44">
        <v>21701990.459990714</v>
      </c>
      <c r="CD47" s="44">
        <v>19851531.418078423</v>
      </c>
      <c r="CE47" s="44">
        <v>46081985.739354208</v>
      </c>
      <c r="CF47" s="44">
        <v>32237521.699186254</v>
      </c>
      <c r="CG47" s="44">
        <v>26155301.761280842</v>
      </c>
      <c r="CH47" s="44">
        <v>18679472.449156404</v>
      </c>
      <c r="CI47" s="44">
        <v>125858608.64781278</v>
      </c>
      <c r="CJ47" s="44">
        <v>441849646.04811555</v>
      </c>
      <c r="CK47" s="44">
        <v>1747204888.5024419</v>
      </c>
      <c r="CL47" s="44">
        <v>273214570.89100206</v>
      </c>
      <c r="CM47" s="44">
        <v>290171407.75407547</v>
      </c>
      <c r="CN47" s="44">
        <v>5386177640.3771019</v>
      </c>
      <c r="CO47" s="44">
        <v>3603985348.7036753</v>
      </c>
      <c r="CP47" s="44">
        <v>681922581.10146487</v>
      </c>
      <c r="CQ47" s="44">
        <v>183615251.31194037</v>
      </c>
      <c r="CR47" s="44">
        <v>164142406.18911654</v>
      </c>
      <c r="CS47" s="44">
        <v>58377627.248269588</v>
      </c>
      <c r="CT47" s="44">
        <v>65810430.384387761</v>
      </c>
      <c r="CU47" s="44">
        <v>19837347.339996941</v>
      </c>
      <c r="CV47" s="44">
        <v>24677913.673428282</v>
      </c>
      <c r="CW47" s="44">
        <v>78285305.618246719</v>
      </c>
      <c r="CX47" s="44">
        <v>90783034.236693919</v>
      </c>
      <c r="CY47" s="44">
        <v>6801420.9230567478</v>
      </c>
      <c r="CZ47" s="44">
        <v>257017791.56822336</v>
      </c>
      <c r="DA47" s="44">
        <v>48608404.218467735</v>
      </c>
      <c r="DB47" s="44">
        <v>43656174.635990135</v>
      </c>
      <c r="DC47" s="44">
        <v>61483727.075588316</v>
      </c>
      <c r="DD47" s="44">
        <v>292472042.1601609</v>
      </c>
      <c r="DE47" s="44">
        <v>172788404.28346723</v>
      </c>
      <c r="DF47" s="44">
        <v>2870377669.3239503</v>
      </c>
      <c r="DG47" s="44">
        <v>65851246.085055798</v>
      </c>
      <c r="DH47" s="44">
        <v>403442625.31019509</v>
      </c>
      <c r="DI47" s="44">
        <v>606389617.79085207</v>
      </c>
      <c r="DJ47" s="44">
        <v>68697298.949765757</v>
      </c>
      <c r="DK47" s="44">
        <v>64758094.618681282</v>
      </c>
      <c r="DL47" s="44">
        <v>917617038.13353014</v>
      </c>
      <c r="DM47" s="44">
        <v>27786177.4488305</v>
      </c>
      <c r="DN47" s="44">
        <v>282346995.50179762</v>
      </c>
      <c r="DO47" s="44">
        <v>383517038.42762721</v>
      </c>
      <c r="DP47" s="44">
        <v>33982318.923972666</v>
      </c>
      <c r="DQ47" s="44">
        <v>500729907.73105943</v>
      </c>
      <c r="DR47" s="44">
        <v>98211401.544237897</v>
      </c>
      <c r="DS47" s="44">
        <v>44999645.49927409</v>
      </c>
      <c r="DT47" s="44">
        <v>12232408.199637603</v>
      </c>
      <c r="DU47" s="44">
        <v>32219955.877370033</v>
      </c>
      <c r="DV47" s="44">
        <v>9769939.1602580957</v>
      </c>
      <c r="DW47" s="44">
        <v>24289938.669203855</v>
      </c>
      <c r="DX47" s="44">
        <v>116793538.51075755</v>
      </c>
      <c r="DY47" s="44">
        <v>222794683.51370659</v>
      </c>
      <c r="DZ47" s="44">
        <v>258350921.04087114</v>
      </c>
      <c r="EA47" s="44">
        <v>657631433.43917203</v>
      </c>
      <c r="EB47" s="44">
        <v>92085525.386901975</v>
      </c>
      <c r="EC47" s="44">
        <v>40055896.724444717</v>
      </c>
      <c r="ED47" s="44">
        <v>5848857376.5394392</v>
      </c>
      <c r="EE47" s="44">
        <v>18795476.860822272</v>
      </c>
      <c r="EF47" s="44">
        <v>108811216.89612466</v>
      </c>
      <c r="EG47" s="44">
        <v>32765384.586948305</v>
      </c>
      <c r="EH47" s="44">
        <v>15488049.816499911</v>
      </c>
      <c r="EI47" s="44">
        <v>1525472323.7714865</v>
      </c>
      <c r="EJ47" s="44">
        <v>1227682218.9221635</v>
      </c>
      <c r="EK47" s="44">
        <v>603151832.62965918</v>
      </c>
      <c r="EL47" s="44">
        <v>289083709.12088758</v>
      </c>
      <c r="EM47" s="44">
        <v>134968441.49054235</v>
      </c>
      <c r="EN47" s="44">
        <v>85767392.217089459</v>
      </c>
      <c r="EO47" s="44">
        <v>47458799.049318895</v>
      </c>
      <c r="EP47" s="44">
        <v>155420519.02642387</v>
      </c>
      <c r="EQ47" s="44">
        <v>1952667604.5762377</v>
      </c>
      <c r="ER47" s="44">
        <v>148649597.61913192</v>
      </c>
      <c r="ES47" s="44">
        <v>38133942.487097889</v>
      </c>
      <c r="ET47" s="44">
        <v>56136170.391549945</v>
      </c>
      <c r="EU47" s="44">
        <v>47835982.666799545</v>
      </c>
      <c r="EV47" s="44">
        <v>82064596.997917801</v>
      </c>
      <c r="EW47" s="44">
        <v>1341850585.5802636</v>
      </c>
      <c r="EX47" s="44">
        <v>58374856.038202748</v>
      </c>
      <c r="EY47" s="44">
        <v>34605578.951935172</v>
      </c>
      <c r="EZ47" s="44">
        <v>30171090.409678221</v>
      </c>
      <c r="FA47" s="44">
        <v>3825563881.5272274</v>
      </c>
      <c r="FB47" s="44">
        <v>491012308.05544251</v>
      </c>
      <c r="FC47" s="44">
        <v>476656111.48539859</v>
      </c>
      <c r="FD47" s="44">
        <v>55554082.287299022</v>
      </c>
      <c r="FE47" s="44">
        <v>33765594.349984318</v>
      </c>
      <c r="FF47" s="44">
        <v>25027026.345334936</v>
      </c>
      <c r="FG47" s="44">
        <v>30831811.073802233</v>
      </c>
      <c r="FH47" s="44">
        <v>37805154.436736263</v>
      </c>
      <c r="FI47" s="44">
        <v>1426641986.7923536</v>
      </c>
      <c r="FJ47" s="44">
        <v>993645198.75942469</v>
      </c>
      <c r="FK47" s="44">
        <v>2165574789.6435361</v>
      </c>
      <c r="FL47" s="44">
        <v>2295824507.7683549</v>
      </c>
      <c r="FM47" s="44">
        <v>1183180101.7270384</v>
      </c>
      <c r="FN47" s="44">
        <v>3033094084.0116987</v>
      </c>
      <c r="FO47" s="44">
        <v>3230530770.1718392</v>
      </c>
      <c r="FP47" s="44">
        <v>1542258695.8623762</v>
      </c>
      <c r="FQ47" s="44">
        <v>540314278.95524025</v>
      </c>
      <c r="FR47" s="44">
        <v>572092832.60842597</v>
      </c>
      <c r="FS47" s="44">
        <v>444874547.97797352</v>
      </c>
      <c r="FT47" s="44">
        <v>459191083.79550272</v>
      </c>
      <c r="FU47" s="44">
        <v>173032976.83335775</v>
      </c>
      <c r="FV47" s="44">
        <v>144356065.18024024</v>
      </c>
      <c r="FW47" s="44">
        <v>20994871.744153053</v>
      </c>
      <c r="FX47" s="44">
        <v>17611628.339902677</v>
      </c>
      <c r="FY47" s="38"/>
      <c r="FZ47" s="38">
        <f>SUM(C47:FX47)</f>
        <v>190975106296.16733</v>
      </c>
      <c r="GA47" s="38"/>
      <c r="GB47" s="38"/>
      <c r="GC47" s="38"/>
      <c r="GD47" s="38"/>
      <c r="GE47" s="2"/>
      <c r="GF47" s="2"/>
      <c r="GG47" s="2"/>
      <c r="GH47" s="2"/>
      <c r="GI47" s="2"/>
      <c r="GJ47" s="2"/>
      <c r="GK47" s="2"/>
    </row>
    <row r="48" spans="1:254" x14ac:dyDescent="0.35">
      <c r="A48" s="3" t="s">
        <v>454</v>
      </c>
      <c r="B48" s="21" t="s">
        <v>797</v>
      </c>
      <c r="C48" s="45">
        <v>2.7E-2</v>
      </c>
      <c r="D48" s="32">
        <v>2.7E-2</v>
      </c>
      <c r="E48" s="32">
        <v>2.7E-2</v>
      </c>
      <c r="F48" s="32">
        <v>2.7E-2</v>
      </c>
      <c r="G48" s="32">
        <v>2.5264999999999999E-2</v>
      </c>
      <c r="H48" s="32">
        <v>2.7E-2</v>
      </c>
      <c r="I48" s="32">
        <v>2.7E-2</v>
      </c>
      <c r="J48" s="32">
        <v>2.7E-2</v>
      </c>
      <c r="K48" s="32">
        <v>2.7E-2</v>
      </c>
      <c r="L48" s="32">
        <v>2.6894999999999999E-2</v>
      </c>
      <c r="M48" s="32">
        <v>2.5946999999999998E-2</v>
      </c>
      <c r="N48" s="32">
        <v>1.8756000000000002E-2</v>
      </c>
      <c r="O48" s="32">
        <v>2.7E-2</v>
      </c>
      <c r="P48" s="32">
        <v>2.7E-2</v>
      </c>
      <c r="Q48" s="32">
        <v>2.7E-2</v>
      </c>
      <c r="R48" s="32">
        <v>2.7E-2</v>
      </c>
      <c r="S48" s="32">
        <v>2.6013999999999999E-2</v>
      </c>
      <c r="T48" s="32">
        <v>2.4301E-2</v>
      </c>
      <c r="U48" s="32">
        <v>2.3800999999999999E-2</v>
      </c>
      <c r="V48" s="32">
        <v>2.7E-2</v>
      </c>
      <c r="W48" s="32">
        <v>2.7E-2</v>
      </c>
      <c r="X48" s="32">
        <v>1.5755999999999999E-2</v>
      </c>
      <c r="Y48" s="32">
        <v>2.4498000000000002E-2</v>
      </c>
      <c r="Z48" s="32">
        <v>2.359E-2</v>
      </c>
      <c r="AA48" s="32">
        <v>2.7E-2</v>
      </c>
      <c r="AB48" s="32">
        <v>2.7E-2</v>
      </c>
      <c r="AC48" s="32">
        <v>2.0982000000000001E-2</v>
      </c>
      <c r="AD48" s="32">
        <v>1.9693000000000002E-2</v>
      </c>
      <c r="AE48" s="32">
        <v>1.2814000000000001E-2</v>
      </c>
      <c r="AF48" s="32">
        <v>1.1674E-2</v>
      </c>
      <c r="AG48" s="32">
        <v>1.2485E-2</v>
      </c>
      <c r="AH48" s="32">
        <v>2.2123E-2</v>
      </c>
      <c r="AI48" s="32">
        <v>2.7E-2</v>
      </c>
      <c r="AJ48" s="32">
        <v>2.3788E-2</v>
      </c>
      <c r="AK48" s="32">
        <v>2.128E-2</v>
      </c>
      <c r="AL48" s="32">
        <v>2.7E-2</v>
      </c>
      <c r="AM48" s="32">
        <v>2.1449000000000003E-2</v>
      </c>
      <c r="AN48" s="32">
        <v>2.7E-2</v>
      </c>
      <c r="AO48" s="32">
        <v>2.7E-2</v>
      </c>
      <c r="AP48" s="32">
        <v>2.7E-2</v>
      </c>
      <c r="AQ48" s="32">
        <v>1.8685E-2</v>
      </c>
      <c r="AR48" s="32">
        <v>2.7E-2</v>
      </c>
      <c r="AS48" s="32">
        <v>1.2137999999999999E-2</v>
      </c>
      <c r="AT48" s="32">
        <v>2.7E-2</v>
      </c>
      <c r="AU48" s="32">
        <v>2.4187999999999998E-2</v>
      </c>
      <c r="AV48" s="32">
        <v>2.7E-2</v>
      </c>
      <c r="AW48" s="32">
        <v>2.4431000000000001E-2</v>
      </c>
      <c r="AX48" s="32">
        <v>2.1797999999999998E-2</v>
      </c>
      <c r="AY48" s="32">
        <v>2.7E-2</v>
      </c>
      <c r="AZ48" s="32">
        <v>1.5720000000000001E-2</v>
      </c>
      <c r="BA48" s="32">
        <v>2.6893999999999998E-2</v>
      </c>
      <c r="BB48" s="32">
        <v>2.4684000000000001E-2</v>
      </c>
      <c r="BC48" s="32">
        <v>2.0715000000000001E-2</v>
      </c>
      <c r="BD48" s="32">
        <v>2.7E-2</v>
      </c>
      <c r="BE48" s="32">
        <v>2.7E-2</v>
      </c>
      <c r="BF48" s="32">
        <v>2.7E-2</v>
      </c>
      <c r="BG48" s="32">
        <v>2.7E-2</v>
      </c>
      <c r="BH48" s="32">
        <v>2.6419000000000002E-2</v>
      </c>
      <c r="BI48" s="32">
        <v>1.3433E-2</v>
      </c>
      <c r="BJ48" s="32">
        <v>2.7E-2</v>
      </c>
      <c r="BK48" s="32">
        <v>2.7E-2</v>
      </c>
      <c r="BL48" s="32">
        <v>2.7E-2</v>
      </c>
      <c r="BM48" s="32">
        <v>2.5833999999999999E-2</v>
      </c>
      <c r="BN48" s="32">
        <v>2.7E-2</v>
      </c>
      <c r="BO48" s="32">
        <v>2.0202999999999999E-2</v>
      </c>
      <c r="BP48" s="32">
        <v>2.6702E-2</v>
      </c>
      <c r="BQ48" s="32">
        <v>2.6759000000000002E-2</v>
      </c>
      <c r="BR48" s="32">
        <v>9.6999999999999986E-3</v>
      </c>
      <c r="BS48" s="32">
        <v>4.3949999999999996E-3</v>
      </c>
      <c r="BT48" s="32">
        <v>6.6509999999999998E-3</v>
      </c>
      <c r="BU48" s="32">
        <v>1.3811E-2</v>
      </c>
      <c r="BV48" s="32">
        <v>1.0330000000000001E-2</v>
      </c>
      <c r="BW48" s="32">
        <v>1.5736E-2</v>
      </c>
      <c r="BX48" s="32">
        <v>1.9067000000000001E-2</v>
      </c>
      <c r="BY48" s="32">
        <v>2.7E-2</v>
      </c>
      <c r="BZ48" s="32">
        <v>2.7E-2</v>
      </c>
      <c r="CA48" s="32">
        <v>2.3040999999999999E-2</v>
      </c>
      <c r="CB48" s="32">
        <v>2.7E-2</v>
      </c>
      <c r="CC48" s="32">
        <v>2.7E-2</v>
      </c>
      <c r="CD48" s="32">
        <v>2.452E-2</v>
      </c>
      <c r="CE48" s="32">
        <v>2.7E-2</v>
      </c>
      <c r="CF48" s="32">
        <v>2.4333999999999998E-2</v>
      </c>
      <c r="CG48" s="32">
        <v>2.7E-2</v>
      </c>
      <c r="CH48" s="32">
        <v>2.7E-2</v>
      </c>
      <c r="CI48" s="32">
        <v>2.7E-2</v>
      </c>
      <c r="CJ48" s="32">
        <v>2.6513999999999999E-2</v>
      </c>
      <c r="CK48" s="32">
        <v>1.1601E-2</v>
      </c>
      <c r="CL48" s="32">
        <v>1.3228999999999999E-2</v>
      </c>
      <c r="CM48" s="32">
        <v>7.2740000000000001E-3</v>
      </c>
      <c r="CN48" s="32">
        <v>2.7E-2</v>
      </c>
      <c r="CO48" s="32">
        <v>2.7E-2</v>
      </c>
      <c r="CP48" s="32">
        <v>1.8135999999999999E-2</v>
      </c>
      <c r="CQ48" s="32">
        <v>1.7426999999999998E-2</v>
      </c>
      <c r="CR48" s="32">
        <v>4.169E-3</v>
      </c>
      <c r="CS48" s="32">
        <v>2.7E-2</v>
      </c>
      <c r="CT48" s="32">
        <v>1.3519999999999999E-2</v>
      </c>
      <c r="CU48" s="32">
        <v>2.4615999999999999E-2</v>
      </c>
      <c r="CV48" s="32">
        <v>1.5979E-2</v>
      </c>
      <c r="CW48" s="32">
        <v>1.7379000000000002E-2</v>
      </c>
      <c r="CX48" s="32">
        <v>2.6824000000000001E-2</v>
      </c>
      <c r="CY48" s="32">
        <v>2.7E-2</v>
      </c>
      <c r="CZ48" s="32">
        <v>2.7E-2</v>
      </c>
      <c r="DA48" s="32">
        <v>2.7E-2</v>
      </c>
      <c r="DB48" s="32">
        <v>2.7E-2</v>
      </c>
      <c r="DC48" s="32">
        <v>2.2418E-2</v>
      </c>
      <c r="DD48" s="32">
        <v>3.4300000000000003E-3</v>
      </c>
      <c r="DE48" s="32">
        <v>1.1894999999999999E-2</v>
      </c>
      <c r="DF48" s="32">
        <v>2.7E-2</v>
      </c>
      <c r="DG48" s="32">
        <v>2.5453E-2</v>
      </c>
      <c r="DH48" s="32">
        <v>2.5515999999999997E-2</v>
      </c>
      <c r="DI48" s="32">
        <v>2.3844999999999998E-2</v>
      </c>
      <c r="DJ48" s="32">
        <v>2.5883E-2</v>
      </c>
      <c r="DK48" s="32">
        <v>2.0658000000000003E-2</v>
      </c>
      <c r="DL48" s="32">
        <v>2.6966999999999998E-2</v>
      </c>
      <c r="DM48" s="32">
        <v>2.4899000000000001E-2</v>
      </c>
      <c r="DN48" s="32">
        <v>2.7E-2</v>
      </c>
      <c r="DO48" s="32">
        <v>2.7E-2</v>
      </c>
      <c r="DP48" s="32">
        <v>2.7E-2</v>
      </c>
      <c r="DQ48" s="32">
        <v>2.2202000000000003E-2</v>
      </c>
      <c r="DR48" s="32">
        <v>2.7E-2</v>
      </c>
      <c r="DS48" s="32">
        <v>2.7E-2</v>
      </c>
      <c r="DT48" s="32">
        <v>2.6728999999999999E-2</v>
      </c>
      <c r="DU48" s="32">
        <v>2.7E-2</v>
      </c>
      <c r="DV48" s="32">
        <v>2.7E-2</v>
      </c>
      <c r="DW48" s="32">
        <v>2.6997E-2</v>
      </c>
      <c r="DX48" s="32">
        <v>2.3931000000000001E-2</v>
      </c>
      <c r="DY48" s="32">
        <v>1.7927999999999999E-2</v>
      </c>
      <c r="DZ48" s="32">
        <v>2.2661999999999998E-2</v>
      </c>
      <c r="EA48" s="32">
        <v>1.1192000000000001E-2</v>
      </c>
      <c r="EB48" s="32">
        <v>2.7E-2</v>
      </c>
      <c r="EC48" s="32">
        <v>2.7E-2</v>
      </c>
      <c r="ED48" s="32">
        <v>4.084E-3</v>
      </c>
      <c r="EE48" s="32">
        <v>2.7E-2</v>
      </c>
      <c r="EF48" s="32">
        <v>2.4594999999999999E-2</v>
      </c>
      <c r="EG48" s="32">
        <v>2.7E-2</v>
      </c>
      <c r="EH48" s="32">
        <v>2.7E-2</v>
      </c>
      <c r="EI48" s="32">
        <v>2.7E-2</v>
      </c>
      <c r="EJ48" s="32">
        <v>2.7E-2</v>
      </c>
      <c r="EK48" s="32">
        <v>5.7670000000000004E-3</v>
      </c>
      <c r="EL48" s="32">
        <v>6.143E-3</v>
      </c>
      <c r="EM48" s="32">
        <v>2.1308000000000001E-2</v>
      </c>
      <c r="EN48" s="32">
        <v>2.7E-2</v>
      </c>
      <c r="EO48" s="32">
        <v>2.7E-2</v>
      </c>
      <c r="EP48" s="32">
        <v>2.5585999999999998E-2</v>
      </c>
      <c r="EQ48" s="32">
        <v>5.5929999999999999E-3</v>
      </c>
      <c r="ER48" s="32">
        <v>2.1283E-2</v>
      </c>
      <c r="ES48" s="32">
        <v>2.7E-2</v>
      </c>
      <c r="ET48" s="32">
        <v>2.7E-2</v>
      </c>
      <c r="EU48" s="32">
        <v>2.7E-2</v>
      </c>
      <c r="EV48" s="32">
        <v>1.5009E-2</v>
      </c>
      <c r="EW48" s="32">
        <v>7.2809999999999993E-3</v>
      </c>
      <c r="EX48" s="32">
        <v>8.9099999999999995E-3</v>
      </c>
      <c r="EY48" s="32">
        <v>2.7E-2</v>
      </c>
      <c r="EZ48" s="32">
        <v>2.7E-2</v>
      </c>
      <c r="FA48" s="32">
        <v>1.0666E-2</v>
      </c>
      <c r="FB48" s="32">
        <v>9.6240000000000006E-3</v>
      </c>
      <c r="FC48" s="32">
        <v>2.7E-2</v>
      </c>
      <c r="FD48" s="32">
        <v>2.7E-2</v>
      </c>
      <c r="FE48" s="32">
        <v>1.9181E-2</v>
      </c>
      <c r="FF48" s="32">
        <v>2.7E-2</v>
      </c>
      <c r="FG48" s="32">
        <v>2.7E-2</v>
      </c>
      <c r="FH48" s="32">
        <v>2.4771999999999999E-2</v>
      </c>
      <c r="FI48" s="32">
        <v>9.639E-3</v>
      </c>
      <c r="FJ48" s="32">
        <v>2.2207999999999999E-2</v>
      </c>
      <c r="FK48" s="32">
        <v>1.0845E-2</v>
      </c>
      <c r="FL48" s="32">
        <v>2.7E-2</v>
      </c>
      <c r="FM48" s="32">
        <v>2.3414000000000001E-2</v>
      </c>
      <c r="FN48" s="32">
        <v>2.7E-2</v>
      </c>
      <c r="FO48" s="32">
        <v>4.2009999999999999E-3</v>
      </c>
      <c r="FP48" s="32">
        <v>1.2143000000000001E-2</v>
      </c>
      <c r="FQ48" s="32">
        <v>2.188E-2</v>
      </c>
      <c r="FR48" s="32">
        <v>5.9360000000000003E-3</v>
      </c>
      <c r="FS48" s="32">
        <v>5.0679999999999996E-3</v>
      </c>
      <c r="FT48" s="32">
        <v>3.3940000000000003E-3</v>
      </c>
      <c r="FU48" s="32">
        <v>2.3344999999999998E-2</v>
      </c>
      <c r="FV48" s="32">
        <v>2.0032000000000001E-2</v>
      </c>
      <c r="FW48" s="32">
        <v>2.6498000000000001E-2</v>
      </c>
      <c r="FX48" s="32">
        <v>2.4674999999999999E-2</v>
      </c>
      <c r="FY48" s="32"/>
      <c r="FZ48" s="46">
        <f>SUM(C48:FX48)*1000</f>
        <v>3915.652000000005</v>
      </c>
      <c r="GA48" s="2"/>
      <c r="GB48" s="2"/>
      <c r="GC48" s="2"/>
      <c r="GD48" s="2"/>
      <c r="GE48" s="47"/>
      <c r="GF48" s="21"/>
      <c r="GG48" s="21"/>
      <c r="GH48" s="21"/>
      <c r="GI48" s="21"/>
      <c r="GJ48" s="21"/>
      <c r="GK48" s="21"/>
    </row>
    <row r="49" spans="1:254" x14ac:dyDescent="0.35">
      <c r="A49" s="99" t="s">
        <v>455</v>
      </c>
      <c r="B49" s="2" t="s">
        <v>798</v>
      </c>
      <c r="C49" s="48">
        <v>999999999</v>
      </c>
      <c r="D49" s="2">
        <v>999999999</v>
      </c>
      <c r="E49" s="2">
        <v>999999999</v>
      </c>
      <c r="F49" s="2">
        <v>999999999</v>
      </c>
      <c r="G49" s="2">
        <v>999999999</v>
      </c>
      <c r="H49" s="2">
        <v>999999999</v>
      </c>
      <c r="I49" s="2">
        <v>999999999</v>
      </c>
      <c r="J49" s="2">
        <v>999999999</v>
      </c>
      <c r="K49" s="2">
        <v>999999999</v>
      </c>
      <c r="L49" s="2">
        <v>999999999</v>
      </c>
      <c r="M49" s="2">
        <v>999999999</v>
      </c>
      <c r="N49" s="2">
        <v>999999999</v>
      </c>
      <c r="O49" s="2">
        <v>999999999</v>
      </c>
      <c r="P49" s="2">
        <v>999999999</v>
      </c>
      <c r="Q49" s="2">
        <v>999999999</v>
      </c>
      <c r="R49" s="2">
        <v>999999999</v>
      </c>
      <c r="S49" s="2">
        <v>999999999</v>
      </c>
      <c r="T49" s="2">
        <v>999999999</v>
      </c>
      <c r="U49" s="2">
        <v>999999999</v>
      </c>
      <c r="V49" s="2">
        <v>999999999</v>
      </c>
      <c r="W49" s="2">
        <v>999999999</v>
      </c>
      <c r="X49" s="2">
        <v>999999999</v>
      </c>
      <c r="Y49" s="2">
        <v>999999999</v>
      </c>
      <c r="Z49" s="2">
        <v>999999999</v>
      </c>
      <c r="AA49" s="2">
        <v>999999999</v>
      </c>
      <c r="AB49" s="2">
        <v>999999999</v>
      </c>
      <c r="AC49" s="2">
        <v>999999999</v>
      </c>
      <c r="AD49" s="2">
        <v>999999999</v>
      </c>
      <c r="AE49" s="2">
        <v>999999999</v>
      </c>
      <c r="AF49" s="2">
        <v>999999999</v>
      </c>
      <c r="AG49" s="2">
        <v>999999999</v>
      </c>
      <c r="AH49" s="2">
        <v>999999999</v>
      </c>
      <c r="AI49" s="2">
        <v>999999999</v>
      </c>
      <c r="AJ49" s="2">
        <v>999999999</v>
      </c>
      <c r="AK49" s="2">
        <v>999999999</v>
      </c>
      <c r="AL49" s="2">
        <v>999999999</v>
      </c>
      <c r="AM49" s="2">
        <v>999999999</v>
      </c>
      <c r="AN49" s="2">
        <v>999999999</v>
      </c>
      <c r="AO49" s="2">
        <v>999999999</v>
      </c>
      <c r="AP49" s="2">
        <v>999999999</v>
      </c>
      <c r="AQ49" s="2">
        <v>999999999</v>
      </c>
      <c r="AR49" s="2">
        <v>999999999</v>
      </c>
      <c r="AS49" s="2">
        <v>999999999</v>
      </c>
      <c r="AT49" s="2">
        <v>999999999</v>
      </c>
      <c r="AU49" s="2">
        <v>999999999</v>
      </c>
      <c r="AV49" s="2">
        <v>999999999</v>
      </c>
      <c r="AW49" s="2">
        <v>999999999</v>
      </c>
      <c r="AX49" s="2">
        <v>999999999</v>
      </c>
      <c r="AY49" s="2">
        <v>999999999</v>
      </c>
      <c r="AZ49" s="2">
        <v>10783078.660301581</v>
      </c>
      <c r="BA49" s="2">
        <v>999999999</v>
      </c>
      <c r="BB49" s="2">
        <v>999999999</v>
      </c>
      <c r="BC49" s="2">
        <v>999999999</v>
      </c>
      <c r="BD49" s="2">
        <v>999999999</v>
      </c>
      <c r="BE49" s="2">
        <v>999999999</v>
      </c>
      <c r="BF49" s="2">
        <v>999999999</v>
      </c>
      <c r="BG49" s="2">
        <v>999999999</v>
      </c>
      <c r="BH49" s="2">
        <v>999999999</v>
      </c>
      <c r="BI49" s="2">
        <v>999999999</v>
      </c>
      <c r="BJ49" s="2">
        <v>999999999</v>
      </c>
      <c r="BK49" s="2">
        <v>999999999</v>
      </c>
      <c r="BL49" s="2">
        <v>999999999</v>
      </c>
      <c r="BM49" s="2">
        <v>999999999</v>
      </c>
      <c r="BN49" s="2">
        <v>999999999</v>
      </c>
      <c r="BO49" s="2">
        <v>999999999</v>
      </c>
      <c r="BP49" s="2">
        <v>999999999</v>
      </c>
      <c r="BQ49" s="2">
        <v>999999999</v>
      </c>
      <c r="BR49" s="2">
        <v>999999999</v>
      </c>
      <c r="BS49" s="2">
        <v>999999999</v>
      </c>
      <c r="BT49" s="2">
        <v>999999999</v>
      </c>
      <c r="BU49" s="2">
        <v>999999999</v>
      </c>
      <c r="BV49" s="2">
        <v>999999999</v>
      </c>
      <c r="BW49" s="2">
        <v>999999999</v>
      </c>
      <c r="BX49" s="2">
        <v>999999999</v>
      </c>
      <c r="BY49" s="2">
        <v>999999999</v>
      </c>
      <c r="BZ49" s="2">
        <v>999999999</v>
      </c>
      <c r="CA49" s="2">
        <v>999999999</v>
      </c>
      <c r="CB49" s="2">
        <v>999999999</v>
      </c>
      <c r="CC49" s="2">
        <v>999999999</v>
      </c>
      <c r="CD49" s="2">
        <v>999999999</v>
      </c>
      <c r="CE49" s="2">
        <v>999999999</v>
      </c>
      <c r="CF49" s="2">
        <v>999999999</v>
      </c>
      <c r="CG49" s="2">
        <v>999999999</v>
      </c>
      <c r="CH49" s="2">
        <v>999999999</v>
      </c>
      <c r="CI49" s="2">
        <v>999999999</v>
      </c>
      <c r="CJ49" s="2">
        <v>999999999</v>
      </c>
      <c r="CK49" s="2">
        <v>999999999</v>
      </c>
      <c r="CL49" s="2">
        <v>999999999</v>
      </c>
      <c r="CM49" s="2">
        <v>999999999</v>
      </c>
      <c r="CN49" s="2">
        <v>999999999</v>
      </c>
      <c r="CO49" s="2">
        <v>999999999</v>
      </c>
      <c r="CP49" s="2">
        <v>999999999</v>
      </c>
      <c r="CQ49" s="2">
        <v>999999999</v>
      </c>
      <c r="CR49" s="2">
        <v>999999999</v>
      </c>
      <c r="CS49" s="2">
        <v>999999999</v>
      </c>
      <c r="CT49" s="2">
        <v>999999999</v>
      </c>
      <c r="CU49" s="2">
        <v>999999999</v>
      </c>
      <c r="CV49" s="2">
        <v>999999999</v>
      </c>
      <c r="CW49" s="2">
        <v>999999999</v>
      </c>
      <c r="CX49" s="2">
        <v>999999999</v>
      </c>
      <c r="CY49" s="2">
        <v>999999999</v>
      </c>
      <c r="CZ49" s="2">
        <v>999999999</v>
      </c>
      <c r="DA49" s="2">
        <v>999999999</v>
      </c>
      <c r="DB49" s="2">
        <v>999999999</v>
      </c>
      <c r="DC49" s="2">
        <v>999999999</v>
      </c>
      <c r="DD49" s="2">
        <v>999999999</v>
      </c>
      <c r="DE49" s="2">
        <v>999999999</v>
      </c>
      <c r="DF49" s="2">
        <v>999999999</v>
      </c>
      <c r="DG49" s="2">
        <v>999999999</v>
      </c>
      <c r="DH49" s="2">
        <v>999999999</v>
      </c>
      <c r="DI49" s="2">
        <v>999999999</v>
      </c>
      <c r="DJ49" s="2">
        <v>999999999</v>
      </c>
      <c r="DK49" s="2">
        <v>999999999</v>
      </c>
      <c r="DL49" s="2">
        <v>999999999</v>
      </c>
      <c r="DM49" s="2">
        <v>999999999</v>
      </c>
      <c r="DN49" s="2">
        <v>999999999</v>
      </c>
      <c r="DO49" s="2">
        <v>999999999</v>
      </c>
      <c r="DP49" s="2">
        <v>999999999</v>
      </c>
      <c r="DQ49" s="2">
        <v>999999999</v>
      </c>
      <c r="DR49" s="2">
        <v>999999999</v>
      </c>
      <c r="DS49" s="2">
        <v>999999999</v>
      </c>
      <c r="DT49" s="2">
        <v>999999999</v>
      </c>
      <c r="DU49" s="2">
        <v>999999999</v>
      </c>
      <c r="DV49" s="2">
        <v>999999999</v>
      </c>
      <c r="DW49" s="2">
        <v>999999999</v>
      </c>
      <c r="DX49" s="2">
        <v>999999999</v>
      </c>
      <c r="DY49" s="2">
        <v>999999999</v>
      </c>
      <c r="DZ49" s="2">
        <v>999999999</v>
      </c>
      <c r="EA49" s="2">
        <v>999999999</v>
      </c>
      <c r="EB49" s="2">
        <v>999999999</v>
      </c>
      <c r="EC49" s="2">
        <v>999999999</v>
      </c>
      <c r="ED49" s="2">
        <v>999999999</v>
      </c>
      <c r="EE49" s="2">
        <v>999999999</v>
      </c>
      <c r="EF49" s="2">
        <v>999999999</v>
      </c>
      <c r="EG49" s="2">
        <v>999999999</v>
      </c>
      <c r="EH49" s="2">
        <v>999999999</v>
      </c>
      <c r="EI49" s="2">
        <v>999999999</v>
      </c>
      <c r="EJ49" s="2">
        <v>999999999</v>
      </c>
      <c r="EK49" s="2">
        <v>999999999</v>
      </c>
      <c r="EL49" s="2">
        <v>999999999</v>
      </c>
      <c r="EM49" s="2">
        <v>999999999</v>
      </c>
      <c r="EN49" s="2">
        <v>999999999</v>
      </c>
      <c r="EO49" s="2">
        <v>999999999</v>
      </c>
      <c r="EP49" s="2">
        <v>999999999</v>
      </c>
      <c r="EQ49" s="2">
        <v>9909825.1697521377</v>
      </c>
      <c r="ER49" s="2">
        <v>999999999</v>
      </c>
      <c r="ES49" s="2">
        <v>999999999</v>
      </c>
      <c r="ET49" s="2">
        <v>999999999</v>
      </c>
      <c r="EU49" s="2">
        <v>999999999</v>
      </c>
      <c r="EV49" s="2">
        <v>999999999</v>
      </c>
      <c r="EW49" s="2">
        <v>999999999</v>
      </c>
      <c r="EX49" s="2">
        <v>999999999</v>
      </c>
      <c r="EY49" s="2">
        <v>999999999</v>
      </c>
      <c r="EZ49" s="2">
        <v>999999999</v>
      </c>
      <c r="FA49" s="2">
        <v>999999999</v>
      </c>
      <c r="FB49" s="2">
        <v>999999999</v>
      </c>
      <c r="FC49" s="2">
        <v>999999999</v>
      </c>
      <c r="FD49" s="2">
        <v>999999999</v>
      </c>
      <c r="FE49" s="2">
        <v>999999999</v>
      </c>
      <c r="FF49" s="2">
        <v>999999999</v>
      </c>
      <c r="FG49" s="2">
        <v>999999999</v>
      </c>
      <c r="FH49" s="2">
        <v>999999999</v>
      </c>
      <c r="FI49" s="2">
        <v>999999999</v>
      </c>
      <c r="FJ49" s="2">
        <v>999999999</v>
      </c>
      <c r="FK49" s="2">
        <v>999999999</v>
      </c>
      <c r="FL49" s="2">
        <v>999999999</v>
      </c>
      <c r="FM49" s="2">
        <v>999999999</v>
      </c>
      <c r="FN49" s="2">
        <v>999999999</v>
      </c>
      <c r="FO49" s="2">
        <v>999999999</v>
      </c>
      <c r="FP49" s="2">
        <v>999999999</v>
      </c>
      <c r="FQ49" s="2">
        <v>999999999</v>
      </c>
      <c r="FR49" s="2">
        <v>999999999</v>
      </c>
      <c r="FS49" s="2">
        <v>999999999</v>
      </c>
      <c r="FT49" s="2">
        <v>999999999</v>
      </c>
      <c r="FU49" s="2">
        <v>999999999</v>
      </c>
      <c r="FV49" s="2">
        <v>999999999</v>
      </c>
      <c r="FW49" s="2">
        <v>999999999</v>
      </c>
      <c r="FX49" s="2">
        <v>999999999</v>
      </c>
      <c r="FY49" s="2"/>
      <c r="FZ49" s="38">
        <f>SUM(C49:FX49)</f>
        <v>176020692727.83005</v>
      </c>
      <c r="GA49" s="2"/>
      <c r="GB49" s="38"/>
      <c r="GC49" s="38"/>
      <c r="GD49" s="38"/>
      <c r="GE49" s="2"/>
      <c r="GF49" s="2"/>
      <c r="GG49" s="2"/>
      <c r="GH49" s="2"/>
      <c r="GI49" s="2"/>
      <c r="GJ49" s="2"/>
      <c r="GK49" s="2"/>
    </row>
    <row r="50" spans="1:254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 t="s">
        <v>456</v>
      </c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66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 t="s">
        <v>456</v>
      </c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</row>
    <row r="51" spans="1:254" x14ac:dyDescent="0.35">
      <c r="A51" s="2"/>
      <c r="B51" s="33" t="s">
        <v>799</v>
      </c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</row>
    <row r="52" spans="1:254" x14ac:dyDescent="0.35">
      <c r="A52" s="3" t="s">
        <v>800</v>
      </c>
      <c r="B52" s="2" t="s">
        <v>1063</v>
      </c>
      <c r="C52" s="48">
        <v>78280270.659999996</v>
      </c>
      <c r="D52" s="2">
        <v>441513334.77999997</v>
      </c>
      <c r="E52" s="2">
        <v>72811077.909999996</v>
      </c>
      <c r="F52" s="2">
        <v>263130617.96000001</v>
      </c>
      <c r="G52" s="2">
        <v>18268979.879999999</v>
      </c>
      <c r="H52" s="2">
        <v>13280033.189999999</v>
      </c>
      <c r="I52" s="2">
        <v>99149017.739999995</v>
      </c>
      <c r="J52" s="2">
        <v>24020317.789999999</v>
      </c>
      <c r="K52" s="2">
        <v>4376133.2699999996</v>
      </c>
      <c r="L52" s="2">
        <v>26180456.030000001</v>
      </c>
      <c r="M52" s="2">
        <v>13493657.890000001</v>
      </c>
      <c r="N52" s="2">
        <v>581402832.08000004</v>
      </c>
      <c r="O52" s="2">
        <v>143543356.31</v>
      </c>
      <c r="P52" s="2">
        <v>5486815.5099999998</v>
      </c>
      <c r="Q52" s="2">
        <v>468203554.43000001</v>
      </c>
      <c r="R52" s="2">
        <v>67965527.079999998</v>
      </c>
      <c r="S52" s="2">
        <v>18924881.170000002</v>
      </c>
      <c r="T52" s="2">
        <v>3280571.47</v>
      </c>
      <c r="U52" s="2">
        <v>1310359.06</v>
      </c>
      <c r="V52" s="2">
        <v>4233931.0599999996</v>
      </c>
      <c r="W52" s="2">
        <v>3688375.04</v>
      </c>
      <c r="X52" s="2">
        <v>1219109.24</v>
      </c>
      <c r="Y52" s="2">
        <v>11502733.689999999</v>
      </c>
      <c r="Z52" s="2">
        <v>3811891.54</v>
      </c>
      <c r="AA52" s="2">
        <v>344043292.07999998</v>
      </c>
      <c r="AB52" s="2">
        <v>307281236.79000002</v>
      </c>
      <c r="AC52" s="2">
        <v>11287823.91</v>
      </c>
      <c r="AD52" s="2">
        <v>15912790.710000001</v>
      </c>
      <c r="AE52" s="2">
        <v>2102521.44</v>
      </c>
      <c r="AF52" s="2">
        <v>3417701.57</v>
      </c>
      <c r="AG52" s="2">
        <v>7967358</v>
      </c>
      <c r="AH52" s="2">
        <v>11672985.890000001</v>
      </c>
      <c r="AI52" s="2">
        <v>5504284.8300000001</v>
      </c>
      <c r="AJ52" s="2">
        <v>3421162.94</v>
      </c>
      <c r="AK52" s="2">
        <v>3437264.26</v>
      </c>
      <c r="AL52" s="2">
        <v>4531542.67</v>
      </c>
      <c r="AM52" s="2">
        <v>5326794.29</v>
      </c>
      <c r="AN52" s="2">
        <v>4853828.37</v>
      </c>
      <c r="AO52" s="2">
        <v>49181610.969999999</v>
      </c>
      <c r="AP52" s="2">
        <v>984476347.71000004</v>
      </c>
      <c r="AQ52" s="2">
        <v>4254035.1900000004</v>
      </c>
      <c r="AR52" s="2">
        <v>688335848.28999996</v>
      </c>
      <c r="AS52" s="2">
        <v>78787121.939999998</v>
      </c>
      <c r="AT52" s="2">
        <v>29995630.32</v>
      </c>
      <c r="AU52" s="2">
        <v>4940563.0599999996</v>
      </c>
      <c r="AV52" s="2">
        <v>5000518.68</v>
      </c>
      <c r="AW52" s="2">
        <v>4415981.21</v>
      </c>
      <c r="AX52" s="2">
        <v>1697596.48</v>
      </c>
      <c r="AY52" s="2">
        <v>6058557.2300000004</v>
      </c>
      <c r="AZ52" s="2">
        <v>142156367.77000001</v>
      </c>
      <c r="BA52" s="2">
        <v>99155079.230000004</v>
      </c>
      <c r="BB52" s="2">
        <v>82432730.719999999</v>
      </c>
      <c r="BC52" s="2">
        <v>290262662.54000002</v>
      </c>
      <c r="BD52" s="2">
        <v>39221665.799999997</v>
      </c>
      <c r="BE52" s="2">
        <v>14653499.359999999</v>
      </c>
      <c r="BF52" s="2">
        <v>276304553.99000001</v>
      </c>
      <c r="BG52" s="2">
        <v>11571564.07</v>
      </c>
      <c r="BH52" s="2">
        <v>7661196.2699999996</v>
      </c>
      <c r="BI52" s="2">
        <v>4534185.93</v>
      </c>
      <c r="BJ52" s="2">
        <v>67995494.640000001</v>
      </c>
      <c r="BK52" s="2">
        <v>337189436.94</v>
      </c>
      <c r="BL52" s="2">
        <v>2201677.9700000002</v>
      </c>
      <c r="BM52" s="2">
        <v>5933143.3499999996</v>
      </c>
      <c r="BN52" s="2">
        <v>35417030.710000001</v>
      </c>
      <c r="BO52" s="2">
        <v>14738253.41</v>
      </c>
      <c r="BP52" s="2">
        <v>3427045.16</v>
      </c>
      <c r="BQ52" s="2">
        <v>72689800.590000004</v>
      </c>
      <c r="BR52" s="2">
        <v>49902027.479999997</v>
      </c>
      <c r="BS52" s="2">
        <v>14128786.939999999</v>
      </c>
      <c r="BT52" s="2">
        <v>5768967.6399999997</v>
      </c>
      <c r="BU52" s="2">
        <v>6049478.0800000001</v>
      </c>
      <c r="BV52" s="2">
        <v>14351929.449999999</v>
      </c>
      <c r="BW52" s="2">
        <v>22872366.5</v>
      </c>
      <c r="BX52" s="2">
        <v>1793810.78</v>
      </c>
      <c r="BY52" s="2">
        <v>5897243.5499999998</v>
      </c>
      <c r="BZ52" s="2">
        <v>3670222.23</v>
      </c>
      <c r="CA52" s="2">
        <v>3155462.16</v>
      </c>
      <c r="CB52" s="2">
        <v>825753541.15999997</v>
      </c>
      <c r="CC52" s="2">
        <v>3503040.55</v>
      </c>
      <c r="CD52" s="2">
        <v>3475014.13</v>
      </c>
      <c r="CE52" s="2">
        <v>3031667.9</v>
      </c>
      <c r="CF52" s="2">
        <v>2337551.13</v>
      </c>
      <c r="CG52" s="2">
        <v>3663065.84</v>
      </c>
      <c r="CH52" s="2">
        <v>2312645.7799999998</v>
      </c>
      <c r="CI52" s="2">
        <v>8594395.4700000007</v>
      </c>
      <c r="CJ52" s="2">
        <v>11370701.359999999</v>
      </c>
      <c r="CK52" s="2">
        <v>64493594.609999999</v>
      </c>
      <c r="CL52" s="2">
        <v>15439886.310000001</v>
      </c>
      <c r="CM52" s="2">
        <v>9715933.3699999992</v>
      </c>
      <c r="CN52" s="2">
        <v>351056724.08999997</v>
      </c>
      <c r="CO52" s="2">
        <v>156849964.21000001</v>
      </c>
      <c r="CP52" s="2">
        <v>12350467.810000001</v>
      </c>
      <c r="CQ52" s="2">
        <v>10314109.210000001</v>
      </c>
      <c r="CR52" s="2">
        <v>4056706.95</v>
      </c>
      <c r="CS52" s="2">
        <v>4594320.78</v>
      </c>
      <c r="CT52" s="2">
        <v>2341807.96</v>
      </c>
      <c r="CU52" s="2">
        <v>4687694.54</v>
      </c>
      <c r="CV52" s="2">
        <v>1148275.01</v>
      </c>
      <c r="CW52" s="2">
        <v>3787358.23</v>
      </c>
      <c r="CX52" s="2">
        <v>6036047.8799999999</v>
      </c>
      <c r="CY52" s="2">
        <v>1239684.8999999999</v>
      </c>
      <c r="CZ52" s="2">
        <v>21057356.120000001</v>
      </c>
      <c r="DA52" s="2">
        <v>3612368.75</v>
      </c>
      <c r="DB52" s="2">
        <v>4839800.6399999997</v>
      </c>
      <c r="DC52" s="2">
        <v>3462885.21</v>
      </c>
      <c r="DD52" s="2">
        <v>3271844.17</v>
      </c>
      <c r="DE52" s="2">
        <v>4618149.7699999996</v>
      </c>
      <c r="DF52" s="2">
        <v>227288961.69</v>
      </c>
      <c r="DG52" s="2">
        <v>2423573.89</v>
      </c>
      <c r="DH52" s="2">
        <v>20886839.41</v>
      </c>
      <c r="DI52" s="2">
        <v>27709961.460000001</v>
      </c>
      <c r="DJ52" s="2">
        <v>8149616.6600000001</v>
      </c>
      <c r="DK52" s="2">
        <v>6532518.4000000004</v>
      </c>
      <c r="DL52" s="2">
        <v>66129697.740000002</v>
      </c>
      <c r="DM52" s="2">
        <v>4324956.21</v>
      </c>
      <c r="DN52" s="2">
        <v>16054629.26</v>
      </c>
      <c r="DO52" s="2">
        <v>37791858.009999998</v>
      </c>
      <c r="DP52" s="2">
        <v>3823507.1</v>
      </c>
      <c r="DQ52" s="2">
        <v>10302616.720000001</v>
      </c>
      <c r="DR52" s="2">
        <v>16267957.550000001</v>
      </c>
      <c r="DS52" s="2">
        <v>8493099.7400000002</v>
      </c>
      <c r="DT52" s="2">
        <v>3605217.69</v>
      </c>
      <c r="DU52" s="2">
        <v>5250957.58</v>
      </c>
      <c r="DV52" s="2">
        <v>3878489.81</v>
      </c>
      <c r="DW52" s="2">
        <v>4751412.07</v>
      </c>
      <c r="DX52" s="2">
        <v>3671409.73</v>
      </c>
      <c r="DY52" s="2">
        <v>5085104.34</v>
      </c>
      <c r="DZ52" s="2">
        <v>9347377.2300000004</v>
      </c>
      <c r="EA52" s="2">
        <v>7100248.3300000001</v>
      </c>
      <c r="EB52" s="2">
        <v>7337063.96</v>
      </c>
      <c r="EC52" s="2">
        <v>4337598.04</v>
      </c>
      <c r="ED52" s="2">
        <v>23147062.68</v>
      </c>
      <c r="EE52" s="2">
        <v>3588701.8</v>
      </c>
      <c r="EF52" s="2">
        <v>16640420.609999999</v>
      </c>
      <c r="EG52" s="2">
        <v>4049993.17</v>
      </c>
      <c r="EH52" s="2">
        <v>4055923.04</v>
      </c>
      <c r="EI52" s="2">
        <v>164608124.28999999</v>
      </c>
      <c r="EJ52" s="2">
        <v>110814645.64</v>
      </c>
      <c r="EK52" s="2">
        <v>8358286.3700000001</v>
      </c>
      <c r="EL52" s="2">
        <v>5973275.9500000002</v>
      </c>
      <c r="EM52" s="2">
        <v>5539638.6200000001</v>
      </c>
      <c r="EN52" s="2">
        <v>11951057.869999999</v>
      </c>
      <c r="EO52" s="2">
        <v>4720810.3</v>
      </c>
      <c r="EP52" s="2">
        <v>6002523.3200000003</v>
      </c>
      <c r="EQ52" s="2">
        <v>30565460.550000001</v>
      </c>
      <c r="ER52" s="2">
        <v>5084806.1399999997</v>
      </c>
      <c r="ES52" s="2">
        <v>3508977.85</v>
      </c>
      <c r="ET52" s="2">
        <v>4095070.51</v>
      </c>
      <c r="EU52" s="2">
        <v>7749917.6200000001</v>
      </c>
      <c r="EV52" s="2">
        <v>1928227.33</v>
      </c>
      <c r="EW52" s="2">
        <v>13218618.970000001</v>
      </c>
      <c r="EX52" s="2">
        <v>3623072.51</v>
      </c>
      <c r="EY52" s="2">
        <v>8997897.1199999992</v>
      </c>
      <c r="EZ52" s="2">
        <v>2751725.07</v>
      </c>
      <c r="FA52" s="2">
        <v>42110223.619999997</v>
      </c>
      <c r="FB52" s="2">
        <v>4735112.4400000004</v>
      </c>
      <c r="FC52" s="2">
        <v>22078486.780000001</v>
      </c>
      <c r="FD52" s="2">
        <v>5671783.54</v>
      </c>
      <c r="FE52" s="2">
        <v>2003245.54</v>
      </c>
      <c r="FF52" s="2">
        <v>3739006.87</v>
      </c>
      <c r="FG52" s="2">
        <v>2791667.9</v>
      </c>
      <c r="FH52" s="2">
        <v>1687641.15</v>
      </c>
      <c r="FI52" s="2">
        <v>20073193.170000002</v>
      </c>
      <c r="FJ52" s="2">
        <v>22454241.260000002</v>
      </c>
      <c r="FK52" s="2">
        <v>29197638.190000001</v>
      </c>
      <c r="FL52" s="2">
        <v>89506028.040000007</v>
      </c>
      <c r="FM52" s="2">
        <v>42621303.259999998</v>
      </c>
      <c r="FN52" s="2">
        <v>254076077.58000001</v>
      </c>
      <c r="FO52" s="2">
        <v>12923250.27</v>
      </c>
      <c r="FP52" s="2">
        <v>26423778.789999999</v>
      </c>
      <c r="FQ52" s="2">
        <v>11931842.02</v>
      </c>
      <c r="FR52" s="2">
        <v>3384089.51</v>
      </c>
      <c r="FS52" s="2">
        <v>3457705.04</v>
      </c>
      <c r="FT52" s="2">
        <v>1530952.34</v>
      </c>
      <c r="FU52" s="2">
        <v>10796310.34</v>
      </c>
      <c r="FV52" s="2">
        <v>9901858.9100000001</v>
      </c>
      <c r="FW52" s="2">
        <v>3307351.27</v>
      </c>
      <c r="FX52" s="2">
        <v>1506941.06</v>
      </c>
      <c r="FY52" s="2"/>
      <c r="FZ52" s="2">
        <f>SUM(C52:FX52)</f>
        <v>9734563159.5500088</v>
      </c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</row>
    <row r="53" spans="1:254" x14ac:dyDescent="0.35">
      <c r="A53" s="3" t="s">
        <v>801</v>
      </c>
      <c r="B53" s="2" t="s">
        <v>1064</v>
      </c>
      <c r="C53" s="2">
        <v>11940.25</v>
      </c>
      <c r="D53" s="2">
        <v>11259.73</v>
      </c>
      <c r="E53" s="2">
        <v>12071.4</v>
      </c>
      <c r="F53" s="2">
        <v>11166.02</v>
      </c>
      <c r="G53" s="2">
        <v>11782.64</v>
      </c>
      <c r="H53" s="2">
        <v>11942.48</v>
      </c>
      <c r="I53" s="2">
        <v>11908.36</v>
      </c>
      <c r="J53" s="2">
        <v>11430.63</v>
      </c>
      <c r="K53" s="2">
        <v>16207.9</v>
      </c>
      <c r="L53" s="2">
        <v>11940.37</v>
      </c>
      <c r="M53" s="2">
        <v>13375.95</v>
      </c>
      <c r="N53" s="2">
        <v>11420.41</v>
      </c>
      <c r="O53" s="2">
        <v>10883.15</v>
      </c>
      <c r="P53" s="2">
        <v>15812.15</v>
      </c>
      <c r="Q53" s="2">
        <v>12351.93</v>
      </c>
      <c r="R53" s="2">
        <v>11188.66</v>
      </c>
      <c r="S53" s="2">
        <v>11781.66</v>
      </c>
      <c r="T53" s="2">
        <v>20150.93</v>
      </c>
      <c r="U53" s="2">
        <v>25345.439999999999</v>
      </c>
      <c r="V53" s="2">
        <v>16246.86</v>
      </c>
      <c r="W53" s="2">
        <v>17656.18</v>
      </c>
      <c r="X53" s="2">
        <v>24382.18</v>
      </c>
      <c r="Y53" s="2">
        <v>12124.73</v>
      </c>
      <c r="Z53" s="2">
        <v>16537.490000000002</v>
      </c>
      <c r="AA53" s="2">
        <v>11089.44</v>
      </c>
      <c r="AB53" s="2">
        <v>11212.19</v>
      </c>
      <c r="AC53" s="2">
        <v>12104.9</v>
      </c>
      <c r="AD53" s="2">
        <v>11272.88</v>
      </c>
      <c r="AE53" s="2">
        <v>22367.25</v>
      </c>
      <c r="AF53" s="2">
        <v>19870.36</v>
      </c>
      <c r="AG53" s="2">
        <v>13012.18</v>
      </c>
      <c r="AH53" s="2">
        <v>11944.12</v>
      </c>
      <c r="AI53" s="2">
        <v>13760.71</v>
      </c>
      <c r="AJ53" s="2">
        <v>20609.419999999998</v>
      </c>
      <c r="AK53" s="2">
        <v>20171.740000000002</v>
      </c>
      <c r="AL53" s="2">
        <v>16069.3</v>
      </c>
      <c r="AM53" s="2">
        <v>14327.04</v>
      </c>
      <c r="AN53" s="2">
        <v>15443.3</v>
      </c>
      <c r="AO53" s="2">
        <v>11297.29</v>
      </c>
      <c r="AP53" s="2">
        <v>11741.76</v>
      </c>
      <c r="AQ53" s="2">
        <v>17889.13</v>
      </c>
      <c r="AR53" s="2">
        <v>10926.27</v>
      </c>
      <c r="AS53" s="2">
        <v>11906.05</v>
      </c>
      <c r="AT53" s="2">
        <v>11313.13</v>
      </c>
      <c r="AU53" s="2">
        <v>16172.06</v>
      </c>
      <c r="AV53" s="2">
        <v>16261.85</v>
      </c>
      <c r="AW53" s="2">
        <v>17263.41</v>
      </c>
      <c r="AX53" s="2">
        <v>25604.77</v>
      </c>
      <c r="AY53" s="2">
        <v>14278.95</v>
      </c>
      <c r="AZ53" s="2">
        <v>11480.89</v>
      </c>
      <c r="BA53" s="2">
        <v>10810.27</v>
      </c>
      <c r="BB53" s="2">
        <v>10890.12</v>
      </c>
      <c r="BC53" s="2">
        <v>11237.73</v>
      </c>
      <c r="BD53" s="2">
        <v>10790</v>
      </c>
      <c r="BE53" s="2">
        <v>11637.15</v>
      </c>
      <c r="BF53" s="2">
        <v>10765.94</v>
      </c>
      <c r="BG53" s="2">
        <v>12861.58</v>
      </c>
      <c r="BH53" s="2">
        <v>12978.48</v>
      </c>
      <c r="BI53" s="2">
        <v>17635.88</v>
      </c>
      <c r="BJ53" s="2">
        <v>10787.29</v>
      </c>
      <c r="BK53" s="2">
        <v>10886.24</v>
      </c>
      <c r="BL53" s="2">
        <v>23199.98</v>
      </c>
      <c r="BM53" s="2">
        <v>14126.53</v>
      </c>
      <c r="BN53" s="2">
        <v>11064.36</v>
      </c>
      <c r="BO53" s="2">
        <v>11449.86</v>
      </c>
      <c r="BP53" s="2">
        <v>20206.63</v>
      </c>
      <c r="BQ53" s="2">
        <v>12174.62</v>
      </c>
      <c r="BR53" s="2">
        <v>11090.33</v>
      </c>
      <c r="BS53" s="2">
        <v>12659.07</v>
      </c>
      <c r="BT53" s="2">
        <v>14922.32</v>
      </c>
      <c r="BU53" s="2">
        <v>14507.14</v>
      </c>
      <c r="BV53" s="2">
        <v>11643.62</v>
      </c>
      <c r="BW53" s="2">
        <v>11476.93</v>
      </c>
      <c r="BX53" s="2">
        <v>25922.12</v>
      </c>
      <c r="BY53" s="2">
        <v>12839.63</v>
      </c>
      <c r="BZ53" s="2">
        <v>18017.78</v>
      </c>
      <c r="CA53" s="2">
        <v>20952.599999999999</v>
      </c>
      <c r="CB53" s="2">
        <v>11026.6</v>
      </c>
      <c r="CC53" s="2">
        <v>18633.189999999999</v>
      </c>
      <c r="CD53" s="2">
        <v>16445.88</v>
      </c>
      <c r="CE53" s="2">
        <v>19971.46</v>
      </c>
      <c r="CF53" s="2">
        <v>20344.22</v>
      </c>
      <c r="CG53" s="2">
        <v>18178.990000000002</v>
      </c>
      <c r="CH53" s="2">
        <v>23080.3</v>
      </c>
      <c r="CI53" s="2">
        <v>12321.71</v>
      </c>
      <c r="CJ53" s="2">
        <v>12745.99</v>
      </c>
      <c r="CK53" s="2">
        <v>11360.71</v>
      </c>
      <c r="CL53" s="2">
        <v>12050.17</v>
      </c>
      <c r="CM53" s="2">
        <v>13260.45</v>
      </c>
      <c r="CN53" s="2">
        <v>10774.79</v>
      </c>
      <c r="CO53" s="2">
        <v>10787.78</v>
      </c>
      <c r="CP53" s="2">
        <v>12710.17</v>
      </c>
      <c r="CQ53" s="2">
        <v>13367.17</v>
      </c>
      <c r="CR53" s="2">
        <v>17395.830000000002</v>
      </c>
      <c r="CS53" s="2">
        <v>15233.16</v>
      </c>
      <c r="CT53" s="2">
        <v>22560.77</v>
      </c>
      <c r="CU53" s="2">
        <v>11534.68</v>
      </c>
      <c r="CV53" s="2">
        <v>22965.5</v>
      </c>
      <c r="CW53" s="2">
        <v>18385.23</v>
      </c>
      <c r="CX53" s="2">
        <v>13050.91</v>
      </c>
      <c r="CY53" s="2">
        <v>24793.7</v>
      </c>
      <c r="CZ53" s="2">
        <v>11423.73</v>
      </c>
      <c r="DA53" s="2">
        <v>18107.11</v>
      </c>
      <c r="DB53" s="2">
        <v>15100.78</v>
      </c>
      <c r="DC53" s="2">
        <v>18922.87</v>
      </c>
      <c r="DD53" s="2">
        <v>20973.360000000001</v>
      </c>
      <c r="DE53" s="2">
        <v>15502.35</v>
      </c>
      <c r="DF53" s="2">
        <v>10789.58</v>
      </c>
      <c r="DG53" s="2">
        <v>23303.599999999999</v>
      </c>
      <c r="DH53" s="2">
        <v>11225.86</v>
      </c>
      <c r="DI53" s="2">
        <v>11142.82</v>
      </c>
      <c r="DJ53" s="2">
        <v>12743.73</v>
      </c>
      <c r="DK53" s="2">
        <v>13065.04</v>
      </c>
      <c r="DL53" s="2">
        <v>11548.21</v>
      </c>
      <c r="DM53" s="2">
        <v>18593.96</v>
      </c>
      <c r="DN53" s="2">
        <v>12162.6</v>
      </c>
      <c r="DO53" s="2">
        <v>11635.42</v>
      </c>
      <c r="DP53" s="2">
        <v>19281.43</v>
      </c>
      <c r="DQ53" s="2">
        <v>12353.26</v>
      </c>
      <c r="DR53" s="2">
        <v>12107.74</v>
      </c>
      <c r="DS53" s="2">
        <v>13291.24</v>
      </c>
      <c r="DT53" s="2">
        <v>20601.240000000002</v>
      </c>
      <c r="DU53" s="2">
        <v>14545.59</v>
      </c>
      <c r="DV53" s="2">
        <v>18123.78</v>
      </c>
      <c r="DW53" s="2">
        <v>15441.7</v>
      </c>
      <c r="DX53" s="2">
        <v>22359.38</v>
      </c>
      <c r="DY53" s="2">
        <v>16656.09</v>
      </c>
      <c r="DZ53" s="2">
        <v>13047.71</v>
      </c>
      <c r="EA53" s="2">
        <v>13363.92</v>
      </c>
      <c r="EB53" s="2">
        <v>12892.4</v>
      </c>
      <c r="EC53" s="2">
        <v>14599.79</v>
      </c>
      <c r="ED53" s="2">
        <v>14815.07</v>
      </c>
      <c r="EE53" s="2">
        <v>18868.04</v>
      </c>
      <c r="EF53" s="2">
        <v>11846.25</v>
      </c>
      <c r="EG53" s="2">
        <v>16206.46</v>
      </c>
      <c r="EH53" s="2">
        <v>16354.53</v>
      </c>
      <c r="EI53" s="2">
        <v>11609.37</v>
      </c>
      <c r="EJ53" s="2">
        <v>10777.54</v>
      </c>
      <c r="EK53" s="2">
        <v>12241.19</v>
      </c>
      <c r="EL53" s="2">
        <v>12588.57</v>
      </c>
      <c r="EM53" s="2">
        <v>14392.41</v>
      </c>
      <c r="EN53" s="2">
        <v>12197.45</v>
      </c>
      <c r="EO53" s="2">
        <v>15024.86</v>
      </c>
      <c r="EP53" s="2">
        <v>14301.94</v>
      </c>
      <c r="EQ53" s="2">
        <v>11495.53</v>
      </c>
      <c r="ER53" s="2">
        <v>16091.16</v>
      </c>
      <c r="ES53" s="2">
        <v>19343.87</v>
      </c>
      <c r="ET53" s="2">
        <v>21417.73</v>
      </c>
      <c r="EU53" s="2">
        <v>13487.5</v>
      </c>
      <c r="EV53" s="2">
        <v>24469.89</v>
      </c>
      <c r="EW53" s="2">
        <v>15755.21</v>
      </c>
      <c r="EX53" s="2">
        <v>21400.31</v>
      </c>
      <c r="EY53" s="2">
        <v>11550.57</v>
      </c>
      <c r="EZ53" s="2">
        <v>21414.2</v>
      </c>
      <c r="FA53" s="2">
        <v>12187.85</v>
      </c>
      <c r="FB53" s="2">
        <v>16024.07</v>
      </c>
      <c r="FC53" s="2">
        <v>11240.45</v>
      </c>
      <c r="FD53" s="2">
        <v>13994.04</v>
      </c>
      <c r="FE53" s="2">
        <v>24019.73</v>
      </c>
      <c r="FF53" s="2">
        <v>19135.14</v>
      </c>
      <c r="FG53" s="2">
        <v>22016.31</v>
      </c>
      <c r="FH53" s="2">
        <v>24212.93</v>
      </c>
      <c r="FI53" s="2">
        <v>11542.29</v>
      </c>
      <c r="FJ53" s="2">
        <v>11044.88</v>
      </c>
      <c r="FK53" s="2">
        <v>11345.5</v>
      </c>
      <c r="FL53" s="2">
        <v>10791.66</v>
      </c>
      <c r="FM53" s="2">
        <v>10967.91</v>
      </c>
      <c r="FN53" s="2">
        <v>11452.66</v>
      </c>
      <c r="FO53" s="2">
        <v>11865.99</v>
      </c>
      <c r="FP53" s="2">
        <v>11589.38</v>
      </c>
      <c r="FQ53" s="2">
        <v>12090.22</v>
      </c>
      <c r="FR53" s="2">
        <v>19976.919999999998</v>
      </c>
      <c r="FS53" s="2">
        <v>19220.150000000001</v>
      </c>
      <c r="FT53" s="2">
        <v>25948.34</v>
      </c>
      <c r="FU53" s="2">
        <v>13268.17</v>
      </c>
      <c r="FV53" s="2">
        <v>12629.92</v>
      </c>
      <c r="FW53" s="2">
        <v>20774.82</v>
      </c>
      <c r="FX53" s="2">
        <v>26345.119999999999</v>
      </c>
      <c r="FY53" s="2"/>
      <c r="FZ53" s="2">
        <f>FZ52/FZ23</f>
        <v>11448.249847502715</v>
      </c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</row>
    <row r="54" spans="1:254" x14ac:dyDescent="0.35">
      <c r="A54" s="2"/>
      <c r="B54" s="2"/>
      <c r="C54" s="2" t="s">
        <v>456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104"/>
      <c r="GM54" s="104"/>
      <c r="GN54" s="104"/>
      <c r="GO54" s="104"/>
      <c r="GP54" s="104"/>
      <c r="GQ54" s="104"/>
      <c r="GR54" s="104"/>
      <c r="GS54" s="104"/>
      <c r="GT54" s="104"/>
      <c r="GU54" s="104"/>
      <c r="GV54" s="104"/>
      <c r="GW54" s="104"/>
      <c r="GX54" s="104"/>
      <c r="GY54" s="104"/>
      <c r="GZ54" s="10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A54" s="4"/>
      <c r="IB54" s="4"/>
      <c r="IC54" s="4"/>
      <c r="ID54" s="4"/>
      <c r="IE54" s="4"/>
      <c r="IF54" s="4"/>
      <c r="IG54" s="4"/>
      <c r="IH54" s="4"/>
      <c r="II54" s="4"/>
      <c r="IJ54" s="4"/>
      <c r="IK54" s="4"/>
      <c r="IL54" s="4"/>
      <c r="IM54" s="4"/>
      <c r="IN54" s="4"/>
      <c r="IO54" s="4"/>
      <c r="IP54" s="4"/>
      <c r="IQ54" s="4"/>
      <c r="IR54" s="4"/>
      <c r="IS54" s="4"/>
      <c r="IT54" s="4"/>
    </row>
    <row r="55" spans="1:254" x14ac:dyDescent="0.35">
      <c r="A55" s="2"/>
      <c r="B55" s="33" t="s">
        <v>802</v>
      </c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4"/>
      <c r="GM55" s="4"/>
      <c r="GN55" s="4"/>
      <c r="GO55" s="4"/>
      <c r="GP55" s="4"/>
      <c r="GQ55" s="4"/>
      <c r="GR55" s="4"/>
      <c r="GS55" s="4"/>
      <c r="GT55" s="4"/>
      <c r="GU55" s="4"/>
      <c r="GV55" s="4"/>
      <c r="GW55" s="4"/>
      <c r="GX55" s="4"/>
      <c r="GY55" s="4"/>
      <c r="GZ55" s="4"/>
      <c r="HA55" s="4"/>
      <c r="HB55" s="4"/>
      <c r="HC55" s="4"/>
      <c r="HD55" s="4"/>
      <c r="HE55" s="4"/>
      <c r="HF55" s="4"/>
      <c r="HG55" s="4"/>
      <c r="HH55" s="4"/>
      <c r="HI55" s="4"/>
      <c r="HJ55" s="4"/>
      <c r="HK55" s="4"/>
      <c r="HL55" s="4"/>
      <c r="HM55" s="4"/>
      <c r="HN55" s="4"/>
      <c r="HO55" s="4"/>
      <c r="HP55" s="4"/>
      <c r="HQ55" s="4"/>
      <c r="HR55" s="4"/>
      <c r="HS55" s="4"/>
      <c r="HT55" s="4"/>
      <c r="HU55" s="4"/>
      <c r="HV55" s="4"/>
      <c r="HW55" s="4"/>
      <c r="HX55" s="4"/>
      <c r="HY55" s="4"/>
      <c r="HZ55" s="4"/>
      <c r="IA55" s="4"/>
      <c r="IB55" s="4"/>
      <c r="IC55" s="4"/>
      <c r="ID55" s="4"/>
      <c r="IE55" s="4"/>
      <c r="IF55" s="4"/>
      <c r="IG55" s="4"/>
      <c r="IH55" s="4"/>
      <c r="II55" s="4"/>
      <c r="IJ55" s="4"/>
      <c r="IK55" s="4"/>
      <c r="IL55" s="4"/>
      <c r="IM55" s="4"/>
      <c r="IN55" s="4"/>
      <c r="IO55" s="4"/>
      <c r="IP55" s="4"/>
      <c r="IQ55" s="4"/>
      <c r="IR55" s="4"/>
      <c r="IS55" s="4"/>
      <c r="IT55" s="4"/>
    </row>
    <row r="56" spans="1:254" x14ac:dyDescent="0.35">
      <c r="A56" s="3" t="s">
        <v>457</v>
      </c>
      <c r="B56" s="2" t="s">
        <v>667</v>
      </c>
      <c r="C56" s="2">
        <v>697497.30999999994</v>
      </c>
      <c r="D56" s="2">
        <v>2168719.42</v>
      </c>
      <c r="E56" s="2">
        <v>565272.54</v>
      </c>
      <c r="F56" s="2">
        <v>1751045.75</v>
      </c>
      <c r="G56" s="2">
        <v>147399.19</v>
      </c>
      <c r="H56" s="2">
        <v>96189.78</v>
      </c>
      <c r="I56" s="2">
        <v>605952.93999999994</v>
      </c>
      <c r="J56" s="2">
        <v>126923.52</v>
      </c>
      <c r="K56" s="2">
        <v>34722.910000000003</v>
      </c>
      <c r="L56" s="2">
        <v>168959.35</v>
      </c>
      <c r="M56" s="2">
        <v>169958.68</v>
      </c>
      <c r="N56" s="2">
        <v>5939396.0299999993</v>
      </c>
      <c r="O56" s="2">
        <v>1456566.06</v>
      </c>
      <c r="P56" s="2">
        <v>34379.660000000003</v>
      </c>
      <c r="Q56" s="2">
        <v>3108548.51</v>
      </c>
      <c r="R56" s="2">
        <v>85497.98</v>
      </c>
      <c r="S56" s="2">
        <v>205002.87</v>
      </c>
      <c r="T56" s="2">
        <v>31691.32</v>
      </c>
      <c r="U56" s="2">
        <v>16409.02</v>
      </c>
      <c r="V56" s="2">
        <v>26609.120000000003</v>
      </c>
      <c r="W56" s="2">
        <v>9732</v>
      </c>
      <c r="X56" s="2">
        <v>12037.17</v>
      </c>
      <c r="Y56" s="2">
        <v>43210.43</v>
      </c>
      <c r="Z56" s="2">
        <v>26042.13</v>
      </c>
      <c r="AA56" s="2">
        <v>2508462.8899999997</v>
      </c>
      <c r="AB56" s="2">
        <v>3541654.82</v>
      </c>
      <c r="AC56" s="2">
        <v>77715.14</v>
      </c>
      <c r="AD56" s="2">
        <v>70144.040000000008</v>
      </c>
      <c r="AE56" s="2">
        <v>39114.17</v>
      </c>
      <c r="AF56" s="2">
        <v>24419.410000000003</v>
      </c>
      <c r="AG56" s="2">
        <v>166389.91999999998</v>
      </c>
      <c r="AH56" s="2">
        <v>66604.070000000007</v>
      </c>
      <c r="AI56" s="2">
        <v>25268.53</v>
      </c>
      <c r="AJ56" s="2">
        <v>17680.77</v>
      </c>
      <c r="AK56" s="2">
        <v>44683.990000000005</v>
      </c>
      <c r="AL56" s="2">
        <v>49065.229999999996</v>
      </c>
      <c r="AM56" s="2">
        <v>42619.1</v>
      </c>
      <c r="AN56" s="2">
        <v>38548.79</v>
      </c>
      <c r="AO56" s="2">
        <v>354800.28</v>
      </c>
      <c r="AP56" s="2">
        <v>6739062.6300000008</v>
      </c>
      <c r="AQ56" s="2">
        <v>62272.66</v>
      </c>
      <c r="AR56" s="2">
        <v>5063728.4800000004</v>
      </c>
      <c r="AS56" s="2">
        <v>496146.54000000004</v>
      </c>
      <c r="AT56" s="2">
        <v>301541.02</v>
      </c>
      <c r="AU56" s="2">
        <v>70802.41</v>
      </c>
      <c r="AV56" s="2">
        <v>73343.3</v>
      </c>
      <c r="AW56" s="2">
        <v>23649.53</v>
      </c>
      <c r="AX56" s="2">
        <v>30420.870000000003</v>
      </c>
      <c r="AY56" s="2">
        <v>105403.42</v>
      </c>
      <c r="AZ56" s="2">
        <v>669767.04</v>
      </c>
      <c r="BA56" s="2">
        <v>933882.48</v>
      </c>
      <c r="BB56" s="2">
        <v>996083.8899999999</v>
      </c>
      <c r="BC56" s="2">
        <v>1166550.45</v>
      </c>
      <c r="BD56" s="2">
        <v>56130.22</v>
      </c>
      <c r="BE56" s="2">
        <v>135192.22999999998</v>
      </c>
      <c r="BF56" s="2">
        <v>1780023.46</v>
      </c>
      <c r="BG56" s="2">
        <v>150035.60999999999</v>
      </c>
      <c r="BH56" s="2">
        <v>86478.69</v>
      </c>
      <c r="BI56" s="2">
        <v>93478.17</v>
      </c>
      <c r="BJ56" s="2">
        <v>547957.69999999995</v>
      </c>
      <c r="BK56" s="2">
        <v>1125315.8400000001</v>
      </c>
      <c r="BL56" s="2">
        <v>41152.239999999998</v>
      </c>
      <c r="BM56" s="2">
        <v>91707.45</v>
      </c>
      <c r="BN56" s="2">
        <v>150912.20000000001</v>
      </c>
      <c r="BO56" s="2">
        <v>152299.70000000001</v>
      </c>
      <c r="BP56" s="2">
        <v>39724.230000000003</v>
      </c>
      <c r="BQ56" s="2">
        <v>379468.6</v>
      </c>
      <c r="BR56" s="2">
        <v>321414.49</v>
      </c>
      <c r="BS56" s="2">
        <v>84118.69</v>
      </c>
      <c r="BT56" s="2">
        <v>69224.239999999991</v>
      </c>
      <c r="BU56" s="2">
        <v>33392.559999999998</v>
      </c>
      <c r="BV56" s="2">
        <v>165315.57</v>
      </c>
      <c r="BW56" s="2">
        <v>98504.77</v>
      </c>
      <c r="BX56" s="2">
        <v>2114.5299999999997</v>
      </c>
      <c r="BY56" s="2">
        <v>66277.2</v>
      </c>
      <c r="BZ56" s="2">
        <v>3920.46</v>
      </c>
      <c r="CA56" s="2">
        <v>0</v>
      </c>
      <c r="CB56" s="2">
        <v>5201829.55</v>
      </c>
      <c r="CC56" s="2">
        <v>33312.85</v>
      </c>
      <c r="CD56" s="2">
        <v>0</v>
      </c>
      <c r="CE56" s="2">
        <v>37054.160000000003</v>
      </c>
      <c r="CF56" s="2">
        <v>42215.08</v>
      </c>
      <c r="CG56" s="2">
        <v>18726.89</v>
      </c>
      <c r="CH56" s="2">
        <v>11271.21</v>
      </c>
      <c r="CI56" s="2">
        <v>40108.33</v>
      </c>
      <c r="CJ56" s="2">
        <v>70601.039999999994</v>
      </c>
      <c r="CK56" s="2">
        <v>425422.56</v>
      </c>
      <c r="CL56" s="2">
        <v>111147.12</v>
      </c>
      <c r="CM56" s="2">
        <v>106768.75</v>
      </c>
      <c r="CN56" s="2">
        <v>2415573.65</v>
      </c>
      <c r="CO56" s="2">
        <v>1256723.27</v>
      </c>
      <c r="CP56" s="2">
        <v>90748.47</v>
      </c>
      <c r="CQ56" s="2">
        <v>65131.15</v>
      </c>
      <c r="CR56" s="2">
        <v>42604.41</v>
      </c>
      <c r="CS56" s="2">
        <v>40695.129999999997</v>
      </c>
      <c r="CT56" s="2">
        <v>16848.120000000003</v>
      </c>
      <c r="CU56" s="2">
        <v>16150.37</v>
      </c>
      <c r="CV56" s="2">
        <v>23282.04</v>
      </c>
      <c r="CW56" s="2">
        <v>38479.520000000004</v>
      </c>
      <c r="CX56" s="2">
        <v>69032.320000000007</v>
      </c>
      <c r="CY56" s="2">
        <v>16164.100000000002</v>
      </c>
      <c r="CZ56" s="2">
        <v>91783.03</v>
      </c>
      <c r="DA56" s="2">
        <v>27800.370000000003</v>
      </c>
      <c r="DB56" s="2">
        <v>39947.79</v>
      </c>
      <c r="DC56" s="2">
        <v>46604.61</v>
      </c>
      <c r="DD56" s="2">
        <v>7838.59</v>
      </c>
      <c r="DE56" s="2">
        <v>27083.3</v>
      </c>
      <c r="DF56" s="2">
        <v>1640144.51</v>
      </c>
      <c r="DG56" s="2">
        <v>11407.47</v>
      </c>
      <c r="DH56" s="2">
        <v>134322.12</v>
      </c>
      <c r="DI56" s="2">
        <v>237514.09</v>
      </c>
      <c r="DJ56" s="2">
        <v>64937.760000000002</v>
      </c>
      <c r="DK56" s="2">
        <v>23600.9</v>
      </c>
      <c r="DL56" s="2">
        <v>354790.94</v>
      </c>
      <c r="DM56" s="2">
        <v>46435.4</v>
      </c>
      <c r="DN56" s="2">
        <v>116072.59</v>
      </c>
      <c r="DO56" s="2">
        <v>174489.86</v>
      </c>
      <c r="DP56" s="2">
        <v>40481.380000000005</v>
      </c>
      <c r="DQ56" s="2">
        <v>0</v>
      </c>
      <c r="DR56" s="2">
        <v>43298.490000000005</v>
      </c>
      <c r="DS56" s="2">
        <v>33595.360000000001</v>
      </c>
      <c r="DT56" s="2">
        <v>12921.04</v>
      </c>
      <c r="DU56" s="2">
        <v>23276.34</v>
      </c>
      <c r="DV56" s="2">
        <v>15827.57</v>
      </c>
      <c r="DW56" s="2">
        <v>10215.44</v>
      </c>
      <c r="DX56" s="2">
        <v>7390.14</v>
      </c>
      <c r="DY56" s="2">
        <v>48221.45</v>
      </c>
      <c r="DZ56" s="2">
        <v>207927.90999999997</v>
      </c>
      <c r="EA56" s="2">
        <v>51290.509999999995</v>
      </c>
      <c r="EB56" s="2">
        <v>51171.21</v>
      </c>
      <c r="EC56" s="2">
        <v>36378.83</v>
      </c>
      <c r="ED56" s="2">
        <v>235930.71000000002</v>
      </c>
      <c r="EE56" s="2">
        <v>15254.9</v>
      </c>
      <c r="EF56" s="2">
        <v>44880.91</v>
      </c>
      <c r="EG56" s="2">
        <v>0</v>
      </c>
      <c r="EH56" s="2">
        <v>15553.09</v>
      </c>
      <c r="EI56" s="2">
        <v>551440.48</v>
      </c>
      <c r="EJ56" s="2">
        <v>769632.75</v>
      </c>
      <c r="EK56" s="2">
        <v>54562.509999999995</v>
      </c>
      <c r="EL56" s="2">
        <v>53503.22</v>
      </c>
      <c r="EM56" s="2">
        <v>32640.719999999998</v>
      </c>
      <c r="EN56" s="2">
        <v>43058.49</v>
      </c>
      <c r="EO56" s="2">
        <v>22223.699999999997</v>
      </c>
      <c r="EP56" s="2">
        <v>37492.730000000003</v>
      </c>
      <c r="EQ56" s="2">
        <v>192154.94</v>
      </c>
      <c r="ER56" s="2">
        <v>40048.68</v>
      </c>
      <c r="ES56" s="2">
        <v>29171.47</v>
      </c>
      <c r="ET56" s="2">
        <v>37351.58</v>
      </c>
      <c r="EU56" s="2">
        <v>37184.619999999995</v>
      </c>
      <c r="EV56" s="2">
        <v>0</v>
      </c>
      <c r="EW56" s="2">
        <v>27828.920000000002</v>
      </c>
      <c r="EX56" s="2">
        <v>18691.82</v>
      </c>
      <c r="EY56" s="2">
        <v>11348.86</v>
      </c>
      <c r="EZ56" s="2">
        <v>14494.98</v>
      </c>
      <c r="FA56" s="2">
        <v>272683.63</v>
      </c>
      <c r="FB56" s="2">
        <v>89633.77</v>
      </c>
      <c r="FC56" s="2">
        <v>238137.23</v>
      </c>
      <c r="FD56" s="2">
        <v>60159.840000000004</v>
      </c>
      <c r="FE56" s="2">
        <v>39159</v>
      </c>
      <c r="FF56" s="2">
        <v>36444.94</v>
      </c>
      <c r="FG56" s="2">
        <v>23340.29</v>
      </c>
      <c r="FH56" s="2">
        <v>47738.979999999996</v>
      </c>
      <c r="FI56" s="2">
        <v>137919.6</v>
      </c>
      <c r="FJ56" s="2">
        <v>138772.41999999998</v>
      </c>
      <c r="FK56" s="2">
        <v>237051.26</v>
      </c>
      <c r="FL56" s="2">
        <v>555910.47</v>
      </c>
      <c r="FM56" s="2">
        <v>259631.81</v>
      </c>
      <c r="FN56" s="2">
        <v>1223607.6400000001</v>
      </c>
      <c r="FO56" s="2">
        <v>0</v>
      </c>
      <c r="FP56" s="2">
        <v>223380.72999999998</v>
      </c>
      <c r="FQ56" s="2">
        <v>159404.06</v>
      </c>
      <c r="FR56" s="2">
        <v>0</v>
      </c>
      <c r="FS56" s="2">
        <v>35109.230000000003</v>
      </c>
      <c r="FT56" s="2">
        <v>32418.11</v>
      </c>
      <c r="FU56" s="2">
        <v>63173.090000000004</v>
      </c>
      <c r="FV56" s="2">
        <v>100180.31</v>
      </c>
      <c r="FW56" s="2">
        <v>47784.91</v>
      </c>
      <c r="FX56" s="2">
        <v>19641.560000000001</v>
      </c>
      <c r="FY56" s="2"/>
      <c r="FZ56" s="2">
        <f>SUM(C56:FX56)</f>
        <v>67144140.459999993</v>
      </c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4"/>
      <c r="GM56" s="4"/>
      <c r="GN56" s="4"/>
      <c r="GO56" s="4"/>
      <c r="GP56" s="4"/>
      <c r="GQ56" s="4"/>
      <c r="GR56" s="4"/>
      <c r="GS56" s="4"/>
      <c r="GT56" s="4"/>
      <c r="GU56" s="4"/>
      <c r="GV56" s="4"/>
      <c r="GW56" s="4"/>
      <c r="GX56" s="4"/>
      <c r="GY56" s="4"/>
      <c r="GZ56" s="4"/>
      <c r="HA56" s="4"/>
      <c r="HB56" s="4"/>
      <c r="HC56" s="4"/>
      <c r="HD56" s="4"/>
      <c r="HE56" s="4"/>
      <c r="HF56" s="4"/>
      <c r="HG56" s="4"/>
      <c r="HH56" s="4"/>
      <c r="HI56" s="4"/>
      <c r="HJ56" s="4"/>
      <c r="HK56" s="4"/>
      <c r="HL56" s="4"/>
      <c r="HM56" s="4"/>
      <c r="HN56" s="4"/>
      <c r="HO56" s="4"/>
      <c r="HP56" s="4"/>
      <c r="HQ56" s="4"/>
      <c r="HR56" s="4"/>
      <c r="HS56" s="4"/>
      <c r="HT56" s="4"/>
      <c r="HU56" s="4"/>
      <c r="HV56" s="4"/>
      <c r="HW56" s="4"/>
      <c r="HX56" s="4"/>
      <c r="HY56" s="4"/>
      <c r="HZ56" s="4"/>
      <c r="IA56" s="4"/>
      <c r="IB56" s="4"/>
      <c r="IC56" s="4"/>
      <c r="ID56" s="4"/>
      <c r="IE56" s="4"/>
      <c r="IF56" s="4"/>
      <c r="IG56" s="4"/>
      <c r="IH56" s="4"/>
      <c r="II56" s="4"/>
      <c r="IJ56" s="4"/>
      <c r="IK56" s="4"/>
      <c r="IL56" s="4"/>
      <c r="IM56" s="4"/>
      <c r="IN56" s="4"/>
      <c r="IO56" s="4"/>
      <c r="IP56" s="4"/>
      <c r="IQ56" s="4"/>
      <c r="IR56" s="4"/>
      <c r="IS56" s="4"/>
      <c r="IT56" s="4"/>
    </row>
    <row r="57" spans="1:254" x14ac:dyDescent="0.35">
      <c r="A57" s="3" t="s">
        <v>458</v>
      </c>
      <c r="B57" s="2" t="s">
        <v>668</v>
      </c>
      <c r="C57" s="34">
        <v>0</v>
      </c>
      <c r="D57" s="34">
        <v>2209860</v>
      </c>
      <c r="E57" s="34">
        <v>93166</v>
      </c>
      <c r="F57" s="34">
        <v>884043</v>
      </c>
      <c r="G57" s="34">
        <v>48632</v>
      </c>
      <c r="H57" s="34">
        <v>0</v>
      </c>
      <c r="I57" s="34">
        <v>297415</v>
      </c>
      <c r="J57" s="34">
        <v>98643</v>
      </c>
      <c r="K57" s="34">
        <v>64384</v>
      </c>
      <c r="L57" s="34">
        <v>219486</v>
      </c>
      <c r="M57" s="34">
        <v>0</v>
      </c>
      <c r="N57" s="34">
        <v>1975268</v>
      </c>
      <c r="O57" s="34">
        <v>555149</v>
      </c>
      <c r="P57" s="34">
        <v>41346</v>
      </c>
      <c r="Q57" s="34">
        <v>850098</v>
      </c>
      <c r="R57" s="34">
        <v>34250</v>
      </c>
      <c r="S57" s="34">
        <v>55379</v>
      </c>
      <c r="T57" s="34">
        <v>0</v>
      </c>
      <c r="U57" s="34">
        <v>1641</v>
      </c>
      <c r="V57" s="34">
        <v>10619</v>
      </c>
      <c r="W57" s="34">
        <v>0</v>
      </c>
      <c r="X57" s="34">
        <v>0</v>
      </c>
      <c r="Y57" s="34">
        <v>0</v>
      </c>
      <c r="Z57" s="34">
        <v>34140</v>
      </c>
      <c r="AA57" s="34">
        <v>1269611</v>
      </c>
      <c r="AB57" s="34">
        <v>1620720</v>
      </c>
      <c r="AC57" s="34">
        <v>0</v>
      </c>
      <c r="AD57" s="34">
        <v>0</v>
      </c>
      <c r="AE57" s="34">
        <v>10745</v>
      </c>
      <c r="AF57" s="34">
        <v>28859</v>
      </c>
      <c r="AG57" s="34">
        <v>0</v>
      </c>
      <c r="AH57" s="34">
        <v>170214</v>
      </c>
      <c r="AI57" s="34">
        <v>29386</v>
      </c>
      <c r="AJ57" s="34">
        <v>0</v>
      </c>
      <c r="AK57" s="34">
        <v>0</v>
      </c>
      <c r="AL57" s="34">
        <v>0</v>
      </c>
      <c r="AM57" s="34">
        <v>44176</v>
      </c>
      <c r="AN57" s="34">
        <v>0</v>
      </c>
      <c r="AO57" s="34">
        <v>296289</v>
      </c>
      <c r="AP57" s="34">
        <v>2307259</v>
      </c>
      <c r="AQ57" s="34">
        <v>19913</v>
      </c>
      <c r="AR57" s="34">
        <v>742087</v>
      </c>
      <c r="AS57" s="34">
        <v>97293</v>
      </c>
      <c r="AT57" s="34">
        <v>0</v>
      </c>
      <c r="AU57" s="34">
        <v>0</v>
      </c>
      <c r="AV57" s="34">
        <v>42097</v>
      </c>
      <c r="AW57" s="34">
        <v>16103</v>
      </c>
      <c r="AX57" s="34">
        <v>0</v>
      </c>
      <c r="AY57" s="34">
        <v>74442</v>
      </c>
      <c r="AZ57" s="34">
        <v>64029</v>
      </c>
      <c r="BA57" s="34">
        <v>641670</v>
      </c>
      <c r="BB57" s="34">
        <v>180338</v>
      </c>
      <c r="BC57" s="34">
        <v>707879</v>
      </c>
      <c r="BD57" s="34">
        <v>157668</v>
      </c>
      <c r="BE57" s="34">
        <v>203922</v>
      </c>
      <c r="BF57" s="34">
        <v>302104</v>
      </c>
      <c r="BG57" s="34">
        <v>58630</v>
      </c>
      <c r="BH57" s="34">
        <v>78110</v>
      </c>
      <c r="BI57" s="34">
        <v>0</v>
      </c>
      <c r="BJ57" s="34">
        <v>75786</v>
      </c>
      <c r="BK57" s="34">
        <v>461466</v>
      </c>
      <c r="BL57" s="34">
        <v>0</v>
      </c>
      <c r="BM57" s="34">
        <v>85084</v>
      </c>
      <c r="BN57" s="34">
        <v>73862</v>
      </c>
      <c r="BO57" s="34">
        <v>103005</v>
      </c>
      <c r="BP57" s="34">
        <v>0</v>
      </c>
      <c r="BQ57" s="34">
        <v>0</v>
      </c>
      <c r="BR57" s="34">
        <v>59232</v>
      </c>
      <c r="BS57" s="34">
        <v>0</v>
      </c>
      <c r="BT57" s="34">
        <v>0</v>
      </c>
      <c r="BU57" s="34">
        <v>45439</v>
      </c>
      <c r="BV57" s="34">
        <v>28180</v>
      </c>
      <c r="BW57" s="34">
        <v>47347</v>
      </c>
      <c r="BX57" s="34">
        <v>0</v>
      </c>
      <c r="BY57" s="34">
        <v>0</v>
      </c>
      <c r="BZ57" s="34">
        <v>34306</v>
      </c>
      <c r="CA57" s="34">
        <v>0</v>
      </c>
      <c r="CB57" s="34">
        <v>3282293</v>
      </c>
      <c r="CC57" s="34">
        <v>25288</v>
      </c>
      <c r="CD57" s="34">
        <v>0</v>
      </c>
      <c r="CE57" s="34">
        <v>6907</v>
      </c>
      <c r="CF57" s="34">
        <v>0</v>
      </c>
      <c r="CG57" s="34">
        <v>15425</v>
      </c>
      <c r="CH57" s="34">
        <v>28480</v>
      </c>
      <c r="CI57" s="34">
        <v>0</v>
      </c>
      <c r="CJ57" s="34">
        <v>46786</v>
      </c>
      <c r="CK57" s="34">
        <v>172382</v>
      </c>
      <c r="CL57" s="34">
        <v>147877</v>
      </c>
      <c r="CM57" s="34">
        <v>73405</v>
      </c>
      <c r="CN57" s="34">
        <v>3343175</v>
      </c>
      <c r="CO57" s="34">
        <v>344230</v>
      </c>
      <c r="CP57" s="34">
        <v>0</v>
      </c>
      <c r="CQ57" s="34">
        <v>50408</v>
      </c>
      <c r="CR57" s="34">
        <v>34815</v>
      </c>
      <c r="CS57" s="34">
        <v>37305</v>
      </c>
      <c r="CT57" s="34">
        <v>13035</v>
      </c>
      <c r="CU57" s="34">
        <v>10243</v>
      </c>
      <c r="CV57" s="34">
        <v>18971</v>
      </c>
      <c r="CW57" s="34">
        <v>60178</v>
      </c>
      <c r="CX57" s="34">
        <v>0</v>
      </c>
      <c r="CY57" s="34">
        <v>0</v>
      </c>
      <c r="CZ57" s="34">
        <v>78560</v>
      </c>
      <c r="DA57" s="34">
        <v>13836</v>
      </c>
      <c r="DB57" s="34">
        <v>36688</v>
      </c>
      <c r="DC57" s="34">
        <v>61080</v>
      </c>
      <c r="DD57" s="34">
        <v>0</v>
      </c>
      <c r="DE57" s="34">
        <v>28121</v>
      </c>
      <c r="DF57" s="34">
        <v>1846453</v>
      </c>
      <c r="DG57" s="34">
        <v>0</v>
      </c>
      <c r="DH57" s="34">
        <v>0</v>
      </c>
      <c r="DI57" s="34">
        <v>53127</v>
      </c>
      <c r="DJ57" s="34">
        <v>15299</v>
      </c>
      <c r="DK57" s="34">
        <v>33929</v>
      </c>
      <c r="DL57" s="34">
        <v>61994</v>
      </c>
      <c r="DM57" s="34">
        <v>24858</v>
      </c>
      <c r="DN57" s="34">
        <v>64362</v>
      </c>
      <c r="DO57" s="34">
        <v>40948</v>
      </c>
      <c r="DP57" s="34">
        <v>12491</v>
      </c>
      <c r="DQ57" s="34">
        <v>28815</v>
      </c>
      <c r="DR57" s="34">
        <v>37556</v>
      </c>
      <c r="DS57" s="34">
        <v>0</v>
      </c>
      <c r="DT57" s="34">
        <v>532</v>
      </c>
      <c r="DU57" s="34">
        <v>29769</v>
      </c>
      <c r="DV57" s="34">
        <v>27383</v>
      </c>
      <c r="DW57" s="34">
        <v>39527</v>
      </c>
      <c r="DX57" s="34">
        <v>15498</v>
      </c>
      <c r="DY57" s="34">
        <v>0</v>
      </c>
      <c r="DZ57" s="34">
        <v>37573</v>
      </c>
      <c r="EA57" s="34">
        <v>6370</v>
      </c>
      <c r="EB57" s="34">
        <v>30728</v>
      </c>
      <c r="EC57" s="34">
        <v>13315</v>
      </c>
      <c r="ED57" s="34">
        <v>98440</v>
      </c>
      <c r="EE57" s="34">
        <v>0</v>
      </c>
      <c r="EF57" s="34">
        <v>19796</v>
      </c>
      <c r="EG57" s="34">
        <v>18160</v>
      </c>
      <c r="EH57" s="34">
        <v>17505</v>
      </c>
      <c r="EI57" s="34">
        <v>192383</v>
      </c>
      <c r="EJ57" s="34">
        <v>325808</v>
      </c>
      <c r="EK57" s="34">
        <v>33783</v>
      </c>
      <c r="EL57" s="34">
        <v>35772</v>
      </c>
      <c r="EM57" s="34">
        <v>0</v>
      </c>
      <c r="EN57" s="34">
        <v>48879</v>
      </c>
      <c r="EO57" s="34">
        <v>16844</v>
      </c>
      <c r="EP57" s="34">
        <v>31771</v>
      </c>
      <c r="EQ57" s="34">
        <v>27564</v>
      </c>
      <c r="ER57" s="34">
        <v>56660</v>
      </c>
      <c r="ES57" s="34">
        <v>0</v>
      </c>
      <c r="ET57" s="34">
        <v>0</v>
      </c>
      <c r="EU57" s="34">
        <v>31487</v>
      </c>
      <c r="EV57" s="34">
        <v>0</v>
      </c>
      <c r="EW57" s="34">
        <v>39917</v>
      </c>
      <c r="EX57" s="34">
        <v>7391</v>
      </c>
      <c r="EY57" s="34">
        <v>145108</v>
      </c>
      <c r="EZ57" s="34">
        <v>9859</v>
      </c>
      <c r="FA57" s="34">
        <v>76704</v>
      </c>
      <c r="FB57" s="34">
        <v>0</v>
      </c>
      <c r="FC57" s="34">
        <v>40648</v>
      </c>
      <c r="FD57" s="34">
        <v>39396</v>
      </c>
      <c r="FE57" s="34">
        <v>14935</v>
      </c>
      <c r="FF57" s="34">
        <v>16159</v>
      </c>
      <c r="FG57" s="34">
        <v>4148</v>
      </c>
      <c r="FH57" s="34">
        <v>14948</v>
      </c>
      <c r="FI57" s="34">
        <v>43360</v>
      </c>
      <c r="FJ57" s="34">
        <v>54126</v>
      </c>
      <c r="FK57" s="34">
        <v>48361</v>
      </c>
      <c r="FL57" s="34">
        <v>279025</v>
      </c>
      <c r="FM57" s="34">
        <v>228835</v>
      </c>
      <c r="FN57" s="34">
        <v>161585</v>
      </c>
      <c r="FO57" s="34">
        <v>145622</v>
      </c>
      <c r="FP57" s="34">
        <v>5975</v>
      </c>
      <c r="FQ57" s="34">
        <v>21442</v>
      </c>
      <c r="FR57" s="34">
        <v>703</v>
      </c>
      <c r="FS57" s="34">
        <v>0</v>
      </c>
      <c r="FT57" s="34">
        <v>16088</v>
      </c>
      <c r="FU57" s="34">
        <v>1960</v>
      </c>
      <c r="FV57" s="34">
        <v>14932</v>
      </c>
      <c r="FW57" s="34">
        <v>12924</v>
      </c>
      <c r="FX57" s="34">
        <v>9218</v>
      </c>
      <c r="FY57" s="2"/>
      <c r="FZ57" s="2">
        <f t="shared" ref="FZ57:FZ61" si="17">SUM(C57:FX57)</f>
        <v>30409006</v>
      </c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</row>
    <row r="58" spans="1:254" x14ac:dyDescent="0.35">
      <c r="A58" s="3" t="s">
        <v>459</v>
      </c>
      <c r="B58" s="2" t="s">
        <v>669</v>
      </c>
      <c r="C58" s="2">
        <v>606546.89</v>
      </c>
      <c r="D58" s="2">
        <v>1647980.56</v>
      </c>
      <c r="E58" s="2">
        <v>646456.05000000005</v>
      </c>
      <c r="F58" s="2">
        <v>1015890.13</v>
      </c>
      <c r="G58" s="2">
        <v>46408.07</v>
      </c>
      <c r="H58" s="2">
        <v>38055.68</v>
      </c>
      <c r="I58" s="2">
        <v>643214.76</v>
      </c>
      <c r="J58" s="2">
        <v>88172.78</v>
      </c>
      <c r="K58" s="2">
        <v>1856.93</v>
      </c>
      <c r="L58" s="2">
        <v>64972.08</v>
      </c>
      <c r="M58" s="2">
        <v>80750.81</v>
      </c>
      <c r="N58" s="2">
        <v>2075395.69</v>
      </c>
      <c r="O58" s="2">
        <v>169853.32</v>
      </c>
      <c r="P58" s="2">
        <v>11601.5</v>
      </c>
      <c r="Q58" s="2">
        <v>4537244.34</v>
      </c>
      <c r="R58" s="2">
        <v>32022.9</v>
      </c>
      <c r="S58" s="2">
        <v>23668.44</v>
      </c>
      <c r="T58" s="2">
        <v>464.06</v>
      </c>
      <c r="U58" s="2">
        <v>0</v>
      </c>
      <c r="V58" s="2">
        <v>0</v>
      </c>
      <c r="W58" s="2">
        <v>464.29</v>
      </c>
      <c r="X58" s="2">
        <v>0</v>
      </c>
      <c r="Y58" s="2">
        <v>0</v>
      </c>
      <c r="Z58" s="2">
        <v>928.12</v>
      </c>
      <c r="AA58" s="2">
        <v>1055778.5900000001</v>
      </c>
      <c r="AB58" s="2">
        <v>674317.36</v>
      </c>
      <c r="AC58" s="2">
        <v>10209.32</v>
      </c>
      <c r="AD58" s="2">
        <v>12066.25</v>
      </c>
      <c r="AE58" s="2">
        <v>1392.18</v>
      </c>
      <c r="AF58" s="2">
        <v>928.12</v>
      </c>
      <c r="AG58" s="2">
        <v>6032.78</v>
      </c>
      <c r="AH58" s="2">
        <v>0</v>
      </c>
      <c r="AI58" s="2">
        <v>0</v>
      </c>
      <c r="AJ58" s="2">
        <v>928.12</v>
      </c>
      <c r="AK58" s="2">
        <v>0</v>
      </c>
      <c r="AL58" s="2">
        <v>3248.42</v>
      </c>
      <c r="AM58" s="2">
        <v>0</v>
      </c>
      <c r="AN58" s="2">
        <v>0</v>
      </c>
      <c r="AO58" s="2">
        <v>63579.9</v>
      </c>
      <c r="AP58" s="2">
        <v>6088602.4400000004</v>
      </c>
      <c r="AQ58" s="2">
        <v>0</v>
      </c>
      <c r="AR58" s="2">
        <v>1021510.14</v>
      </c>
      <c r="AS58" s="2">
        <v>545747.9</v>
      </c>
      <c r="AT58" s="2">
        <v>14850.84</v>
      </c>
      <c r="AU58" s="2">
        <v>2320.3000000000002</v>
      </c>
      <c r="AV58" s="2">
        <v>2784.36</v>
      </c>
      <c r="AW58" s="2">
        <v>464.06</v>
      </c>
      <c r="AX58" s="2">
        <v>3248.42</v>
      </c>
      <c r="AY58" s="2">
        <v>6033.01</v>
      </c>
      <c r="AZ58" s="2">
        <v>450630.55</v>
      </c>
      <c r="BA58" s="2">
        <v>88176.69</v>
      </c>
      <c r="BB58" s="2">
        <v>122054.68</v>
      </c>
      <c r="BC58" s="2">
        <v>526720.29</v>
      </c>
      <c r="BD58" s="2">
        <v>29703.29</v>
      </c>
      <c r="BE58" s="2">
        <v>2320.3000000000002</v>
      </c>
      <c r="BF58" s="2">
        <v>216268.52</v>
      </c>
      <c r="BG58" s="2">
        <v>40376.21</v>
      </c>
      <c r="BH58" s="2">
        <v>4640.6000000000004</v>
      </c>
      <c r="BI58" s="2">
        <v>7889.25</v>
      </c>
      <c r="BJ58" s="2">
        <v>50124.23</v>
      </c>
      <c r="BK58" s="2">
        <v>321616.81</v>
      </c>
      <c r="BL58" s="2">
        <v>0</v>
      </c>
      <c r="BM58" s="2">
        <v>2320.5300000000002</v>
      </c>
      <c r="BN58" s="2">
        <v>9746.41</v>
      </c>
      <c r="BO58" s="2">
        <v>6961.13</v>
      </c>
      <c r="BP58" s="2">
        <v>0</v>
      </c>
      <c r="BQ58" s="2">
        <v>523472.33</v>
      </c>
      <c r="BR58" s="2">
        <v>316498.81</v>
      </c>
      <c r="BS58" s="2">
        <v>74250.06</v>
      </c>
      <c r="BT58" s="2">
        <v>2320.3000000000002</v>
      </c>
      <c r="BU58" s="2">
        <v>18562.400000000001</v>
      </c>
      <c r="BV58" s="2">
        <v>34342.050000000003</v>
      </c>
      <c r="BW58" s="2">
        <v>64505.49</v>
      </c>
      <c r="BX58" s="2">
        <v>0</v>
      </c>
      <c r="BY58" s="2">
        <v>928.12</v>
      </c>
      <c r="BZ58" s="2">
        <v>0</v>
      </c>
      <c r="CA58" s="2">
        <v>1392.18</v>
      </c>
      <c r="CB58" s="2">
        <v>1335650.93</v>
      </c>
      <c r="CC58" s="2">
        <v>0</v>
      </c>
      <c r="CD58" s="2">
        <v>4176.54</v>
      </c>
      <c r="CE58" s="2">
        <v>928.12</v>
      </c>
      <c r="CF58" s="2">
        <v>0</v>
      </c>
      <c r="CG58" s="2">
        <v>10673.38</v>
      </c>
      <c r="CH58" s="2">
        <v>4640.6000000000004</v>
      </c>
      <c r="CI58" s="2">
        <v>38053.61</v>
      </c>
      <c r="CJ58" s="2">
        <v>80288.59</v>
      </c>
      <c r="CK58" s="2">
        <v>70076.28</v>
      </c>
      <c r="CL58" s="2">
        <v>13922.26</v>
      </c>
      <c r="CM58" s="2">
        <v>6496.84</v>
      </c>
      <c r="CN58" s="2">
        <v>536017.59</v>
      </c>
      <c r="CO58" s="2">
        <v>190278.17</v>
      </c>
      <c r="CP58" s="2">
        <v>62185.88</v>
      </c>
      <c r="CQ58" s="2">
        <v>3248.42</v>
      </c>
      <c r="CR58" s="2">
        <v>464.29</v>
      </c>
      <c r="CS58" s="2">
        <v>2784.36</v>
      </c>
      <c r="CT58" s="2">
        <v>464.06</v>
      </c>
      <c r="CU58" s="2">
        <v>2320.5300000000002</v>
      </c>
      <c r="CV58" s="2">
        <v>0</v>
      </c>
      <c r="CW58" s="2">
        <v>0</v>
      </c>
      <c r="CX58" s="2">
        <v>11138.82</v>
      </c>
      <c r="CY58" s="2">
        <v>0</v>
      </c>
      <c r="CZ58" s="2">
        <v>24133.19</v>
      </c>
      <c r="DA58" s="2">
        <v>0</v>
      </c>
      <c r="DB58" s="2">
        <v>2320.5300000000002</v>
      </c>
      <c r="DC58" s="2">
        <v>0</v>
      </c>
      <c r="DD58" s="2">
        <v>464.06</v>
      </c>
      <c r="DE58" s="2">
        <v>464.06</v>
      </c>
      <c r="DF58" s="2">
        <v>255247.26</v>
      </c>
      <c r="DG58" s="2">
        <v>0</v>
      </c>
      <c r="DH58" s="2">
        <v>50584.38</v>
      </c>
      <c r="DI58" s="2">
        <v>19490.98</v>
      </c>
      <c r="DJ58" s="2">
        <v>2320.5300000000002</v>
      </c>
      <c r="DK58" s="2">
        <v>11137.67</v>
      </c>
      <c r="DL58" s="2">
        <v>141079.99</v>
      </c>
      <c r="DM58" s="2">
        <v>0</v>
      </c>
      <c r="DN58" s="2">
        <v>40838.89</v>
      </c>
      <c r="DO58" s="2">
        <v>258498.9</v>
      </c>
      <c r="DP58" s="2">
        <v>0</v>
      </c>
      <c r="DQ58" s="2">
        <v>30629.57</v>
      </c>
      <c r="DR58" s="2">
        <v>13458.43</v>
      </c>
      <c r="DS58" s="2">
        <v>11602.65</v>
      </c>
      <c r="DT58" s="2">
        <v>1856.24</v>
      </c>
      <c r="DU58" s="2">
        <v>1392.18</v>
      </c>
      <c r="DV58" s="2">
        <v>1392.18</v>
      </c>
      <c r="DW58" s="2">
        <v>0</v>
      </c>
      <c r="DX58" s="2">
        <v>3248.42</v>
      </c>
      <c r="DY58" s="2">
        <v>928.35</v>
      </c>
      <c r="DZ58" s="2">
        <v>2784.36</v>
      </c>
      <c r="EA58" s="2">
        <v>8817.83</v>
      </c>
      <c r="EB58" s="2">
        <v>42695.13</v>
      </c>
      <c r="EC58" s="2">
        <v>0</v>
      </c>
      <c r="ED58" s="2">
        <v>24597.48</v>
      </c>
      <c r="EE58" s="2">
        <v>8353.5400000000009</v>
      </c>
      <c r="EF58" s="2">
        <v>28772.639999999999</v>
      </c>
      <c r="EG58" s="2">
        <v>21810.82</v>
      </c>
      <c r="EH58" s="2">
        <v>5569.64</v>
      </c>
      <c r="EI58" s="2">
        <v>209762.94</v>
      </c>
      <c r="EJ58" s="2">
        <v>92817.52</v>
      </c>
      <c r="EK58" s="2">
        <v>6961.59</v>
      </c>
      <c r="EL58" s="2">
        <v>464.06</v>
      </c>
      <c r="EM58" s="2">
        <v>0</v>
      </c>
      <c r="EN58" s="2">
        <v>5104.8900000000003</v>
      </c>
      <c r="EO58" s="2">
        <v>1392.18</v>
      </c>
      <c r="EP58" s="2">
        <v>3712.48</v>
      </c>
      <c r="EQ58" s="2">
        <v>77965.990000000005</v>
      </c>
      <c r="ER58" s="2">
        <v>4640.6000000000004</v>
      </c>
      <c r="ES58" s="2">
        <v>928.12</v>
      </c>
      <c r="ET58" s="2">
        <v>2784.59</v>
      </c>
      <c r="EU58" s="2">
        <v>42694.44</v>
      </c>
      <c r="EV58" s="2">
        <v>6033.24</v>
      </c>
      <c r="EW58" s="2">
        <v>30165.279999999999</v>
      </c>
      <c r="EX58" s="2">
        <v>464.06</v>
      </c>
      <c r="EY58" s="2">
        <v>5569.18</v>
      </c>
      <c r="EZ58" s="2">
        <v>0</v>
      </c>
      <c r="FA58" s="2">
        <v>284011.15999999997</v>
      </c>
      <c r="FB58" s="2">
        <v>0</v>
      </c>
      <c r="FC58" s="2">
        <v>20420.48</v>
      </c>
      <c r="FD58" s="2">
        <v>3712.94</v>
      </c>
      <c r="FE58" s="2">
        <v>3712.71</v>
      </c>
      <c r="FF58" s="2">
        <v>0</v>
      </c>
      <c r="FG58" s="2">
        <v>0</v>
      </c>
      <c r="FH58" s="2">
        <v>0</v>
      </c>
      <c r="FI58" s="2">
        <v>83537.009999999995</v>
      </c>
      <c r="FJ58" s="2">
        <v>36199.67</v>
      </c>
      <c r="FK58" s="2">
        <v>139694.25</v>
      </c>
      <c r="FL58" s="2">
        <v>69148.160000000003</v>
      </c>
      <c r="FM58" s="2">
        <v>41302.720000000001</v>
      </c>
      <c r="FN58" s="2">
        <v>1451675.59</v>
      </c>
      <c r="FO58" s="2">
        <v>27382.99</v>
      </c>
      <c r="FP58" s="2">
        <v>145259.75</v>
      </c>
      <c r="FQ58" s="2">
        <v>30629.57</v>
      </c>
      <c r="FR58" s="2">
        <v>0</v>
      </c>
      <c r="FS58" s="2">
        <v>0</v>
      </c>
      <c r="FT58" s="2">
        <v>0</v>
      </c>
      <c r="FU58" s="2">
        <v>65434.53</v>
      </c>
      <c r="FV58" s="2">
        <v>40375.75</v>
      </c>
      <c r="FW58" s="2">
        <v>5104.8900000000003</v>
      </c>
      <c r="FX58" s="2">
        <v>464.06</v>
      </c>
      <c r="FY58" s="2"/>
      <c r="FZ58" s="2">
        <f t="shared" si="17"/>
        <v>30489637.699999999</v>
      </c>
      <c r="GA58" s="2"/>
      <c r="GB58" s="34"/>
      <c r="GC58" s="34"/>
      <c r="GD58" s="34"/>
      <c r="GE58" s="34"/>
      <c r="GF58" s="34"/>
      <c r="GG58" s="34"/>
      <c r="GH58" s="34"/>
      <c r="GI58" s="34"/>
      <c r="GJ58" s="34"/>
      <c r="GK58" s="34"/>
      <c r="GL58" s="4"/>
      <c r="GM58" s="4"/>
      <c r="GN58" s="4"/>
      <c r="GO58" s="4"/>
      <c r="GP58" s="4"/>
      <c r="GQ58" s="4"/>
      <c r="GR58" s="4"/>
      <c r="GS58" s="4"/>
      <c r="GT58" s="4"/>
      <c r="GU58" s="4"/>
      <c r="GV58" s="4"/>
      <c r="GW58" s="4"/>
      <c r="GX58" s="4"/>
      <c r="GY58" s="4"/>
      <c r="GZ58" s="4"/>
      <c r="HA58" s="4"/>
      <c r="HB58" s="4"/>
      <c r="HC58" s="4"/>
      <c r="HD58" s="4"/>
      <c r="HE58" s="4"/>
      <c r="HF58" s="4"/>
      <c r="HG58" s="4"/>
      <c r="HH58" s="4"/>
      <c r="HI58" s="4"/>
      <c r="HJ58" s="4"/>
      <c r="HK58" s="4"/>
      <c r="HL58" s="4"/>
      <c r="HM58" s="4"/>
      <c r="HN58" s="4"/>
      <c r="HO58" s="4"/>
      <c r="HP58" s="4"/>
      <c r="HQ58" s="4"/>
      <c r="HR58" s="4"/>
      <c r="HS58" s="4"/>
      <c r="HT58" s="4"/>
      <c r="HU58" s="4"/>
      <c r="HV58" s="4"/>
      <c r="HW58" s="4"/>
      <c r="HX58" s="4"/>
      <c r="HY58" s="4"/>
      <c r="HZ58" s="4"/>
      <c r="IA58" s="4"/>
      <c r="IB58" s="4"/>
      <c r="IC58" s="4"/>
      <c r="ID58" s="4"/>
      <c r="IE58" s="4"/>
      <c r="IF58" s="4"/>
      <c r="IG58" s="4"/>
      <c r="IH58" s="4"/>
      <c r="II58" s="4"/>
      <c r="IJ58" s="4"/>
      <c r="IK58" s="4"/>
      <c r="IL58" s="4"/>
      <c r="IM58" s="4"/>
      <c r="IN58" s="4"/>
      <c r="IO58" s="4"/>
      <c r="IP58" s="4"/>
      <c r="IQ58" s="4"/>
      <c r="IR58" s="4"/>
      <c r="IS58" s="4"/>
      <c r="IT58" s="4"/>
    </row>
    <row r="59" spans="1:254" x14ac:dyDescent="0.35">
      <c r="A59" s="3" t="s">
        <v>460</v>
      </c>
      <c r="B59" s="2" t="s">
        <v>803</v>
      </c>
      <c r="C59" s="2">
        <v>2582912.4368625553</v>
      </c>
      <c r="D59" s="2">
        <v>14182763.947547356</v>
      </c>
      <c r="E59" s="2">
        <v>2592399.7945604669</v>
      </c>
      <c r="F59" s="2">
        <v>7875013.5281690154</v>
      </c>
      <c r="G59" s="2">
        <v>485027.1505585236</v>
      </c>
      <c r="H59" s="2">
        <v>721001.39946576022</v>
      </c>
      <c r="I59" s="2">
        <v>3322611.4011656148</v>
      </c>
      <c r="J59" s="2">
        <v>821764.50825643528</v>
      </c>
      <c r="K59" s="2">
        <v>42368.445604662462</v>
      </c>
      <c r="L59" s="2">
        <v>1314897.4621175332</v>
      </c>
      <c r="M59" s="2">
        <v>440816.4769305489</v>
      </c>
      <c r="N59" s="2">
        <v>23057676.337299667</v>
      </c>
      <c r="O59" s="2">
        <v>5635563.6308887824</v>
      </c>
      <c r="P59" s="2">
        <v>145434.4560466246</v>
      </c>
      <c r="Q59" s="2">
        <v>15602197.470616806</v>
      </c>
      <c r="R59" s="2">
        <v>1841647.9286061199</v>
      </c>
      <c r="S59" s="2">
        <v>527395.59616318613</v>
      </c>
      <c r="T59" s="2">
        <v>72855.336813987378</v>
      </c>
      <c r="U59" s="2">
        <v>17868.445604662462</v>
      </c>
      <c r="V59" s="2">
        <v>123697.56483729968</v>
      </c>
      <c r="W59" s="2">
        <v>19250</v>
      </c>
      <c r="X59" s="2">
        <v>14000</v>
      </c>
      <c r="Y59" s="2">
        <v>361237.35769791168</v>
      </c>
      <c r="Z59" s="2">
        <v>78842.228023312302</v>
      </c>
      <c r="AA59" s="2">
        <v>12743155.811801847</v>
      </c>
      <c r="AB59" s="2">
        <v>11472377.261777565</v>
      </c>
      <c r="AC59" s="2">
        <v>444408.70495386119</v>
      </c>
      <c r="AD59" s="2">
        <v>461908.70495386119</v>
      </c>
      <c r="AE59" s="2">
        <v>28368.445604662462</v>
      </c>
      <c r="AF59" s="2">
        <v>66223.782418649847</v>
      </c>
      <c r="AG59" s="2">
        <v>245368.91209324921</v>
      </c>
      <c r="AH59" s="2">
        <v>259645.12967459936</v>
      </c>
      <c r="AI59" s="2">
        <v>61618.445604662462</v>
      </c>
      <c r="AJ59" s="2">
        <v>71473.782418649847</v>
      </c>
      <c r="AK59" s="2">
        <v>60605.336813987378</v>
      </c>
      <c r="AL59" s="2">
        <v>42368.445604662462</v>
      </c>
      <c r="AM59" s="2">
        <v>155934.4560466246</v>
      </c>
      <c r="AN59" s="2">
        <v>126829.11923263723</v>
      </c>
      <c r="AO59" s="2">
        <v>1977226.5813501703</v>
      </c>
      <c r="AP59" s="2">
        <v>33261757.275376402</v>
      </c>
      <c r="AQ59" s="2">
        <v>118079.11923263723</v>
      </c>
      <c r="AR59" s="2">
        <v>24626967.063137449</v>
      </c>
      <c r="AS59" s="2">
        <v>2318845.0269548325</v>
      </c>
      <c r="AT59" s="2">
        <v>941962.07309373491</v>
      </c>
      <c r="AU59" s="2">
        <v>138066.01044196213</v>
      </c>
      <c r="AV59" s="2">
        <v>129316.01044196213</v>
      </c>
      <c r="AW59" s="2">
        <v>109697.56483729968</v>
      </c>
      <c r="AX59" s="2">
        <v>46236.891209324924</v>
      </c>
      <c r="AY59" s="2">
        <v>110710.67362797476</v>
      </c>
      <c r="AZ59" s="2">
        <v>4994693.7858183589</v>
      </c>
      <c r="BA59" s="2">
        <v>3733861.4011656148</v>
      </c>
      <c r="BB59" s="2">
        <v>4775943.3193297721</v>
      </c>
      <c r="BC59" s="2">
        <v>8304962.0259834882</v>
      </c>
      <c r="BD59" s="2">
        <v>1268383.8868382713</v>
      </c>
      <c r="BE59" s="2">
        <v>332961.1401165615</v>
      </c>
      <c r="BF59" s="2">
        <v>7357843.5803788267</v>
      </c>
      <c r="BG59" s="2">
        <v>328355.80330257409</v>
      </c>
      <c r="BH59" s="2">
        <v>147184.4560466246</v>
      </c>
      <c r="BI59" s="2">
        <v>134197.56483729969</v>
      </c>
      <c r="BJ59" s="2">
        <v>2077345.9599320062</v>
      </c>
      <c r="BK59" s="2">
        <v>8915621.663914524</v>
      </c>
      <c r="BL59" s="2">
        <v>39605.336813987378</v>
      </c>
      <c r="BM59" s="2">
        <v>211013.5752792618</v>
      </c>
      <c r="BN59" s="2">
        <v>1651081.9181641578</v>
      </c>
      <c r="BO59" s="2">
        <v>693830.0522098107</v>
      </c>
      <c r="BP59" s="2">
        <v>73960.673627974757</v>
      </c>
      <c r="BQ59" s="2">
        <v>1910727.047838757</v>
      </c>
      <c r="BR59" s="2">
        <v>1520015.4412336089</v>
      </c>
      <c r="BS59" s="2">
        <v>386198.03132588643</v>
      </c>
      <c r="BT59" s="2">
        <v>134566.01044196213</v>
      </c>
      <c r="BU59" s="2">
        <v>128210.67362797476</v>
      </c>
      <c r="BV59" s="2">
        <v>433816.4769305489</v>
      </c>
      <c r="BW59" s="2">
        <v>448829.58572122396</v>
      </c>
      <c r="BX59" s="2">
        <v>54342.228023312302</v>
      </c>
      <c r="BY59" s="2">
        <v>223539.79286061198</v>
      </c>
      <c r="BZ59" s="2">
        <v>106197.56483729968</v>
      </c>
      <c r="CA59" s="2">
        <v>53236.891209324924</v>
      </c>
      <c r="CB59" s="2">
        <v>28732565.355512388</v>
      </c>
      <c r="CC59" s="2">
        <v>66223.782418649847</v>
      </c>
      <c r="CD59" s="2">
        <v>14368.44560466246</v>
      </c>
      <c r="CE59" s="2">
        <v>103710.67362797476</v>
      </c>
      <c r="CF59" s="2">
        <v>28368.445604662462</v>
      </c>
      <c r="CG59" s="2">
        <v>74236.891209324924</v>
      </c>
      <c r="CH59" s="2">
        <v>35736.891209324924</v>
      </c>
      <c r="CI59" s="2">
        <v>407658.70495386119</v>
      </c>
      <c r="CJ59" s="2">
        <v>406737.35769791168</v>
      </c>
      <c r="CK59" s="2">
        <v>2297293.9912578929</v>
      </c>
      <c r="CL59" s="2">
        <v>592146.06265177287</v>
      </c>
      <c r="CM59" s="2">
        <v>330842.69451189903</v>
      </c>
      <c r="CN59" s="2">
        <v>8952280.3688683845</v>
      </c>
      <c r="CO59" s="2">
        <v>6010247.1539582331</v>
      </c>
      <c r="CP59" s="2">
        <v>287737.35769791168</v>
      </c>
      <c r="CQ59" s="2">
        <v>477290.25934919872</v>
      </c>
      <c r="CR59" s="2">
        <v>92105.336813987378</v>
      </c>
      <c r="CS59" s="2">
        <v>85105.336813987378</v>
      </c>
      <c r="CT59" s="2">
        <v>69355.336813987378</v>
      </c>
      <c r="CU59" s="2">
        <v>58118.445604662462</v>
      </c>
      <c r="CV59" s="2">
        <v>3500</v>
      </c>
      <c r="CW59" s="2">
        <v>82986.891209324924</v>
      </c>
      <c r="CX59" s="2">
        <v>290868.91209324921</v>
      </c>
      <c r="CY59" s="2">
        <v>23486.89120932492</v>
      </c>
      <c r="CZ59" s="2">
        <v>1005330.9851869842</v>
      </c>
      <c r="DA59" s="2">
        <v>72486.891209324924</v>
      </c>
      <c r="DB59" s="2">
        <v>145434.4560466246</v>
      </c>
      <c r="DC59" s="2">
        <v>73223.782418649847</v>
      </c>
      <c r="DD59" s="2">
        <v>97816.010441962135</v>
      </c>
      <c r="DE59" s="2">
        <v>112092.2280233123</v>
      </c>
      <c r="DF59" s="2">
        <v>9812543.9441476464</v>
      </c>
      <c r="DG59" s="2">
        <v>33618.445604662462</v>
      </c>
      <c r="DH59" s="2">
        <v>907514.50825643528</v>
      </c>
      <c r="DI59" s="2">
        <v>1451674.1461874698</v>
      </c>
      <c r="DJ59" s="2">
        <v>290592.69451189903</v>
      </c>
      <c r="DK59" s="2">
        <v>199776.68406993692</v>
      </c>
      <c r="DL59" s="2">
        <v>2655582.8511413313</v>
      </c>
      <c r="DM59" s="2">
        <v>118447.56483729968</v>
      </c>
      <c r="DN59" s="2">
        <v>543974.71539582335</v>
      </c>
      <c r="DO59" s="2">
        <v>1157028.0835356971</v>
      </c>
      <c r="DP59" s="2">
        <v>109697.56483729968</v>
      </c>
      <c r="DQ59" s="2">
        <v>284513.5752792618</v>
      </c>
      <c r="DR59" s="2">
        <v>646303.36813987384</v>
      </c>
      <c r="DS59" s="2">
        <v>288013.5752792618</v>
      </c>
      <c r="DT59" s="2">
        <v>44486.891209324924</v>
      </c>
      <c r="DU59" s="2">
        <v>87223.782418649847</v>
      </c>
      <c r="DV59" s="2">
        <v>49368.445604662462</v>
      </c>
      <c r="DW59" s="2">
        <v>67973.782418649847</v>
      </c>
      <c r="DX59" s="2">
        <v>62355.336813987378</v>
      </c>
      <c r="DY59" s="2">
        <v>138434.4560466246</v>
      </c>
      <c r="DZ59" s="2">
        <v>357277.1505585236</v>
      </c>
      <c r="EA59" s="2">
        <v>194434.4560466246</v>
      </c>
      <c r="EB59" s="2">
        <v>277882.02088392427</v>
      </c>
      <c r="EC59" s="2">
        <v>151052.90165128704</v>
      </c>
      <c r="ED59" s="2">
        <v>531908.70495386119</v>
      </c>
      <c r="EE59" s="2">
        <v>66223.782418649847</v>
      </c>
      <c r="EF59" s="2">
        <v>640500.93297717348</v>
      </c>
      <c r="EG59" s="2">
        <v>86210.673627974757</v>
      </c>
      <c r="EH59" s="2">
        <v>67605.336813987378</v>
      </c>
      <c r="EI59" s="2">
        <v>7307002.2853326872</v>
      </c>
      <c r="EJ59" s="2">
        <v>4622955.0286546871</v>
      </c>
      <c r="EK59" s="2">
        <v>215434.4560466246</v>
      </c>
      <c r="EL59" s="2">
        <v>255132.02088392427</v>
      </c>
      <c r="EM59" s="2">
        <v>93855.336813987378</v>
      </c>
      <c r="EN59" s="2">
        <v>482908.70495386119</v>
      </c>
      <c r="EO59" s="2">
        <v>64105.336813987378</v>
      </c>
      <c r="EP59" s="2">
        <v>117710.67362797476</v>
      </c>
      <c r="EQ59" s="2">
        <v>1139344.0939776592</v>
      </c>
      <c r="ER59" s="2">
        <v>70736.891209324924</v>
      </c>
      <c r="ES59" s="2">
        <v>52223.78241864984</v>
      </c>
      <c r="ET59" s="2">
        <v>55723.78241864984</v>
      </c>
      <c r="EU59" s="2">
        <v>200329.11923263723</v>
      </c>
      <c r="EV59" s="2">
        <v>36105.336813987378</v>
      </c>
      <c r="EW59" s="2">
        <v>247763.5752792618</v>
      </c>
      <c r="EX59" s="2">
        <v>49736.891209324924</v>
      </c>
      <c r="EY59" s="2">
        <v>254763.5752792618</v>
      </c>
      <c r="EZ59" s="2">
        <v>60973.78241864984</v>
      </c>
      <c r="FA59" s="2">
        <v>1136948.96430306</v>
      </c>
      <c r="FB59" s="2">
        <v>166526.68406993692</v>
      </c>
      <c r="FC59" s="2">
        <v>783909.63793103467</v>
      </c>
      <c r="FD59" s="2">
        <v>234776.68406993692</v>
      </c>
      <c r="FE59" s="2">
        <v>14000</v>
      </c>
      <c r="FF59" s="2">
        <v>137789.79286061198</v>
      </c>
      <c r="FG59" s="2">
        <v>54342.228023312302</v>
      </c>
      <c r="FH59" s="2">
        <v>22750</v>
      </c>
      <c r="FI59" s="2">
        <v>901896.52914035961</v>
      </c>
      <c r="FJ59" s="2">
        <v>539645.59616318613</v>
      </c>
      <c r="FK59" s="2">
        <v>801225.18188441009</v>
      </c>
      <c r="FL59" s="2">
        <v>2517425.54565323</v>
      </c>
      <c r="FM59" s="2">
        <v>1371265.4412336089</v>
      </c>
      <c r="FN59" s="2">
        <v>8176842.1809130665</v>
      </c>
      <c r="FO59" s="2">
        <v>416316.4769305489</v>
      </c>
      <c r="FP59" s="2">
        <v>868738.29067508515</v>
      </c>
      <c r="FQ59" s="2">
        <v>374961.1401165615</v>
      </c>
      <c r="FR59" s="2">
        <v>84829.119232637226</v>
      </c>
      <c r="FS59" s="2">
        <v>44118.445604662462</v>
      </c>
      <c r="FT59" s="2">
        <v>19618.445604662462</v>
      </c>
      <c r="FU59" s="2">
        <v>442566.4769305489</v>
      </c>
      <c r="FV59" s="2">
        <v>268026.68406993692</v>
      </c>
      <c r="FW59" s="2">
        <v>36105.336813987378</v>
      </c>
      <c r="FX59" s="2">
        <v>5250</v>
      </c>
      <c r="FY59" s="2"/>
      <c r="FZ59" s="2">
        <f t="shared" si="17"/>
        <v>329437175.29164654</v>
      </c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4"/>
      <c r="GM59" s="4"/>
      <c r="GN59" s="4"/>
      <c r="GO59" s="4"/>
      <c r="GP59" s="4"/>
      <c r="GQ59" s="4"/>
      <c r="GR59" s="4"/>
      <c r="GS59" s="4"/>
      <c r="GT59" s="4"/>
      <c r="GU59" s="4"/>
      <c r="GV59" s="4"/>
      <c r="GW59" s="4"/>
      <c r="GX59" s="4"/>
      <c r="GY59" s="4"/>
      <c r="GZ59" s="4"/>
      <c r="HA59" s="4"/>
      <c r="HB59" s="4"/>
      <c r="HC59" s="4"/>
      <c r="HD59" s="4"/>
      <c r="HE59" s="4"/>
      <c r="HF59" s="4"/>
      <c r="HG59" s="4"/>
      <c r="HH59" s="4"/>
      <c r="HI59" s="4"/>
      <c r="HJ59" s="4"/>
      <c r="HK59" s="4"/>
      <c r="HL59" s="4"/>
      <c r="HM59" s="4"/>
      <c r="HN59" s="4"/>
      <c r="HO59" s="4"/>
      <c r="HP59" s="4"/>
      <c r="HQ59" s="4"/>
      <c r="HR59" s="4"/>
      <c r="HS59" s="4"/>
      <c r="HT59" s="4"/>
      <c r="HU59" s="4"/>
      <c r="HV59" s="4"/>
      <c r="HW59" s="4"/>
      <c r="HX59" s="4"/>
      <c r="HY59" s="4"/>
      <c r="HZ59" s="4"/>
      <c r="IA59" s="4"/>
      <c r="IB59" s="4"/>
      <c r="IC59" s="4"/>
      <c r="ID59" s="4"/>
      <c r="IE59" s="4"/>
      <c r="IF59" s="4"/>
      <c r="IG59" s="4"/>
      <c r="IH59" s="4"/>
      <c r="II59" s="4"/>
      <c r="IJ59" s="4"/>
      <c r="IK59" s="4"/>
      <c r="IL59" s="4"/>
      <c r="IM59" s="4"/>
      <c r="IN59" s="4"/>
      <c r="IO59" s="4"/>
      <c r="IP59" s="4"/>
      <c r="IQ59" s="4"/>
      <c r="IR59" s="4"/>
      <c r="IS59" s="4"/>
      <c r="IT59" s="4"/>
    </row>
    <row r="60" spans="1:254" x14ac:dyDescent="0.35">
      <c r="A60" s="3" t="s">
        <v>461</v>
      </c>
      <c r="B60" s="2" t="s">
        <v>670</v>
      </c>
      <c r="C60" s="2">
        <v>88403</v>
      </c>
      <c r="D60" s="2">
        <v>350949</v>
      </c>
      <c r="E60" s="2">
        <v>60042</v>
      </c>
      <c r="F60" s="2">
        <v>199727.99999999997</v>
      </c>
      <c r="G60" s="2">
        <v>21668.341830747555</v>
      </c>
      <c r="H60" s="2">
        <v>20213.754068961262</v>
      </c>
      <c r="I60" s="2">
        <v>81706</v>
      </c>
      <c r="J60" s="2">
        <v>39103.534821845496</v>
      </c>
      <c r="K60" s="2">
        <v>4841.7420242549715</v>
      </c>
      <c r="L60" s="2">
        <v>41252.092853781105</v>
      </c>
      <c r="M60" s="2">
        <v>28575.292331516539</v>
      </c>
      <c r="N60" s="2">
        <v>525962</v>
      </c>
      <c r="O60" s="2">
        <v>134520</v>
      </c>
      <c r="P60" s="2">
        <v>5433.8048572476509</v>
      </c>
      <c r="Q60" s="2">
        <v>377605</v>
      </c>
      <c r="R60" s="2">
        <v>94815.714909081318</v>
      </c>
      <c r="S60" s="2">
        <v>28741.290225211793</v>
      </c>
      <c r="T60" s="2">
        <v>3954.555757623014</v>
      </c>
      <c r="U60" s="2">
        <v>1274.9660639331028</v>
      </c>
      <c r="V60" s="2">
        <v>6569.3166684010721</v>
      </c>
      <c r="W60" s="2">
        <v>4343.5284550941296</v>
      </c>
      <c r="X60" s="2">
        <v>713.11661203037954</v>
      </c>
      <c r="Y60" s="2">
        <v>16117.875161316204</v>
      </c>
      <c r="Z60" s="2">
        <v>5575.2753304193311</v>
      </c>
      <c r="AA60" s="2">
        <v>318240</v>
      </c>
      <c r="AB60" s="2">
        <v>284900</v>
      </c>
      <c r="AC60" s="2">
        <v>17521.855841931123</v>
      </c>
      <c r="AD60" s="2">
        <v>22564.482959231071</v>
      </c>
      <c r="AE60" s="2">
        <v>1688.6593556369623</v>
      </c>
      <c r="AF60" s="2">
        <v>2976.0531218156366</v>
      </c>
      <c r="AG60" s="2">
        <v>16858.308385207889</v>
      </c>
      <c r="AH60" s="2">
        <v>18258.172213602717</v>
      </c>
      <c r="AI60" s="2">
        <v>7096.2936538698814</v>
      </c>
      <c r="AJ60" s="2">
        <v>3215.5080619097903</v>
      </c>
      <c r="AK60" s="2">
        <v>3566.626758325227</v>
      </c>
      <c r="AL60" s="2">
        <v>5340.7001717926978</v>
      </c>
      <c r="AM60" s="2">
        <v>8348.2658889974773</v>
      </c>
      <c r="AN60" s="2">
        <v>7739.5381679247448</v>
      </c>
      <c r="AO60" s="2">
        <v>46529</v>
      </c>
      <c r="AP60" s="2">
        <v>872911.42728941469</v>
      </c>
      <c r="AQ60" s="2">
        <v>4504.7433428073309</v>
      </c>
      <c r="AR60" s="2">
        <v>627289</v>
      </c>
      <c r="AS60" s="2">
        <v>65689</v>
      </c>
      <c r="AT60" s="2">
        <v>44893.462280049192</v>
      </c>
      <c r="AU60" s="2">
        <v>5166.2944642754592</v>
      </c>
      <c r="AV60" s="2">
        <v>6927.6804774207048</v>
      </c>
      <c r="AW60" s="2">
        <v>5392.4604270227646</v>
      </c>
      <c r="AX60" s="2">
        <v>1354.2713644217222</v>
      </c>
      <c r="AY60" s="2">
        <v>8136.6662671090826</v>
      </c>
      <c r="AZ60" s="2">
        <v>127685.00000000001</v>
      </c>
      <c r="BA60" s="2">
        <v>92017</v>
      </c>
      <c r="BB60" s="2">
        <v>81529</v>
      </c>
      <c r="BC60" s="2">
        <v>229464</v>
      </c>
      <c r="BD60" s="2">
        <v>35756</v>
      </c>
      <c r="BE60" s="2">
        <v>22112.166308160631</v>
      </c>
      <c r="BF60" s="2">
        <v>259259</v>
      </c>
      <c r="BG60" s="2">
        <v>18844.826118634715</v>
      </c>
      <c r="BH60" s="2">
        <v>11897.955390584037</v>
      </c>
      <c r="BI60" s="2">
        <v>5545.9824320625585</v>
      </c>
      <c r="BJ60" s="2">
        <v>95008.254209239836</v>
      </c>
      <c r="BK60" s="2">
        <v>243222.00000000003</v>
      </c>
      <c r="BL60" s="2">
        <v>1803.8835592175797</v>
      </c>
      <c r="BM60" s="2">
        <v>6524.685214191245</v>
      </c>
      <c r="BN60" s="2">
        <v>52587.380630664826</v>
      </c>
      <c r="BO60" s="2">
        <v>26751.209378184107</v>
      </c>
      <c r="BP60" s="2">
        <v>4130.6523929935438</v>
      </c>
      <c r="BQ60" s="2">
        <v>77960.49372219776</v>
      </c>
      <c r="BR60" s="2">
        <v>70329.679728378396</v>
      </c>
      <c r="BS60" s="2">
        <v>18072.706202187324</v>
      </c>
      <c r="BT60" s="2">
        <v>10114.985031124734</v>
      </c>
      <c r="BU60" s="2">
        <v>6734.9001720835349</v>
      </c>
      <c r="BV60" s="2">
        <v>21986.964175020803</v>
      </c>
      <c r="BW60" s="2">
        <v>41989.912093034945</v>
      </c>
      <c r="BX60" s="2">
        <v>1650.2585538747358</v>
      </c>
      <c r="BY60" s="2">
        <v>10674.47539452542</v>
      </c>
      <c r="BZ60" s="2">
        <v>5174.1856291182285</v>
      </c>
      <c r="CA60" s="2">
        <v>3187.5100051082381</v>
      </c>
      <c r="CB60" s="2">
        <v>770637</v>
      </c>
      <c r="CC60" s="2">
        <v>4559.6243981336393</v>
      </c>
      <c r="CD60" s="2">
        <v>9054.4200133554259</v>
      </c>
      <c r="CE60" s="2">
        <v>2875.7367244510647</v>
      </c>
      <c r="CF60" s="2">
        <v>2156.8025433382986</v>
      </c>
      <c r="CG60" s="2">
        <v>3711.7067024891649</v>
      </c>
      <c r="CH60" s="2">
        <v>1805.6951525622962</v>
      </c>
      <c r="CI60" s="2">
        <v>12740.182465300646</v>
      </c>
      <c r="CJ60" s="2">
        <v>16672.928717806553</v>
      </c>
      <c r="CK60" s="2">
        <v>56929</v>
      </c>
      <c r="CL60" s="2">
        <v>21941.3544567916</v>
      </c>
      <c r="CM60" s="2">
        <v>10979.241379237639</v>
      </c>
      <c r="CN60" s="2">
        <v>294033</v>
      </c>
      <c r="CO60" s="2">
        <v>150164</v>
      </c>
      <c r="CP60" s="2">
        <v>27051.112393155905</v>
      </c>
      <c r="CQ60" s="2">
        <v>17305.259499067688</v>
      </c>
      <c r="CR60" s="2">
        <v>5630.7314199227776</v>
      </c>
      <c r="CS60" s="2">
        <v>6935.1479650786332</v>
      </c>
      <c r="CT60" s="2">
        <v>2587.0928145591142</v>
      </c>
      <c r="CU60" s="2">
        <v>9609.2018826481381</v>
      </c>
      <c r="CV60" s="2">
        <v>713.11661203037954</v>
      </c>
      <c r="CW60" s="2">
        <v>3745.1455016106888</v>
      </c>
      <c r="CX60" s="2">
        <v>7640.7655992682357</v>
      </c>
      <c r="CY60" s="2">
        <v>668.7759824304801</v>
      </c>
      <c r="CZ60" s="2">
        <v>39065.236613175031</v>
      </c>
      <c r="DA60" s="2">
        <v>4638.3160761092404</v>
      </c>
      <c r="DB60" s="2">
        <v>6590.1866420737624</v>
      </c>
      <c r="DC60" s="2">
        <v>3735.8382875449988</v>
      </c>
      <c r="DD60" s="2">
        <v>1705.227091633466</v>
      </c>
      <c r="DE60" s="2">
        <v>3149.6547457229904</v>
      </c>
      <c r="DF60" s="2">
        <v>209151.11816264354</v>
      </c>
      <c r="DG60" s="2">
        <v>1589.2740995646091</v>
      </c>
      <c r="DH60" s="2">
        <v>41127.841255864085</v>
      </c>
      <c r="DI60" s="2">
        <v>42152.750443531717</v>
      </c>
      <c r="DJ60" s="2">
        <v>11698.630049952118</v>
      </c>
      <c r="DK60" s="2">
        <v>8718.3055569921344</v>
      </c>
      <c r="DL60" s="2">
        <v>87630.710978183313</v>
      </c>
      <c r="DM60" s="2">
        <v>6925.5217497043432</v>
      </c>
      <c r="DN60" s="2">
        <v>22813.903694941757</v>
      </c>
      <c r="DO60" s="2">
        <v>57304.641778128658</v>
      </c>
      <c r="DP60" s="2">
        <v>3924.7930953962759</v>
      </c>
      <c r="DQ60" s="2">
        <v>14396.475098857829</v>
      </c>
      <c r="DR60" s="2">
        <v>26588.611579981476</v>
      </c>
      <c r="DS60" s="2">
        <v>12392.332240817324</v>
      </c>
      <c r="DT60" s="2">
        <v>3565.4052234260062</v>
      </c>
      <c r="DU60" s="2">
        <v>7543.8756861513666</v>
      </c>
      <c r="DV60" s="2">
        <v>4470.6515045986553</v>
      </c>
      <c r="DW60" s="2">
        <v>6156.949879140253</v>
      </c>
      <c r="DX60" s="2">
        <v>4714.6821142218023</v>
      </c>
      <c r="DY60" s="2">
        <v>8949.9050303871518</v>
      </c>
      <c r="DZ60" s="2">
        <v>19758.929092662776</v>
      </c>
      <c r="EA60" s="2">
        <v>10102.232777082383</v>
      </c>
      <c r="EB60" s="2">
        <v>11711.223395787132</v>
      </c>
      <c r="EC60" s="2">
        <v>7051.9194641298855</v>
      </c>
      <c r="ED60" s="2">
        <v>34659.203850182945</v>
      </c>
      <c r="EE60" s="2">
        <v>4602.843586741541</v>
      </c>
      <c r="EF60" s="2">
        <v>32889.802530613262</v>
      </c>
      <c r="EG60" s="2">
        <v>5899.4192449785942</v>
      </c>
      <c r="EH60" s="2">
        <v>5215.760088698431</v>
      </c>
      <c r="EI60" s="2">
        <v>148622</v>
      </c>
      <c r="EJ60" s="2">
        <v>100630</v>
      </c>
      <c r="EK60" s="2">
        <v>20967.583571875341</v>
      </c>
      <c r="EL60" s="2">
        <v>14132.846385462935</v>
      </c>
      <c r="EM60" s="2">
        <v>7133.253516650454</v>
      </c>
      <c r="EN60" s="2">
        <v>19089.769126165593</v>
      </c>
      <c r="EO60" s="2">
        <v>5950.5379076721401</v>
      </c>
      <c r="EP60" s="2">
        <v>7780.2663565545163</v>
      </c>
      <c r="EQ60" s="2">
        <v>45670.506255986314</v>
      </c>
      <c r="ER60" s="2">
        <v>6100.8256011749072</v>
      </c>
      <c r="ES60" s="2">
        <v>4084.0648372532391</v>
      </c>
      <c r="ET60" s="2">
        <v>3307.9077188612209</v>
      </c>
      <c r="EU60" s="2">
        <v>11217.318353903693</v>
      </c>
      <c r="EV60" s="2">
        <v>1490.1622464799916</v>
      </c>
      <c r="EW60" s="2">
        <v>23839.776792251487</v>
      </c>
      <c r="EX60" s="2">
        <v>5034.3215795927727</v>
      </c>
      <c r="EY60" s="2">
        <v>12739.628317639406</v>
      </c>
      <c r="EZ60" s="2">
        <v>2371.6276769246342</v>
      </c>
      <c r="FA60" s="2">
        <v>56365.809889626064</v>
      </c>
      <c r="FB60" s="2">
        <v>5255.2073306410612</v>
      </c>
      <c r="FC60" s="2">
        <v>35627.955129777416</v>
      </c>
      <c r="FD60" s="2">
        <v>8961.8143189983966</v>
      </c>
      <c r="FE60" s="2">
        <v>1688.6593556369623</v>
      </c>
      <c r="FF60" s="2">
        <v>4218.5589651491282</v>
      </c>
      <c r="FG60" s="2">
        <v>2602.4940879526957</v>
      </c>
      <c r="FH60" s="2">
        <v>1370.9907639824842</v>
      </c>
      <c r="FI60" s="2">
        <v>30680.191132948759</v>
      </c>
      <c r="FJ60" s="2">
        <v>33018.365742972077</v>
      </c>
      <c r="FK60" s="2">
        <v>26669.772941398154</v>
      </c>
      <c r="FL60" s="2">
        <v>79585</v>
      </c>
      <c r="FM60" s="2">
        <v>62453.552158136845</v>
      </c>
      <c r="FN60" s="2">
        <v>217718.00000000003</v>
      </c>
      <c r="FO60" s="2">
        <v>18271.164452610748</v>
      </c>
      <c r="FP60" s="2">
        <v>24151.227058601846</v>
      </c>
      <c r="FQ60" s="2">
        <v>16584.338483951073</v>
      </c>
      <c r="FR60" s="2">
        <v>2956.1207569580461</v>
      </c>
      <c r="FS60" s="2">
        <v>3156.5357235314727</v>
      </c>
      <c r="FT60" s="2">
        <v>1118.9835633682999</v>
      </c>
      <c r="FU60" s="2">
        <v>18595.240015532971</v>
      </c>
      <c r="FV60" s="2">
        <v>15300.146694496092</v>
      </c>
      <c r="FW60" s="2">
        <v>2875.7367244510647</v>
      </c>
      <c r="FX60" s="2">
        <v>1136.9191701318161</v>
      </c>
      <c r="FY60" s="2"/>
      <c r="FZ60" s="2">
        <f t="shared" si="17"/>
        <v>9454497.1344429776</v>
      </c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</row>
    <row r="61" spans="1:254" x14ac:dyDescent="0.35">
      <c r="A61" s="3" t="s">
        <v>462</v>
      </c>
      <c r="B61" s="2" t="s">
        <v>804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0</v>
      </c>
      <c r="BV61" s="2">
        <v>0</v>
      </c>
      <c r="BW61" s="2">
        <v>145544.46</v>
      </c>
      <c r="BX61" s="2">
        <v>0</v>
      </c>
      <c r="BY61" s="2">
        <v>126903.89</v>
      </c>
      <c r="BZ61" s="2">
        <v>0</v>
      </c>
      <c r="CA61" s="2">
        <v>0</v>
      </c>
      <c r="CB61" s="2">
        <v>0</v>
      </c>
      <c r="CC61" s="2">
        <v>0</v>
      </c>
      <c r="CD61" s="2">
        <v>0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213115.94</v>
      </c>
      <c r="CL61" s="2">
        <v>0</v>
      </c>
      <c r="CM61" s="2">
        <v>0</v>
      </c>
      <c r="CN61" s="2">
        <v>0</v>
      </c>
      <c r="CO61" s="2">
        <v>0</v>
      </c>
      <c r="CP61" s="2">
        <v>0</v>
      </c>
      <c r="CQ61" s="2">
        <v>0</v>
      </c>
      <c r="CR61" s="2">
        <v>0</v>
      </c>
      <c r="CS61" s="2">
        <v>0</v>
      </c>
      <c r="CT61" s="2">
        <v>0</v>
      </c>
      <c r="CU61" s="2">
        <v>0</v>
      </c>
      <c r="CV61" s="2">
        <v>0</v>
      </c>
      <c r="CW61" s="2">
        <v>0</v>
      </c>
      <c r="CX61" s="2">
        <v>0</v>
      </c>
      <c r="CY61" s="2">
        <v>0</v>
      </c>
      <c r="CZ61" s="2">
        <v>206487.91</v>
      </c>
      <c r="DA61" s="2">
        <v>0</v>
      </c>
      <c r="DB61" s="2">
        <v>0</v>
      </c>
      <c r="DC61" s="2">
        <v>0</v>
      </c>
      <c r="DD61" s="2">
        <v>0</v>
      </c>
      <c r="DE61" s="2">
        <v>0</v>
      </c>
      <c r="DF61" s="2">
        <v>93286.26</v>
      </c>
      <c r="DG61" s="2">
        <v>0</v>
      </c>
      <c r="DH61" s="2">
        <v>46455.62</v>
      </c>
      <c r="DI61" s="2">
        <v>0</v>
      </c>
      <c r="DJ61" s="2">
        <v>0</v>
      </c>
      <c r="DK61" s="2">
        <v>0</v>
      </c>
      <c r="DL61" s="2">
        <v>0</v>
      </c>
      <c r="DM61" s="2">
        <v>61919.519999999997</v>
      </c>
      <c r="DN61" s="2">
        <v>0</v>
      </c>
      <c r="DO61" s="2">
        <v>0</v>
      </c>
      <c r="DP61" s="2">
        <v>0</v>
      </c>
      <c r="DQ61" s="2">
        <v>0</v>
      </c>
      <c r="DR61" s="2">
        <v>0</v>
      </c>
      <c r="DS61" s="2">
        <v>0</v>
      </c>
      <c r="DT61" s="2">
        <v>0</v>
      </c>
      <c r="DU61" s="2">
        <v>0</v>
      </c>
      <c r="DV61" s="2">
        <v>0</v>
      </c>
      <c r="DW61" s="2">
        <v>0</v>
      </c>
      <c r="DX61" s="2">
        <v>0</v>
      </c>
      <c r="DY61" s="2">
        <v>0</v>
      </c>
      <c r="DZ61" s="2">
        <v>0</v>
      </c>
      <c r="EA61" s="2">
        <v>261434.41000000003</v>
      </c>
      <c r="EB61" s="2">
        <v>0</v>
      </c>
      <c r="EC61" s="2">
        <v>0</v>
      </c>
      <c r="ED61" s="2">
        <v>0</v>
      </c>
      <c r="EE61" s="2">
        <v>0</v>
      </c>
      <c r="EF61" s="2">
        <v>0</v>
      </c>
      <c r="EG61" s="2">
        <v>0</v>
      </c>
      <c r="EH61" s="2">
        <v>0</v>
      </c>
      <c r="EI61" s="2">
        <v>0</v>
      </c>
      <c r="EJ61" s="2">
        <v>159101.96000000002</v>
      </c>
      <c r="EK61" s="2">
        <v>0</v>
      </c>
      <c r="EL61" s="2">
        <v>0</v>
      </c>
      <c r="EM61" s="2">
        <v>0</v>
      </c>
      <c r="EN61" s="2">
        <v>0</v>
      </c>
      <c r="EO61" s="2">
        <v>0</v>
      </c>
      <c r="EP61" s="2">
        <v>0</v>
      </c>
      <c r="EQ61" s="2">
        <v>0</v>
      </c>
      <c r="ER61" s="2">
        <v>0</v>
      </c>
      <c r="ES61" s="2">
        <v>0</v>
      </c>
      <c r="ET61" s="2">
        <v>0</v>
      </c>
      <c r="EU61" s="2">
        <v>0</v>
      </c>
      <c r="EV61" s="2">
        <v>0</v>
      </c>
      <c r="EW61" s="2">
        <v>0</v>
      </c>
      <c r="EX61" s="2">
        <v>0</v>
      </c>
      <c r="EY61" s="2">
        <v>0</v>
      </c>
      <c r="EZ61" s="2">
        <v>0</v>
      </c>
      <c r="FA61" s="2">
        <v>0</v>
      </c>
      <c r="FB61" s="2">
        <v>0</v>
      </c>
      <c r="FC61" s="2">
        <v>0</v>
      </c>
      <c r="FD61" s="2">
        <v>0</v>
      </c>
      <c r="FE61" s="2">
        <v>0</v>
      </c>
      <c r="FF61" s="2">
        <v>0</v>
      </c>
      <c r="FG61" s="2">
        <v>0</v>
      </c>
      <c r="FH61" s="2">
        <v>0</v>
      </c>
      <c r="FI61" s="2">
        <v>0</v>
      </c>
      <c r="FJ61" s="2">
        <v>0</v>
      </c>
      <c r="FK61" s="2">
        <v>0</v>
      </c>
      <c r="FL61" s="2">
        <v>0</v>
      </c>
      <c r="FM61" s="2">
        <v>0</v>
      </c>
      <c r="FN61" s="2">
        <v>0</v>
      </c>
      <c r="FO61" s="2">
        <v>0</v>
      </c>
      <c r="FP61" s="2">
        <v>0</v>
      </c>
      <c r="FQ61" s="2">
        <v>0</v>
      </c>
      <c r="FR61" s="2">
        <v>0</v>
      </c>
      <c r="FS61" s="2">
        <v>0</v>
      </c>
      <c r="FT61" s="2">
        <v>0</v>
      </c>
      <c r="FU61" s="2">
        <v>0</v>
      </c>
      <c r="FV61" s="2">
        <v>0</v>
      </c>
      <c r="FW61" s="2">
        <v>0</v>
      </c>
      <c r="FX61" s="2">
        <v>0</v>
      </c>
      <c r="FY61" s="2"/>
      <c r="FZ61" s="2">
        <f t="shared" si="17"/>
        <v>1314249.97</v>
      </c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</row>
    <row r="62" spans="1:254" x14ac:dyDescent="0.35">
      <c r="A62" s="3" t="s">
        <v>463</v>
      </c>
      <c r="B62" s="2" t="s">
        <v>805</v>
      </c>
      <c r="C62" s="2">
        <f t="shared" ref="C62:BN62" si="18">SUM(C56:C61)</f>
        <v>3975359.6368625555</v>
      </c>
      <c r="D62" s="2">
        <f t="shared" si="18"/>
        <v>20560272.927547358</v>
      </c>
      <c r="E62" s="2">
        <f t="shared" si="18"/>
        <v>3957336.3845604667</v>
      </c>
      <c r="F62" s="2">
        <f t="shared" si="18"/>
        <v>11725720.408169016</v>
      </c>
      <c r="G62" s="2">
        <f t="shared" si="18"/>
        <v>749134.75238927116</v>
      </c>
      <c r="H62" s="2">
        <f t="shared" si="18"/>
        <v>875460.61353472143</v>
      </c>
      <c r="I62" s="2">
        <f t="shared" si="18"/>
        <v>4950900.101165615</v>
      </c>
      <c r="J62" s="2">
        <f t="shared" si="18"/>
        <v>1174607.3430782808</v>
      </c>
      <c r="K62" s="2">
        <f t="shared" si="18"/>
        <v>148174.02762891745</v>
      </c>
      <c r="L62" s="2">
        <f t="shared" si="18"/>
        <v>1809566.9849713142</v>
      </c>
      <c r="M62" s="2">
        <f t="shared" si="18"/>
        <v>720101.2592620654</v>
      </c>
      <c r="N62" s="2">
        <f t="shared" si="18"/>
        <v>33573698.057299666</v>
      </c>
      <c r="O62" s="2">
        <f t="shared" si="18"/>
        <v>7951652.0108887823</v>
      </c>
      <c r="P62" s="2">
        <f t="shared" si="18"/>
        <v>238195.42090387226</v>
      </c>
      <c r="Q62" s="2">
        <f t="shared" si="18"/>
        <v>24475693.320616804</v>
      </c>
      <c r="R62" s="2">
        <f t="shared" si="18"/>
        <v>2088234.5235152012</v>
      </c>
      <c r="S62" s="2">
        <f t="shared" si="18"/>
        <v>840187.19638839783</v>
      </c>
      <c r="T62" s="2">
        <f t="shared" si="18"/>
        <v>108965.2725716104</v>
      </c>
      <c r="U62" s="2">
        <f t="shared" si="18"/>
        <v>37193.431668595564</v>
      </c>
      <c r="V62" s="2">
        <f t="shared" si="18"/>
        <v>167495.00150570075</v>
      </c>
      <c r="W62" s="2">
        <f t="shared" si="18"/>
        <v>33789.81845509413</v>
      </c>
      <c r="X62" s="2">
        <f t="shared" si="18"/>
        <v>26750.286612030377</v>
      </c>
      <c r="Y62" s="2">
        <f t="shared" si="18"/>
        <v>420565.66285922786</v>
      </c>
      <c r="Z62" s="2">
        <f t="shared" si="18"/>
        <v>145527.75335373165</v>
      </c>
      <c r="AA62" s="2">
        <f t="shared" si="18"/>
        <v>17895248.291801848</v>
      </c>
      <c r="AB62" s="2">
        <f t="shared" si="18"/>
        <v>17593969.441777565</v>
      </c>
      <c r="AC62" s="2">
        <f t="shared" si="18"/>
        <v>549855.02079579222</v>
      </c>
      <c r="AD62" s="2">
        <f t="shared" si="18"/>
        <v>566683.47791309236</v>
      </c>
      <c r="AE62" s="2">
        <f t="shared" si="18"/>
        <v>81308.454960299423</v>
      </c>
      <c r="AF62" s="2">
        <f t="shared" si="18"/>
        <v>123406.36554046549</v>
      </c>
      <c r="AG62" s="2">
        <f t="shared" si="18"/>
        <v>434649.92047845712</v>
      </c>
      <c r="AH62" s="2">
        <f t="shared" si="18"/>
        <v>514721.37188820203</v>
      </c>
      <c r="AI62" s="2">
        <f t="shared" si="18"/>
        <v>123369.26925853235</v>
      </c>
      <c r="AJ62" s="2">
        <f t="shared" si="18"/>
        <v>93298.180480559633</v>
      </c>
      <c r="AK62" s="2">
        <f t="shared" si="18"/>
        <v>108855.95357231262</v>
      </c>
      <c r="AL62" s="2">
        <f t="shared" si="18"/>
        <v>100022.79577645517</v>
      </c>
      <c r="AM62" s="2">
        <f t="shared" si="18"/>
        <v>251077.82193562208</v>
      </c>
      <c r="AN62" s="2">
        <f t="shared" si="18"/>
        <v>173117.44740056197</v>
      </c>
      <c r="AO62" s="2">
        <f t="shared" si="18"/>
        <v>2738424.7613501702</v>
      </c>
      <c r="AP62" s="2">
        <f t="shared" si="18"/>
        <v>49269592.772665814</v>
      </c>
      <c r="AQ62" s="2">
        <f t="shared" si="18"/>
        <v>204769.52257544457</v>
      </c>
      <c r="AR62" s="2">
        <f t="shared" si="18"/>
        <v>32081581.68313745</v>
      </c>
      <c r="AS62" s="2">
        <f t="shared" si="18"/>
        <v>3523721.4669548324</v>
      </c>
      <c r="AT62" s="2">
        <f t="shared" si="18"/>
        <v>1303247.3953737842</v>
      </c>
      <c r="AU62" s="2">
        <f t="shared" si="18"/>
        <v>216355.0149062376</v>
      </c>
      <c r="AV62" s="2">
        <f t="shared" si="18"/>
        <v>254468.35091938285</v>
      </c>
      <c r="AW62" s="2">
        <f t="shared" si="18"/>
        <v>155306.61526432243</v>
      </c>
      <c r="AX62" s="2">
        <f t="shared" si="18"/>
        <v>81260.452573746647</v>
      </c>
      <c r="AY62" s="2">
        <f t="shared" si="18"/>
        <v>304725.76989508385</v>
      </c>
      <c r="AZ62" s="2">
        <f t="shared" si="18"/>
        <v>6306805.3758183587</v>
      </c>
      <c r="BA62" s="2">
        <f t="shared" si="18"/>
        <v>5489607.5711656148</v>
      </c>
      <c r="BB62" s="2">
        <f t="shared" si="18"/>
        <v>6155948.8893297724</v>
      </c>
      <c r="BC62" s="2">
        <f t="shared" si="18"/>
        <v>10935575.765983488</v>
      </c>
      <c r="BD62" s="2">
        <f t="shared" si="18"/>
        <v>1547641.3968382713</v>
      </c>
      <c r="BE62" s="2">
        <f t="shared" si="18"/>
        <v>696507.8364247221</v>
      </c>
      <c r="BF62" s="2">
        <f t="shared" si="18"/>
        <v>9915498.5603788272</v>
      </c>
      <c r="BG62" s="2">
        <f t="shared" si="18"/>
        <v>596242.4494212087</v>
      </c>
      <c r="BH62" s="2">
        <f t="shared" si="18"/>
        <v>328311.70143720863</v>
      </c>
      <c r="BI62" s="2">
        <f t="shared" si="18"/>
        <v>241110.96726936224</v>
      </c>
      <c r="BJ62" s="2">
        <f t="shared" si="18"/>
        <v>2846222.1441412461</v>
      </c>
      <c r="BK62" s="2">
        <f t="shared" si="18"/>
        <v>11067242.313914524</v>
      </c>
      <c r="BL62" s="2">
        <f t="shared" si="18"/>
        <v>82561.460373204944</v>
      </c>
      <c r="BM62" s="2">
        <f t="shared" si="18"/>
        <v>396650.24049345305</v>
      </c>
      <c r="BN62" s="2">
        <f t="shared" si="18"/>
        <v>1938189.9087948226</v>
      </c>
      <c r="BO62" s="2">
        <f t="shared" ref="BO62:DZ62" si="19">SUM(BO56:BO61)</f>
        <v>982847.09158799471</v>
      </c>
      <c r="BP62" s="2">
        <f t="shared" si="19"/>
        <v>117815.55602096832</v>
      </c>
      <c r="BQ62" s="2">
        <f t="shared" si="19"/>
        <v>2891628.4715609546</v>
      </c>
      <c r="BR62" s="2">
        <f t="shared" si="19"/>
        <v>2287490.4209619872</v>
      </c>
      <c r="BS62" s="2">
        <f t="shared" si="19"/>
        <v>562639.48752807383</v>
      </c>
      <c r="BT62" s="2">
        <f t="shared" si="19"/>
        <v>216225.53547308687</v>
      </c>
      <c r="BU62" s="2">
        <f t="shared" si="19"/>
        <v>232339.53380005827</v>
      </c>
      <c r="BV62" s="2">
        <f t="shared" si="19"/>
        <v>683641.06110556971</v>
      </c>
      <c r="BW62" s="2">
        <f t="shared" si="19"/>
        <v>846721.21781425888</v>
      </c>
      <c r="BX62" s="2">
        <f t="shared" si="19"/>
        <v>58107.016577187038</v>
      </c>
      <c r="BY62" s="2">
        <f t="shared" si="19"/>
        <v>428323.47825513745</v>
      </c>
      <c r="BZ62" s="2">
        <f t="shared" si="19"/>
        <v>149598.21046641792</v>
      </c>
      <c r="CA62" s="2">
        <f t="shared" si="19"/>
        <v>57816.581214433165</v>
      </c>
      <c r="CB62" s="2">
        <f t="shared" si="19"/>
        <v>39322975.835512385</v>
      </c>
      <c r="CC62" s="2">
        <f t="shared" si="19"/>
        <v>129384.2568167835</v>
      </c>
      <c r="CD62" s="2">
        <f t="shared" si="19"/>
        <v>27599.405618017885</v>
      </c>
      <c r="CE62" s="2">
        <f t="shared" si="19"/>
        <v>151475.69035242582</v>
      </c>
      <c r="CF62" s="2">
        <f t="shared" si="19"/>
        <v>72740.328148000757</v>
      </c>
      <c r="CG62" s="2">
        <f t="shared" si="19"/>
        <v>122773.86791181409</v>
      </c>
      <c r="CH62" s="2">
        <f t="shared" si="19"/>
        <v>81934.396361887222</v>
      </c>
      <c r="CI62" s="2">
        <f t="shared" si="19"/>
        <v>498560.82741916185</v>
      </c>
      <c r="CJ62" s="2">
        <f t="shared" si="19"/>
        <v>621085.91641571827</v>
      </c>
      <c r="CK62" s="2">
        <f t="shared" si="19"/>
        <v>3235219.7712578927</v>
      </c>
      <c r="CL62" s="2">
        <f t="shared" si="19"/>
        <v>887033.79710856453</v>
      </c>
      <c r="CM62" s="2">
        <f t="shared" si="19"/>
        <v>528492.52589113661</v>
      </c>
      <c r="CN62" s="2">
        <f t="shared" si="19"/>
        <v>15541079.608868385</v>
      </c>
      <c r="CO62" s="2">
        <f t="shared" si="19"/>
        <v>7951642.5939582326</v>
      </c>
      <c r="CP62" s="2">
        <f t="shared" si="19"/>
        <v>467722.82009106758</v>
      </c>
      <c r="CQ62" s="2">
        <f t="shared" si="19"/>
        <v>613383.0888482664</v>
      </c>
      <c r="CR62" s="2">
        <f t="shared" si="19"/>
        <v>175619.76823391014</v>
      </c>
      <c r="CS62" s="2">
        <f t="shared" si="19"/>
        <v>172824.97477906602</v>
      </c>
      <c r="CT62" s="2">
        <f t="shared" si="19"/>
        <v>102289.6096285465</v>
      </c>
      <c r="CU62" s="2">
        <f t="shared" si="19"/>
        <v>96441.5474873106</v>
      </c>
      <c r="CV62" s="2">
        <f t="shared" si="19"/>
        <v>46466.156612030383</v>
      </c>
      <c r="CW62" s="2">
        <f t="shared" si="19"/>
        <v>185389.55671093561</v>
      </c>
      <c r="CX62" s="2">
        <f t="shared" si="19"/>
        <v>378680.81769251748</v>
      </c>
      <c r="CY62" s="2">
        <f t="shared" si="19"/>
        <v>40319.767191755403</v>
      </c>
      <c r="CZ62" s="2">
        <f t="shared" si="19"/>
        <v>1445360.3518001593</v>
      </c>
      <c r="DA62" s="2">
        <f t="shared" si="19"/>
        <v>118761.57728543418</v>
      </c>
      <c r="DB62" s="2">
        <f t="shared" si="19"/>
        <v>230980.96268869838</v>
      </c>
      <c r="DC62" s="2">
        <f t="shared" si="19"/>
        <v>184644.23070619485</v>
      </c>
      <c r="DD62" s="2">
        <f t="shared" si="19"/>
        <v>107823.8875335956</v>
      </c>
      <c r="DE62" s="2">
        <f t="shared" si="19"/>
        <v>170910.24276903531</v>
      </c>
      <c r="DF62" s="2">
        <f t="shared" si="19"/>
        <v>13856826.092310289</v>
      </c>
      <c r="DG62" s="2">
        <f t="shared" si="19"/>
        <v>46615.189704227072</v>
      </c>
      <c r="DH62" s="2">
        <f t="shared" si="19"/>
        <v>1180004.4695122996</v>
      </c>
      <c r="DI62" s="2">
        <f t="shared" si="19"/>
        <v>1803958.9666310013</v>
      </c>
      <c r="DJ62" s="2">
        <f t="shared" si="19"/>
        <v>384848.61456185119</v>
      </c>
      <c r="DK62" s="2">
        <f t="shared" si="19"/>
        <v>277162.55962692905</v>
      </c>
      <c r="DL62" s="2">
        <f t="shared" si="19"/>
        <v>3301078.4921195148</v>
      </c>
      <c r="DM62" s="2">
        <f t="shared" si="19"/>
        <v>258586.006587004</v>
      </c>
      <c r="DN62" s="2">
        <f t="shared" si="19"/>
        <v>788062.09909076511</v>
      </c>
      <c r="DO62" s="2">
        <f t="shared" si="19"/>
        <v>1688269.4853138258</v>
      </c>
      <c r="DP62" s="2">
        <f t="shared" si="19"/>
        <v>166594.73793269598</v>
      </c>
      <c r="DQ62" s="2">
        <f t="shared" si="19"/>
        <v>358354.62037811964</v>
      </c>
      <c r="DR62" s="2">
        <f t="shared" si="19"/>
        <v>767204.8997198554</v>
      </c>
      <c r="DS62" s="2">
        <f t="shared" si="19"/>
        <v>345603.91752007912</v>
      </c>
      <c r="DT62" s="2">
        <f t="shared" si="19"/>
        <v>63361.576432750931</v>
      </c>
      <c r="DU62" s="2">
        <f t="shared" si="19"/>
        <v>149205.17810480119</v>
      </c>
      <c r="DV62" s="2">
        <f t="shared" si="19"/>
        <v>98441.847109261129</v>
      </c>
      <c r="DW62" s="2">
        <f t="shared" si="19"/>
        <v>123873.17229779011</v>
      </c>
      <c r="DX62" s="2">
        <f t="shared" si="19"/>
        <v>93206.578928209172</v>
      </c>
      <c r="DY62" s="2">
        <f t="shared" si="19"/>
        <v>196534.16107701175</v>
      </c>
      <c r="DZ62" s="2">
        <f t="shared" si="19"/>
        <v>625321.34965118638</v>
      </c>
      <c r="EA62" s="2">
        <f t="shared" ref="EA62:FX62" si="20">SUM(EA56:EA61)</f>
        <v>532449.43882370694</v>
      </c>
      <c r="EB62" s="2">
        <f t="shared" si="20"/>
        <v>414187.58427971142</v>
      </c>
      <c r="EC62" s="2">
        <f t="shared" si="20"/>
        <v>207798.65111541696</v>
      </c>
      <c r="ED62" s="2">
        <f t="shared" si="20"/>
        <v>925536.09880404407</v>
      </c>
      <c r="EE62" s="2">
        <f t="shared" si="20"/>
        <v>94435.066005391389</v>
      </c>
      <c r="EF62" s="2">
        <f t="shared" si="20"/>
        <v>766840.28550778679</v>
      </c>
      <c r="EG62" s="2">
        <f t="shared" si="20"/>
        <v>132080.91287295337</v>
      </c>
      <c r="EH62" s="2">
        <f t="shared" si="20"/>
        <v>111448.8269026858</v>
      </c>
      <c r="EI62" s="2">
        <f t="shared" si="20"/>
        <v>8409210.7053326871</v>
      </c>
      <c r="EJ62" s="2">
        <f t="shared" si="20"/>
        <v>6070945.2586546866</v>
      </c>
      <c r="EK62" s="2">
        <f t="shared" si="20"/>
        <v>331709.13961849996</v>
      </c>
      <c r="EL62" s="2">
        <f t="shared" si="20"/>
        <v>359004.14726938715</v>
      </c>
      <c r="EM62" s="2">
        <f t="shared" si="20"/>
        <v>133629.31033063785</v>
      </c>
      <c r="EN62" s="2">
        <f t="shared" si="20"/>
        <v>599040.85408002674</v>
      </c>
      <c r="EO62" s="2">
        <f t="shared" si="20"/>
        <v>110515.75472165953</v>
      </c>
      <c r="EP62" s="2">
        <f t="shared" si="20"/>
        <v>198467.1499845293</v>
      </c>
      <c r="EQ62" s="2">
        <f t="shared" si="20"/>
        <v>1482699.5302336456</v>
      </c>
      <c r="ER62" s="2">
        <f t="shared" si="20"/>
        <v>178186.99681049981</v>
      </c>
      <c r="ES62" s="2">
        <f t="shared" si="20"/>
        <v>86407.437255903089</v>
      </c>
      <c r="ET62" s="2">
        <f t="shared" si="20"/>
        <v>99167.860137511045</v>
      </c>
      <c r="EU62" s="2">
        <f t="shared" si="20"/>
        <v>322912.49758654094</v>
      </c>
      <c r="EV62" s="2">
        <f t="shared" si="20"/>
        <v>43628.739060467371</v>
      </c>
      <c r="EW62" s="2">
        <f t="shared" si="20"/>
        <v>369514.55207151332</v>
      </c>
      <c r="EX62" s="2">
        <f t="shared" si="20"/>
        <v>81318.092788917696</v>
      </c>
      <c r="EY62" s="2">
        <f t="shared" si="20"/>
        <v>429529.24359690119</v>
      </c>
      <c r="EZ62" s="2">
        <f t="shared" si="20"/>
        <v>87699.390095574476</v>
      </c>
      <c r="FA62" s="2">
        <f t="shared" si="20"/>
        <v>1826713.564192686</v>
      </c>
      <c r="FB62" s="2">
        <f t="shared" si="20"/>
        <v>261415.66140057801</v>
      </c>
      <c r="FC62" s="2">
        <f t="shared" si="20"/>
        <v>1118743.3030608119</v>
      </c>
      <c r="FD62" s="2">
        <f t="shared" si="20"/>
        <v>347007.27838893526</v>
      </c>
      <c r="FE62" s="2">
        <f t="shared" si="20"/>
        <v>73495.369355636954</v>
      </c>
      <c r="FF62" s="2">
        <f t="shared" si="20"/>
        <v>194612.29182576112</v>
      </c>
      <c r="FG62" s="2">
        <f t="shared" si="20"/>
        <v>84433.012111264994</v>
      </c>
      <c r="FH62" s="2">
        <f t="shared" si="20"/>
        <v>86807.970763982477</v>
      </c>
      <c r="FI62" s="2">
        <f t="shared" si="20"/>
        <v>1197393.3302733083</v>
      </c>
      <c r="FJ62" s="2">
        <f t="shared" si="20"/>
        <v>801762.05190615822</v>
      </c>
      <c r="FK62" s="2">
        <f t="shared" si="20"/>
        <v>1253001.4648258083</v>
      </c>
      <c r="FL62" s="2">
        <f t="shared" si="20"/>
        <v>3501094.1756532299</v>
      </c>
      <c r="FM62" s="2">
        <f t="shared" si="20"/>
        <v>1963488.5233917458</v>
      </c>
      <c r="FN62" s="2">
        <f t="shared" si="20"/>
        <v>11231428.410913067</v>
      </c>
      <c r="FO62" s="2">
        <f t="shared" si="20"/>
        <v>607592.63138315966</v>
      </c>
      <c r="FP62" s="2">
        <f t="shared" si="20"/>
        <v>1267504.9977336868</v>
      </c>
      <c r="FQ62" s="2">
        <f t="shared" si="20"/>
        <v>603021.10860051261</v>
      </c>
      <c r="FR62" s="2">
        <f t="shared" si="20"/>
        <v>88488.239989595269</v>
      </c>
      <c r="FS62" s="2">
        <f t="shared" si="20"/>
        <v>82384.211328193938</v>
      </c>
      <c r="FT62" s="2">
        <f t="shared" si="20"/>
        <v>69243.539168030751</v>
      </c>
      <c r="FU62" s="2">
        <f t="shared" si="20"/>
        <v>591729.33694608184</v>
      </c>
      <c r="FV62" s="2">
        <f t="shared" si="20"/>
        <v>438814.89076443302</v>
      </c>
      <c r="FW62" s="2">
        <f t="shared" si="20"/>
        <v>104794.87353843845</v>
      </c>
      <c r="FX62" s="2">
        <f t="shared" si="20"/>
        <v>35710.539170131822</v>
      </c>
      <c r="FY62" s="2"/>
      <c r="FZ62" s="2">
        <f>SUM(C62:FX62)</f>
        <v>468248706.55608988</v>
      </c>
      <c r="GA62" s="49"/>
      <c r="GB62" s="2"/>
      <c r="GC62" s="2"/>
      <c r="GD62" s="2"/>
      <c r="GE62" s="2"/>
      <c r="GF62" s="2"/>
      <c r="GG62" s="2"/>
      <c r="GH62" s="2"/>
      <c r="GI62" s="2"/>
      <c r="GJ62" s="2"/>
      <c r="GK62" s="2"/>
    </row>
    <row r="63" spans="1:254" x14ac:dyDescent="0.35">
      <c r="A63" s="2"/>
      <c r="B63" s="2" t="s">
        <v>806</v>
      </c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49"/>
      <c r="GB63" s="2"/>
      <c r="GC63" s="2"/>
      <c r="GD63" s="2"/>
      <c r="GE63" s="2"/>
      <c r="GF63" s="2"/>
      <c r="GG63" s="2"/>
      <c r="GH63" s="2"/>
      <c r="GI63" s="2"/>
      <c r="GJ63" s="2"/>
      <c r="GK63" s="2"/>
    </row>
    <row r="64" spans="1:254" x14ac:dyDescent="0.35">
      <c r="A64" s="2"/>
      <c r="B64" s="2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"/>
      <c r="GA64" s="49"/>
      <c r="GB64" s="2"/>
      <c r="GC64" s="2"/>
      <c r="GD64" s="2"/>
      <c r="GE64" s="2"/>
      <c r="GF64" s="2"/>
      <c r="GG64" s="2"/>
      <c r="GH64" s="2"/>
      <c r="GI64" s="2"/>
      <c r="GJ64" s="2"/>
      <c r="GK64" s="2"/>
    </row>
    <row r="65" spans="1:193" x14ac:dyDescent="0.35">
      <c r="A65" s="2"/>
      <c r="B65" s="33" t="s">
        <v>464</v>
      </c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49"/>
      <c r="GB65" s="2"/>
      <c r="GC65" s="2"/>
      <c r="GD65" s="2"/>
      <c r="GE65" s="2"/>
      <c r="GF65" s="2"/>
      <c r="GG65" s="2"/>
      <c r="GH65" s="2"/>
      <c r="GI65" s="2"/>
      <c r="GJ65" s="2"/>
      <c r="GK65" s="2"/>
    </row>
    <row r="66" spans="1:193" x14ac:dyDescent="0.35">
      <c r="A66" s="3" t="s">
        <v>807</v>
      </c>
      <c r="B66" s="2" t="s">
        <v>808</v>
      </c>
      <c r="C66" s="35">
        <f t="shared" ref="C66:BN66" si="21">$B$1</f>
        <v>2.5000000000000001E-2</v>
      </c>
      <c r="D66" s="35">
        <f t="shared" si="21"/>
        <v>2.5000000000000001E-2</v>
      </c>
      <c r="E66" s="35">
        <f t="shared" si="21"/>
        <v>2.5000000000000001E-2</v>
      </c>
      <c r="F66" s="35">
        <f t="shared" si="21"/>
        <v>2.5000000000000001E-2</v>
      </c>
      <c r="G66" s="35">
        <f t="shared" si="21"/>
        <v>2.5000000000000001E-2</v>
      </c>
      <c r="H66" s="35">
        <f t="shared" si="21"/>
        <v>2.5000000000000001E-2</v>
      </c>
      <c r="I66" s="35">
        <f t="shared" si="21"/>
        <v>2.5000000000000001E-2</v>
      </c>
      <c r="J66" s="35">
        <f t="shared" si="21"/>
        <v>2.5000000000000001E-2</v>
      </c>
      <c r="K66" s="35">
        <f t="shared" si="21"/>
        <v>2.5000000000000001E-2</v>
      </c>
      <c r="L66" s="35">
        <f t="shared" si="21"/>
        <v>2.5000000000000001E-2</v>
      </c>
      <c r="M66" s="35">
        <f t="shared" si="21"/>
        <v>2.5000000000000001E-2</v>
      </c>
      <c r="N66" s="35">
        <f t="shared" si="21"/>
        <v>2.5000000000000001E-2</v>
      </c>
      <c r="O66" s="35">
        <f t="shared" si="21"/>
        <v>2.5000000000000001E-2</v>
      </c>
      <c r="P66" s="35">
        <f t="shared" si="21"/>
        <v>2.5000000000000001E-2</v>
      </c>
      <c r="Q66" s="35">
        <f t="shared" si="21"/>
        <v>2.5000000000000001E-2</v>
      </c>
      <c r="R66" s="35">
        <f t="shared" si="21"/>
        <v>2.5000000000000001E-2</v>
      </c>
      <c r="S66" s="35">
        <f t="shared" si="21"/>
        <v>2.5000000000000001E-2</v>
      </c>
      <c r="T66" s="35">
        <f t="shared" si="21"/>
        <v>2.5000000000000001E-2</v>
      </c>
      <c r="U66" s="35">
        <f t="shared" si="21"/>
        <v>2.5000000000000001E-2</v>
      </c>
      <c r="V66" s="35">
        <f t="shared" si="21"/>
        <v>2.5000000000000001E-2</v>
      </c>
      <c r="W66" s="35">
        <f t="shared" si="21"/>
        <v>2.5000000000000001E-2</v>
      </c>
      <c r="X66" s="35">
        <f t="shared" si="21"/>
        <v>2.5000000000000001E-2</v>
      </c>
      <c r="Y66" s="35">
        <f t="shared" si="21"/>
        <v>2.5000000000000001E-2</v>
      </c>
      <c r="Z66" s="35">
        <f t="shared" si="21"/>
        <v>2.5000000000000001E-2</v>
      </c>
      <c r="AA66" s="35">
        <f t="shared" si="21"/>
        <v>2.5000000000000001E-2</v>
      </c>
      <c r="AB66" s="35">
        <f t="shared" si="21"/>
        <v>2.5000000000000001E-2</v>
      </c>
      <c r="AC66" s="35">
        <f t="shared" si="21"/>
        <v>2.5000000000000001E-2</v>
      </c>
      <c r="AD66" s="35">
        <f t="shared" si="21"/>
        <v>2.5000000000000001E-2</v>
      </c>
      <c r="AE66" s="35">
        <f t="shared" si="21"/>
        <v>2.5000000000000001E-2</v>
      </c>
      <c r="AF66" s="35">
        <f t="shared" si="21"/>
        <v>2.5000000000000001E-2</v>
      </c>
      <c r="AG66" s="35">
        <f t="shared" si="21"/>
        <v>2.5000000000000001E-2</v>
      </c>
      <c r="AH66" s="35">
        <f t="shared" si="21"/>
        <v>2.5000000000000001E-2</v>
      </c>
      <c r="AI66" s="35">
        <f t="shared" si="21"/>
        <v>2.5000000000000001E-2</v>
      </c>
      <c r="AJ66" s="35">
        <f t="shared" si="21"/>
        <v>2.5000000000000001E-2</v>
      </c>
      <c r="AK66" s="35">
        <f t="shared" si="21"/>
        <v>2.5000000000000001E-2</v>
      </c>
      <c r="AL66" s="35">
        <f t="shared" si="21"/>
        <v>2.5000000000000001E-2</v>
      </c>
      <c r="AM66" s="35">
        <f t="shared" si="21"/>
        <v>2.5000000000000001E-2</v>
      </c>
      <c r="AN66" s="35">
        <f t="shared" si="21"/>
        <v>2.5000000000000001E-2</v>
      </c>
      <c r="AO66" s="35">
        <f t="shared" si="21"/>
        <v>2.5000000000000001E-2</v>
      </c>
      <c r="AP66" s="35">
        <f t="shared" si="21"/>
        <v>2.5000000000000001E-2</v>
      </c>
      <c r="AQ66" s="35">
        <f t="shared" si="21"/>
        <v>2.5000000000000001E-2</v>
      </c>
      <c r="AR66" s="35">
        <f t="shared" si="21"/>
        <v>2.5000000000000001E-2</v>
      </c>
      <c r="AS66" s="35">
        <f t="shared" si="21"/>
        <v>2.5000000000000001E-2</v>
      </c>
      <c r="AT66" s="35">
        <f t="shared" si="21"/>
        <v>2.5000000000000001E-2</v>
      </c>
      <c r="AU66" s="35">
        <f t="shared" si="21"/>
        <v>2.5000000000000001E-2</v>
      </c>
      <c r="AV66" s="35">
        <f t="shared" si="21"/>
        <v>2.5000000000000001E-2</v>
      </c>
      <c r="AW66" s="35">
        <f t="shared" si="21"/>
        <v>2.5000000000000001E-2</v>
      </c>
      <c r="AX66" s="35">
        <f t="shared" si="21"/>
        <v>2.5000000000000001E-2</v>
      </c>
      <c r="AY66" s="35">
        <f t="shared" si="21"/>
        <v>2.5000000000000001E-2</v>
      </c>
      <c r="AZ66" s="35">
        <f t="shared" si="21"/>
        <v>2.5000000000000001E-2</v>
      </c>
      <c r="BA66" s="35">
        <f t="shared" si="21"/>
        <v>2.5000000000000001E-2</v>
      </c>
      <c r="BB66" s="35">
        <f t="shared" si="21"/>
        <v>2.5000000000000001E-2</v>
      </c>
      <c r="BC66" s="35">
        <f t="shared" si="21"/>
        <v>2.5000000000000001E-2</v>
      </c>
      <c r="BD66" s="35">
        <f t="shared" si="21"/>
        <v>2.5000000000000001E-2</v>
      </c>
      <c r="BE66" s="35">
        <f t="shared" si="21"/>
        <v>2.5000000000000001E-2</v>
      </c>
      <c r="BF66" s="35">
        <f t="shared" si="21"/>
        <v>2.5000000000000001E-2</v>
      </c>
      <c r="BG66" s="35">
        <f t="shared" si="21"/>
        <v>2.5000000000000001E-2</v>
      </c>
      <c r="BH66" s="35">
        <f t="shared" si="21"/>
        <v>2.5000000000000001E-2</v>
      </c>
      <c r="BI66" s="35">
        <f t="shared" si="21"/>
        <v>2.5000000000000001E-2</v>
      </c>
      <c r="BJ66" s="35">
        <f t="shared" si="21"/>
        <v>2.5000000000000001E-2</v>
      </c>
      <c r="BK66" s="35">
        <f t="shared" si="21"/>
        <v>2.5000000000000001E-2</v>
      </c>
      <c r="BL66" s="35">
        <f t="shared" si="21"/>
        <v>2.5000000000000001E-2</v>
      </c>
      <c r="BM66" s="35">
        <f t="shared" si="21"/>
        <v>2.5000000000000001E-2</v>
      </c>
      <c r="BN66" s="35">
        <f t="shared" si="21"/>
        <v>2.5000000000000001E-2</v>
      </c>
      <c r="BO66" s="35">
        <f t="shared" ref="BO66:DZ66" si="22">$B$1</f>
        <v>2.5000000000000001E-2</v>
      </c>
      <c r="BP66" s="35">
        <f t="shared" si="22"/>
        <v>2.5000000000000001E-2</v>
      </c>
      <c r="BQ66" s="35">
        <f t="shared" si="22"/>
        <v>2.5000000000000001E-2</v>
      </c>
      <c r="BR66" s="35">
        <f t="shared" si="22"/>
        <v>2.5000000000000001E-2</v>
      </c>
      <c r="BS66" s="35">
        <f t="shared" si="22"/>
        <v>2.5000000000000001E-2</v>
      </c>
      <c r="BT66" s="35">
        <f t="shared" si="22"/>
        <v>2.5000000000000001E-2</v>
      </c>
      <c r="BU66" s="35">
        <f t="shared" si="22"/>
        <v>2.5000000000000001E-2</v>
      </c>
      <c r="BV66" s="35">
        <f t="shared" si="22"/>
        <v>2.5000000000000001E-2</v>
      </c>
      <c r="BW66" s="35">
        <f t="shared" si="22"/>
        <v>2.5000000000000001E-2</v>
      </c>
      <c r="BX66" s="35">
        <f t="shared" si="22"/>
        <v>2.5000000000000001E-2</v>
      </c>
      <c r="BY66" s="35">
        <f t="shared" si="22"/>
        <v>2.5000000000000001E-2</v>
      </c>
      <c r="BZ66" s="35">
        <f t="shared" si="22"/>
        <v>2.5000000000000001E-2</v>
      </c>
      <c r="CA66" s="35">
        <f t="shared" si="22"/>
        <v>2.5000000000000001E-2</v>
      </c>
      <c r="CB66" s="35">
        <f t="shared" si="22"/>
        <v>2.5000000000000001E-2</v>
      </c>
      <c r="CC66" s="35">
        <f t="shared" si="22"/>
        <v>2.5000000000000001E-2</v>
      </c>
      <c r="CD66" s="35">
        <f t="shared" si="22"/>
        <v>2.5000000000000001E-2</v>
      </c>
      <c r="CE66" s="35">
        <f t="shared" si="22"/>
        <v>2.5000000000000001E-2</v>
      </c>
      <c r="CF66" s="35">
        <f t="shared" si="22"/>
        <v>2.5000000000000001E-2</v>
      </c>
      <c r="CG66" s="35">
        <f t="shared" si="22"/>
        <v>2.5000000000000001E-2</v>
      </c>
      <c r="CH66" s="35">
        <f t="shared" si="22"/>
        <v>2.5000000000000001E-2</v>
      </c>
      <c r="CI66" s="35">
        <f t="shared" si="22"/>
        <v>2.5000000000000001E-2</v>
      </c>
      <c r="CJ66" s="35">
        <f t="shared" si="22"/>
        <v>2.5000000000000001E-2</v>
      </c>
      <c r="CK66" s="35">
        <f t="shared" si="22"/>
        <v>2.5000000000000001E-2</v>
      </c>
      <c r="CL66" s="35">
        <f t="shared" si="22"/>
        <v>2.5000000000000001E-2</v>
      </c>
      <c r="CM66" s="35">
        <f t="shared" si="22"/>
        <v>2.5000000000000001E-2</v>
      </c>
      <c r="CN66" s="35">
        <f t="shared" si="22"/>
        <v>2.5000000000000001E-2</v>
      </c>
      <c r="CO66" s="35">
        <f t="shared" si="22"/>
        <v>2.5000000000000001E-2</v>
      </c>
      <c r="CP66" s="35">
        <f t="shared" si="22"/>
        <v>2.5000000000000001E-2</v>
      </c>
      <c r="CQ66" s="35">
        <f t="shared" si="22"/>
        <v>2.5000000000000001E-2</v>
      </c>
      <c r="CR66" s="35">
        <f t="shared" si="22"/>
        <v>2.5000000000000001E-2</v>
      </c>
      <c r="CS66" s="35">
        <f t="shared" si="22"/>
        <v>2.5000000000000001E-2</v>
      </c>
      <c r="CT66" s="35">
        <f t="shared" si="22"/>
        <v>2.5000000000000001E-2</v>
      </c>
      <c r="CU66" s="35">
        <f t="shared" si="22"/>
        <v>2.5000000000000001E-2</v>
      </c>
      <c r="CV66" s="35">
        <f t="shared" si="22"/>
        <v>2.5000000000000001E-2</v>
      </c>
      <c r="CW66" s="35">
        <f t="shared" si="22"/>
        <v>2.5000000000000001E-2</v>
      </c>
      <c r="CX66" s="35">
        <f t="shared" si="22"/>
        <v>2.5000000000000001E-2</v>
      </c>
      <c r="CY66" s="35">
        <f t="shared" si="22"/>
        <v>2.5000000000000001E-2</v>
      </c>
      <c r="CZ66" s="35">
        <f t="shared" si="22"/>
        <v>2.5000000000000001E-2</v>
      </c>
      <c r="DA66" s="35">
        <f t="shared" si="22"/>
        <v>2.5000000000000001E-2</v>
      </c>
      <c r="DB66" s="35">
        <f t="shared" si="22"/>
        <v>2.5000000000000001E-2</v>
      </c>
      <c r="DC66" s="35">
        <f t="shared" si="22"/>
        <v>2.5000000000000001E-2</v>
      </c>
      <c r="DD66" s="35">
        <f t="shared" si="22"/>
        <v>2.5000000000000001E-2</v>
      </c>
      <c r="DE66" s="35">
        <f t="shared" si="22"/>
        <v>2.5000000000000001E-2</v>
      </c>
      <c r="DF66" s="35">
        <f t="shared" si="22"/>
        <v>2.5000000000000001E-2</v>
      </c>
      <c r="DG66" s="35">
        <f t="shared" si="22"/>
        <v>2.5000000000000001E-2</v>
      </c>
      <c r="DH66" s="35">
        <f t="shared" si="22"/>
        <v>2.5000000000000001E-2</v>
      </c>
      <c r="DI66" s="35">
        <f t="shared" si="22"/>
        <v>2.5000000000000001E-2</v>
      </c>
      <c r="DJ66" s="35">
        <f t="shared" si="22"/>
        <v>2.5000000000000001E-2</v>
      </c>
      <c r="DK66" s="35">
        <f t="shared" si="22"/>
        <v>2.5000000000000001E-2</v>
      </c>
      <c r="DL66" s="35">
        <f t="shared" si="22"/>
        <v>2.5000000000000001E-2</v>
      </c>
      <c r="DM66" s="35">
        <f t="shared" si="22"/>
        <v>2.5000000000000001E-2</v>
      </c>
      <c r="DN66" s="35">
        <f t="shared" si="22"/>
        <v>2.5000000000000001E-2</v>
      </c>
      <c r="DO66" s="35">
        <f t="shared" si="22"/>
        <v>2.5000000000000001E-2</v>
      </c>
      <c r="DP66" s="35">
        <f t="shared" si="22"/>
        <v>2.5000000000000001E-2</v>
      </c>
      <c r="DQ66" s="35">
        <f t="shared" si="22"/>
        <v>2.5000000000000001E-2</v>
      </c>
      <c r="DR66" s="35">
        <f t="shared" si="22"/>
        <v>2.5000000000000001E-2</v>
      </c>
      <c r="DS66" s="35">
        <f t="shared" si="22"/>
        <v>2.5000000000000001E-2</v>
      </c>
      <c r="DT66" s="35">
        <f t="shared" si="22"/>
        <v>2.5000000000000001E-2</v>
      </c>
      <c r="DU66" s="35">
        <f t="shared" si="22"/>
        <v>2.5000000000000001E-2</v>
      </c>
      <c r="DV66" s="35">
        <f t="shared" si="22"/>
        <v>2.5000000000000001E-2</v>
      </c>
      <c r="DW66" s="35">
        <f t="shared" si="22"/>
        <v>2.5000000000000001E-2</v>
      </c>
      <c r="DX66" s="35">
        <f t="shared" si="22"/>
        <v>2.5000000000000001E-2</v>
      </c>
      <c r="DY66" s="35">
        <f t="shared" si="22"/>
        <v>2.5000000000000001E-2</v>
      </c>
      <c r="DZ66" s="35">
        <f t="shared" si="22"/>
        <v>2.5000000000000001E-2</v>
      </c>
      <c r="EA66" s="35">
        <f t="shared" ref="EA66:FX66" si="23">$B$1</f>
        <v>2.5000000000000001E-2</v>
      </c>
      <c r="EB66" s="35">
        <f t="shared" si="23"/>
        <v>2.5000000000000001E-2</v>
      </c>
      <c r="EC66" s="35">
        <f t="shared" si="23"/>
        <v>2.5000000000000001E-2</v>
      </c>
      <c r="ED66" s="35">
        <f t="shared" si="23"/>
        <v>2.5000000000000001E-2</v>
      </c>
      <c r="EE66" s="35">
        <f t="shared" si="23"/>
        <v>2.5000000000000001E-2</v>
      </c>
      <c r="EF66" s="35">
        <f t="shared" si="23"/>
        <v>2.5000000000000001E-2</v>
      </c>
      <c r="EG66" s="35">
        <f t="shared" si="23"/>
        <v>2.5000000000000001E-2</v>
      </c>
      <c r="EH66" s="35">
        <f t="shared" si="23"/>
        <v>2.5000000000000001E-2</v>
      </c>
      <c r="EI66" s="35">
        <f t="shared" si="23"/>
        <v>2.5000000000000001E-2</v>
      </c>
      <c r="EJ66" s="35">
        <f t="shared" si="23"/>
        <v>2.5000000000000001E-2</v>
      </c>
      <c r="EK66" s="35">
        <f t="shared" si="23"/>
        <v>2.5000000000000001E-2</v>
      </c>
      <c r="EL66" s="35">
        <f t="shared" si="23"/>
        <v>2.5000000000000001E-2</v>
      </c>
      <c r="EM66" s="35">
        <f t="shared" si="23"/>
        <v>2.5000000000000001E-2</v>
      </c>
      <c r="EN66" s="35">
        <f t="shared" si="23"/>
        <v>2.5000000000000001E-2</v>
      </c>
      <c r="EO66" s="35">
        <f t="shared" si="23"/>
        <v>2.5000000000000001E-2</v>
      </c>
      <c r="EP66" s="35">
        <f t="shared" si="23"/>
        <v>2.5000000000000001E-2</v>
      </c>
      <c r="EQ66" s="35">
        <f t="shared" si="23"/>
        <v>2.5000000000000001E-2</v>
      </c>
      <c r="ER66" s="35">
        <f t="shared" si="23"/>
        <v>2.5000000000000001E-2</v>
      </c>
      <c r="ES66" s="35">
        <f t="shared" si="23"/>
        <v>2.5000000000000001E-2</v>
      </c>
      <c r="ET66" s="35">
        <f t="shared" si="23"/>
        <v>2.5000000000000001E-2</v>
      </c>
      <c r="EU66" s="35">
        <f t="shared" si="23"/>
        <v>2.5000000000000001E-2</v>
      </c>
      <c r="EV66" s="35">
        <f t="shared" si="23"/>
        <v>2.5000000000000001E-2</v>
      </c>
      <c r="EW66" s="35">
        <f t="shared" si="23"/>
        <v>2.5000000000000001E-2</v>
      </c>
      <c r="EX66" s="35">
        <f t="shared" si="23"/>
        <v>2.5000000000000001E-2</v>
      </c>
      <c r="EY66" s="35">
        <f t="shared" si="23"/>
        <v>2.5000000000000001E-2</v>
      </c>
      <c r="EZ66" s="35">
        <f t="shared" si="23"/>
        <v>2.5000000000000001E-2</v>
      </c>
      <c r="FA66" s="35">
        <f t="shared" si="23"/>
        <v>2.5000000000000001E-2</v>
      </c>
      <c r="FB66" s="35">
        <f t="shared" si="23"/>
        <v>2.5000000000000001E-2</v>
      </c>
      <c r="FC66" s="35">
        <f t="shared" si="23"/>
        <v>2.5000000000000001E-2</v>
      </c>
      <c r="FD66" s="35">
        <f t="shared" si="23"/>
        <v>2.5000000000000001E-2</v>
      </c>
      <c r="FE66" s="35">
        <f t="shared" si="23"/>
        <v>2.5000000000000001E-2</v>
      </c>
      <c r="FF66" s="35">
        <f t="shared" si="23"/>
        <v>2.5000000000000001E-2</v>
      </c>
      <c r="FG66" s="35">
        <f t="shared" si="23"/>
        <v>2.5000000000000001E-2</v>
      </c>
      <c r="FH66" s="35">
        <f t="shared" si="23"/>
        <v>2.5000000000000001E-2</v>
      </c>
      <c r="FI66" s="35">
        <f t="shared" si="23"/>
        <v>2.5000000000000001E-2</v>
      </c>
      <c r="FJ66" s="35">
        <f t="shared" si="23"/>
        <v>2.5000000000000001E-2</v>
      </c>
      <c r="FK66" s="35">
        <f t="shared" si="23"/>
        <v>2.5000000000000001E-2</v>
      </c>
      <c r="FL66" s="35">
        <f t="shared" si="23"/>
        <v>2.5000000000000001E-2</v>
      </c>
      <c r="FM66" s="35">
        <f t="shared" si="23"/>
        <v>2.5000000000000001E-2</v>
      </c>
      <c r="FN66" s="35">
        <f t="shared" si="23"/>
        <v>2.5000000000000001E-2</v>
      </c>
      <c r="FO66" s="35">
        <f t="shared" si="23"/>
        <v>2.5000000000000001E-2</v>
      </c>
      <c r="FP66" s="35">
        <f t="shared" si="23"/>
        <v>2.5000000000000001E-2</v>
      </c>
      <c r="FQ66" s="35">
        <f t="shared" si="23"/>
        <v>2.5000000000000001E-2</v>
      </c>
      <c r="FR66" s="35">
        <f t="shared" si="23"/>
        <v>2.5000000000000001E-2</v>
      </c>
      <c r="FS66" s="35">
        <f t="shared" si="23"/>
        <v>2.5000000000000001E-2</v>
      </c>
      <c r="FT66" s="35">
        <f t="shared" si="23"/>
        <v>2.5000000000000001E-2</v>
      </c>
      <c r="FU66" s="35">
        <f t="shared" si="23"/>
        <v>2.5000000000000001E-2</v>
      </c>
      <c r="FV66" s="35">
        <f t="shared" si="23"/>
        <v>2.5000000000000001E-2</v>
      </c>
      <c r="FW66" s="35">
        <f t="shared" si="23"/>
        <v>2.5000000000000001E-2</v>
      </c>
      <c r="FX66" s="35">
        <f t="shared" si="23"/>
        <v>2.5000000000000001E-2</v>
      </c>
      <c r="FY66" s="35"/>
      <c r="FZ66" s="35"/>
      <c r="GA66" s="49"/>
      <c r="GB66" s="2"/>
      <c r="GC66" s="2"/>
      <c r="GD66" s="2"/>
      <c r="GE66" s="2"/>
      <c r="GF66" s="2"/>
      <c r="GG66" s="2"/>
      <c r="GH66" s="2"/>
      <c r="GI66" s="2"/>
      <c r="GJ66" s="2"/>
      <c r="GK66" s="2"/>
    </row>
    <row r="67" spans="1:193" x14ac:dyDescent="0.35">
      <c r="A67" s="3" t="s">
        <v>809</v>
      </c>
      <c r="B67" s="2" t="s">
        <v>810</v>
      </c>
      <c r="C67" s="49">
        <v>999999999</v>
      </c>
      <c r="D67" s="49">
        <v>999999999</v>
      </c>
      <c r="E67" s="49">
        <v>999999999</v>
      </c>
      <c r="F67" s="49">
        <v>999999999</v>
      </c>
      <c r="G67" s="49">
        <v>999999999</v>
      </c>
      <c r="H67" s="49">
        <v>999999999</v>
      </c>
      <c r="I67" s="49">
        <v>999999999</v>
      </c>
      <c r="J67" s="49">
        <v>999999999</v>
      </c>
      <c r="K67" s="49">
        <v>999999999</v>
      </c>
      <c r="L67" s="49">
        <v>999999999</v>
      </c>
      <c r="M67" s="49">
        <v>999999999</v>
      </c>
      <c r="N67" s="49">
        <v>999999999</v>
      </c>
      <c r="O67" s="49">
        <v>999999999</v>
      </c>
      <c r="P67" s="49">
        <v>999999999</v>
      </c>
      <c r="Q67" s="49">
        <v>999999999</v>
      </c>
      <c r="R67" s="49">
        <v>999999999</v>
      </c>
      <c r="S67" s="49">
        <v>999999999</v>
      </c>
      <c r="T67" s="49">
        <v>999999999</v>
      </c>
      <c r="U67" s="49">
        <v>999999999</v>
      </c>
      <c r="V67" s="49">
        <v>999999999</v>
      </c>
      <c r="W67" s="49">
        <v>999999999</v>
      </c>
      <c r="X67" s="49">
        <v>999999999</v>
      </c>
      <c r="Y67" s="49">
        <v>999999999</v>
      </c>
      <c r="Z67" s="49">
        <v>999999999</v>
      </c>
      <c r="AA67" s="49">
        <v>999999999</v>
      </c>
      <c r="AB67" s="49">
        <v>999999999</v>
      </c>
      <c r="AC67" s="49">
        <v>999999999</v>
      </c>
      <c r="AD67" s="49">
        <v>999999999</v>
      </c>
      <c r="AE67" s="49">
        <v>999999999</v>
      </c>
      <c r="AF67" s="49">
        <v>999999999</v>
      </c>
      <c r="AG67" s="49">
        <v>999999999</v>
      </c>
      <c r="AH67" s="49">
        <v>999999999</v>
      </c>
      <c r="AI67" s="49">
        <v>999999999</v>
      </c>
      <c r="AJ67" s="49">
        <v>999999999</v>
      </c>
      <c r="AK67" s="49">
        <v>999999999</v>
      </c>
      <c r="AL67" s="49">
        <v>999999999</v>
      </c>
      <c r="AM67" s="49">
        <v>999999999</v>
      </c>
      <c r="AN67" s="49">
        <v>999999999</v>
      </c>
      <c r="AO67" s="49">
        <v>999999999</v>
      </c>
      <c r="AP67" s="49">
        <v>999999999</v>
      </c>
      <c r="AQ67" s="49">
        <v>999999999</v>
      </c>
      <c r="AR67" s="49">
        <v>999999999</v>
      </c>
      <c r="AS67" s="49">
        <v>999999999</v>
      </c>
      <c r="AT67" s="49">
        <v>999999999</v>
      </c>
      <c r="AU67" s="49">
        <v>999999999</v>
      </c>
      <c r="AV67" s="49">
        <v>999999999</v>
      </c>
      <c r="AW67" s="49">
        <v>999999999</v>
      </c>
      <c r="AX67" s="49">
        <v>999999999</v>
      </c>
      <c r="AY67" s="49">
        <v>999999999</v>
      </c>
      <c r="AZ67" s="49">
        <v>999999999</v>
      </c>
      <c r="BA67" s="49">
        <v>999999999</v>
      </c>
      <c r="BB67" s="49">
        <v>999999999</v>
      </c>
      <c r="BC67" s="49">
        <v>999999999</v>
      </c>
      <c r="BD67" s="49">
        <v>999999999</v>
      </c>
      <c r="BE67" s="49">
        <v>999999999</v>
      </c>
      <c r="BF67" s="49">
        <v>999999999</v>
      </c>
      <c r="BG67" s="49">
        <v>999999999</v>
      </c>
      <c r="BH67" s="49">
        <v>999999999</v>
      </c>
      <c r="BI67" s="49">
        <v>999999999</v>
      </c>
      <c r="BJ67" s="49">
        <v>999999999</v>
      </c>
      <c r="BK67" s="49">
        <v>999999999</v>
      </c>
      <c r="BL67" s="49">
        <v>999999999</v>
      </c>
      <c r="BM67" s="49">
        <v>999999999</v>
      </c>
      <c r="BN67" s="49">
        <v>999999999</v>
      </c>
      <c r="BO67" s="49">
        <v>999999999</v>
      </c>
      <c r="BP67" s="49">
        <v>999999999</v>
      </c>
      <c r="BQ67" s="49">
        <v>999999999</v>
      </c>
      <c r="BR67" s="49">
        <v>999999999</v>
      </c>
      <c r="BS67" s="49">
        <v>999999999</v>
      </c>
      <c r="BT67" s="49">
        <v>999999999</v>
      </c>
      <c r="BU67" s="49">
        <v>999999999</v>
      </c>
      <c r="BV67" s="49">
        <v>999999999</v>
      </c>
      <c r="BW67" s="49">
        <v>999999999</v>
      </c>
      <c r="BX67" s="49">
        <v>999999999</v>
      </c>
      <c r="BY67" s="49">
        <v>999999999</v>
      </c>
      <c r="BZ67" s="49">
        <v>999999999</v>
      </c>
      <c r="CA67" s="49">
        <v>999999999</v>
      </c>
      <c r="CB67" s="49">
        <v>999999999</v>
      </c>
      <c r="CC67" s="49">
        <v>999999999</v>
      </c>
      <c r="CD67" s="49">
        <v>999999999</v>
      </c>
      <c r="CE67" s="49">
        <v>999999999</v>
      </c>
      <c r="CF67" s="49">
        <v>999999999</v>
      </c>
      <c r="CG67" s="49">
        <v>999999999</v>
      </c>
      <c r="CH67" s="49">
        <v>999999999</v>
      </c>
      <c r="CI67" s="49">
        <v>999999999</v>
      </c>
      <c r="CJ67" s="49">
        <v>999999999</v>
      </c>
      <c r="CK67" s="49">
        <v>999999999</v>
      </c>
      <c r="CL67" s="49">
        <v>999999999</v>
      </c>
      <c r="CM67" s="49">
        <v>999999999</v>
      </c>
      <c r="CN67" s="49">
        <v>999999999</v>
      </c>
      <c r="CO67" s="49">
        <v>999999999</v>
      </c>
      <c r="CP67" s="49">
        <v>999999999</v>
      </c>
      <c r="CQ67" s="49">
        <v>999999999</v>
      </c>
      <c r="CR67" s="49">
        <v>999999999</v>
      </c>
      <c r="CS67" s="49">
        <v>999999999</v>
      </c>
      <c r="CT67" s="49">
        <v>999999999</v>
      </c>
      <c r="CU67" s="49">
        <v>999999999</v>
      </c>
      <c r="CV67" s="49">
        <v>999999999</v>
      </c>
      <c r="CW67" s="49">
        <v>999999999</v>
      </c>
      <c r="CX67" s="49">
        <v>999999999</v>
      </c>
      <c r="CY67" s="49">
        <v>999999999</v>
      </c>
      <c r="CZ67" s="49">
        <v>999999999</v>
      </c>
      <c r="DA67" s="49">
        <v>999999999</v>
      </c>
      <c r="DB67" s="49">
        <v>999999999</v>
      </c>
      <c r="DC67" s="49">
        <v>999999999</v>
      </c>
      <c r="DD67" s="49">
        <v>999999999</v>
      </c>
      <c r="DE67" s="49">
        <v>999999999</v>
      </c>
      <c r="DF67" s="49">
        <v>999999999</v>
      </c>
      <c r="DG67" s="49">
        <v>999999999</v>
      </c>
      <c r="DH67" s="49">
        <v>999999999</v>
      </c>
      <c r="DI67" s="49">
        <v>999999999</v>
      </c>
      <c r="DJ67" s="49">
        <v>999999999</v>
      </c>
      <c r="DK67" s="49">
        <v>999999999</v>
      </c>
      <c r="DL67" s="49">
        <v>999999999</v>
      </c>
      <c r="DM67" s="49">
        <v>999999999</v>
      </c>
      <c r="DN67" s="49">
        <v>999999999</v>
      </c>
      <c r="DO67" s="49">
        <v>999999999</v>
      </c>
      <c r="DP67" s="49">
        <v>999999999</v>
      </c>
      <c r="DQ67" s="49">
        <v>999999999</v>
      </c>
      <c r="DR67" s="49">
        <v>999999999</v>
      </c>
      <c r="DS67" s="49">
        <v>999999999</v>
      </c>
      <c r="DT67" s="49">
        <v>999999999</v>
      </c>
      <c r="DU67" s="49">
        <v>999999999</v>
      </c>
      <c r="DV67" s="49">
        <v>999999999</v>
      </c>
      <c r="DW67" s="49">
        <v>999999999</v>
      </c>
      <c r="DX67" s="49">
        <v>999999999</v>
      </c>
      <c r="DY67" s="49">
        <v>999999999</v>
      </c>
      <c r="DZ67" s="49">
        <v>999999999</v>
      </c>
      <c r="EA67" s="49">
        <v>999999999</v>
      </c>
      <c r="EB67" s="49">
        <v>999999999</v>
      </c>
      <c r="EC67" s="49">
        <v>999999999</v>
      </c>
      <c r="ED67" s="49">
        <v>999999999</v>
      </c>
      <c r="EE67" s="49">
        <v>999999999</v>
      </c>
      <c r="EF67" s="49">
        <v>999999999</v>
      </c>
      <c r="EG67" s="49">
        <v>999999999</v>
      </c>
      <c r="EH67" s="49">
        <v>999999999</v>
      </c>
      <c r="EI67" s="49">
        <v>999999999</v>
      </c>
      <c r="EJ67" s="49">
        <v>999999999</v>
      </c>
      <c r="EK67" s="49">
        <v>999999999</v>
      </c>
      <c r="EL67" s="49">
        <v>999999999</v>
      </c>
      <c r="EM67" s="49">
        <v>999999999</v>
      </c>
      <c r="EN67" s="49">
        <v>999999999</v>
      </c>
      <c r="EO67" s="49">
        <v>999999999</v>
      </c>
      <c r="EP67" s="49">
        <v>999999999</v>
      </c>
      <c r="EQ67" s="49">
        <v>999999999</v>
      </c>
      <c r="ER67" s="49">
        <v>999999999</v>
      </c>
      <c r="ES67" s="49">
        <v>999999999</v>
      </c>
      <c r="ET67" s="49">
        <v>999999999</v>
      </c>
      <c r="EU67" s="49">
        <v>999999999</v>
      </c>
      <c r="EV67" s="49">
        <v>999999999</v>
      </c>
      <c r="EW67" s="49">
        <v>999999999</v>
      </c>
      <c r="EX67" s="49">
        <v>999999999</v>
      </c>
      <c r="EY67" s="49">
        <v>999999999</v>
      </c>
      <c r="EZ67" s="49">
        <v>999999999</v>
      </c>
      <c r="FA67" s="49">
        <v>999999999</v>
      </c>
      <c r="FB67" s="49">
        <v>999999999</v>
      </c>
      <c r="FC67" s="49">
        <v>999999999</v>
      </c>
      <c r="FD67" s="49">
        <v>999999999</v>
      </c>
      <c r="FE67" s="49">
        <v>999999999</v>
      </c>
      <c r="FF67" s="49">
        <v>999999999</v>
      </c>
      <c r="FG67" s="49">
        <v>999999999</v>
      </c>
      <c r="FH67" s="49">
        <v>999999999</v>
      </c>
      <c r="FI67" s="49">
        <v>999999999</v>
      </c>
      <c r="FJ67" s="49">
        <v>999999999</v>
      </c>
      <c r="FK67" s="49">
        <v>999999999</v>
      </c>
      <c r="FL67" s="49">
        <v>999999999</v>
      </c>
      <c r="FM67" s="49">
        <v>999999999</v>
      </c>
      <c r="FN67" s="49">
        <v>999999999</v>
      </c>
      <c r="FO67" s="49">
        <v>999999999</v>
      </c>
      <c r="FP67" s="49">
        <v>999999999</v>
      </c>
      <c r="FQ67" s="49">
        <v>999999999</v>
      </c>
      <c r="FR67" s="49">
        <v>999999999</v>
      </c>
      <c r="FS67" s="49">
        <v>999999999</v>
      </c>
      <c r="FT67" s="49">
        <v>999999999</v>
      </c>
      <c r="FU67" s="49">
        <v>999999999</v>
      </c>
      <c r="FV67" s="49">
        <v>999999999</v>
      </c>
      <c r="FW67" s="49">
        <v>999999999</v>
      </c>
      <c r="FX67" s="49">
        <v>999999999</v>
      </c>
      <c r="FY67" s="49"/>
      <c r="FZ67" s="49">
        <f>SUM(C67:FX67)</f>
        <v>177999999822</v>
      </c>
      <c r="GA67" s="49"/>
      <c r="GB67" s="35"/>
      <c r="GC67" s="35"/>
      <c r="GD67" s="35"/>
      <c r="GE67" s="2"/>
      <c r="GF67" s="2"/>
      <c r="GG67" s="2"/>
      <c r="GH67" s="2"/>
      <c r="GI67" s="2"/>
      <c r="GJ67" s="2"/>
      <c r="GK67" s="2"/>
    </row>
    <row r="68" spans="1:193" x14ac:dyDescent="0.35">
      <c r="A68" s="2"/>
      <c r="B68" s="2" t="s">
        <v>811</v>
      </c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  <c r="BN68" s="49"/>
      <c r="BO68" s="49"/>
      <c r="BP68" s="49"/>
      <c r="BQ68" s="49"/>
      <c r="BR68" s="49"/>
      <c r="BS68" s="49"/>
      <c r="BT68" s="49"/>
      <c r="BU68" s="49"/>
      <c r="BV68" s="49"/>
      <c r="BW68" s="49"/>
      <c r="BX68" s="49"/>
      <c r="BY68" s="49"/>
      <c r="BZ68" s="49"/>
      <c r="CA68" s="49"/>
      <c r="CB68" s="49"/>
      <c r="CC68" s="49"/>
      <c r="CD68" s="49"/>
      <c r="CE68" s="49"/>
      <c r="CF68" s="49"/>
      <c r="CG68" s="49"/>
      <c r="CH68" s="49"/>
      <c r="CI68" s="49"/>
      <c r="CJ68" s="49"/>
      <c r="CK68" s="49"/>
      <c r="CL68" s="49"/>
      <c r="CM68" s="49"/>
      <c r="CN68" s="49"/>
      <c r="CO68" s="49"/>
      <c r="CP68" s="49"/>
      <c r="CQ68" s="49"/>
      <c r="CR68" s="49"/>
      <c r="CS68" s="49"/>
      <c r="CT68" s="49"/>
      <c r="CU68" s="49"/>
      <c r="CV68" s="49"/>
      <c r="CW68" s="49"/>
      <c r="CX68" s="49"/>
      <c r="CY68" s="49"/>
      <c r="CZ68" s="49"/>
      <c r="DA68" s="49"/>
      <c r="DB68" s="49"/>
      <c r="DC68" s="49"/>
      <c r="DD68" s="49"/>
      <c r="DE68" s="49"/>
      <c r="DF68" s="49"/>
      <c r="DG68" s="49"/>
      <c r="DH68" s="49"/>
      <c r="DI68" s="49"/>
      <c r="DJ68" s="49"/>
      <c r="DK68" s="49"/>
      <c r="DL68" s="49"/>
      <c r="DM68" s="49"/>
      <c r="DN68" s="49"/>
      <c r="DO68" s="49"/>
      <c r="DP68" s="49"/>
      <c r="DQ68" s="49"/>
      <c r="DR68" s="49"/>
      <c r="DS68" s="49"/>
      <c r="DT68" s="49"/>
      <c r="DU68" s="49"/>
      <c r="DV68" s="49"/>
      <c r="DW68" s="49"/>
      <c r="DX68" s="49"/>
      <c r="DY68" s="49"/>
      <c r="DZ68" s="49"/>
      <c r="EA68" s="49"/>
      <c r="EB68" s="49"/>
      <c r="EC68" s="49"/>
      <c r="ED68" s="49"/>
      <c r="EE68" s="49"/>
      <c r="EF68" s="49"/>
      <c r="EG68" s="49"/>
      <c r="EH68" s="49"/>
      <c r="EI68" s="49"/>
      <c r="EJ68" s="49"/>
      <c r="EK68" s="49"/>
      <c r="EL68" s="49"/>
      <c r="EM68" s="49"/>
      <c r="EN68" s="49"/>
      <c r="EO68" s="49"/>
      <c r="EP68" s="49"/>
      <c r="EQ68" s="49"/>
      <c r="ER68" s="49"/>
      <c r="ES68" s="49"/>
      <c r="ET68" s="49"/>
      <c r="EU68" s="49"/>
      <c r="EV68" s="49"/>
      <c r="EW68" s="49"/>
      <c r="EX68" s="49"/>
      <c r="EY68" s="49"/>
      <c r="EZ68" s="49"/>
      <c r="FA68" s="49"/>
      <c r="FB68" s="49"/>
      <c r="FC68" s="49"/>
      <c r="FD68" s="49"/>
      <c r="FE68" s="49"/>
      <c r="FF68" s="49"/>
      <c r="FG68" s="49"/>
      <c r="FH68" s="49"/>
      <c r="FI68" s="49"/>
      <c r="FJ68" s="49"/>
      <c r="FK68" s="49"/>
      <c r="FL68" s="49"/>
      <c r="FM68" s="49"/>
      <c r="FN68" s="49"/>
      <c r="FO68" s="49"/>
      <c r="FP68" s="49"/>
      <c r="FQ68" s="49"/>
      <c r="FR68" s="49"/>
      <c r="FS68" s="49"/>
      <c r="FT68" s="49"/>
      <c r="FU68" s="49"/>
      <c r="FV68" s="49"/>
      <c r="FW68" s="49"/>
      <c r="FX68" s="49"/>
      <c r="FY68" s="49"/>
      <c r="FZ68" s="49"/>
      <c r="GA68" s="2"/>
      <c r="GB68" s="49"/>
      <c r="GC68" s="49"/>
      <c r="GD68" s="49"/>
      <c r="GE68" s="2"/>
      <c r="GF68" s="49"/>
      <c r="GG68" s="49"/>
      <c r="GH68" s="49"/>
      <c r="GI68" s="49"/>
      <c r="GJ68" s="49"/>
      <c r="GK68" s="2"/>
    </row>
    <row r="69" spans="1:193" x14ac:dyDescent="0.35">
      <c r="A69" s="2"/>
      <c r="B69" s="2" t="s">
        <v>812</v>
      </c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  <c r="BN69" s="49"/>
      <c r="BO69" s="49"/>
      <c r="BP69" s="49"/>
      <c r="BQ69" s="49"/>
      <c r="BR69" s="49"/>
      <c r="BS69" s="49"/>
      <c r="BT69" s="49"/>
      <c r="BU69" s="49"/>
      <c r="BV69" s="49"/>
      <c r="BW69" s="49"/>
      <c r="BX69" s="49"/>
      <c r="BY69" s="49"/>
      <c r="BZ69" s="49"/>
      <c r="CA69" s="49"/>
      <c r="CB69" s="49"/>
      <c r="CC69" s="49"/>
      <c r="CD69" s="49"/>
      <c r="CE69" s="49"/>
      <c r="CF69" s="49"/>
      <c r="CG69" s="49"/>
      <c r="CH69" s="49"/>
      <c r="CI69" s="49"/>
      <c r="CJ69" s="49"/>
      <c r="CK69" s="49"/>
      <c r="CL69" s="49"/>
      <c r="CM69" s="49"/>
      <c r="CN69" s="49"/>
      <c r="CO69" s="49"/>
      <c r="CP69" s="49"/>
      <c r="CQ69" s="49"/>
      <c r="CR69" s="49"/>
      <c r="CS69" s="49"/>
      <c r="CT69" s="49"/>
      <c r="CU69" s="49"/>
      <c r="CV69" s="49"/>
      <c r="CW69" s="49"/>
      <c r="CX69" s="49"/>
      <c r="CY69" s="49"/>
      <c r="CZ69" s="49"/>
      <c r="DA69" s="49"/>
      <c r="DB69" s="49"/>
      <c r="DC69" s="49"/>
      <c r="DD69" s="49"/>
      <c r="DE69" s="49"/>
      <c r="DF69" s="49"/>
      <c r="DG69" s="49"/>
      <c r="DH69" s="49"/>
      <c r="DI69" s="49"/>
      <c r="DJ69" s="49"/>
      <c r="DK69" s="49"/>
      <c r="DL69" s="49"/>
      <c r="DM69" s="49"/>
      <c r="DN69" s="49"/>
      <c r="DO69" s="49"/>
      <c r="DP69" s="49"/>
      <c r="DQ69" s="49"/>
      <c r="DR69" s="49"/>
      <c r="DS69" s="49"/>
      <c r="DT69" s="49"/>
      <c r="DU69" s="49"/>
      <c r="DV69" s="49"/>
      <c r="DW69" s="49"/>
      <c r="DX69" s="49"/>
      <c r="DY69" s="49"/>
      <c r="DZ69" s="49"/>
      <c r="EA69" s="49"/>
      <c r="EB69" s="49"/>
      <c r="EC69" s="49"/>
      <c r="ED69" s="49"/>
      <c r="EE69" s="49"/>
      <c r="EF69" s="49"/>
      <c r="EG69" s="49"/>
      <c r="EH69" s="49"/>
      <c r="EI69" s="49"/>
      <c r="EJ69" s="49"/>
      <c r="EK69" s="49"/>
      <c r="EL69" s="49"/>
      <c r="EM69" s="49"/>
      <c r="EN69" s="49"/>
      <c r="EO69" s="49"/>
      <c r="EP69" s="49"/>
      <c r="EQ69" s="49"/>
      <c r="ER69" s="49"/>
      <c r="ES69" s="49"/>
      <c r="ET69" s="49"/>
      <c r="EU69" s="49"/>
      <c r="EV69" s="49"/>
      <c r="EW69" s="49"/>
      <c r="EX69" s="49"/>
      <c r="EY69" s="49"/>
      <c r="EZ69" s="49"/>
      <c r="FA69" s="49"/>
      <c r="FB69" s="49"/>
      <c r="FC69" s="49"/>
      <c r="FD69" s="49"/>
      <c r="FE69" s="49"/>
      <c r="FF69" s="49"/>
      <c r="FG69" s="49"/>
      <c r="FH69" s="49"/>
      <c r="FI69" s="49"/>
      <c r="FJ69" s="49"/>
      <c r="FK69" s="49"/>
      <c r="FL69" s="49"/>
      <c r="FM69" s="49"/>
      <c r="FN69" s="49"/>
      <c r="FO69" s="49"/>
      <c r="FP69" s="49"/>
      <c r="FQ69" s="49"/>
      <c r="FR69" s="49"/>
      <c r="FS69" s="49"/>
      <c r="FT69" s="49"/>
      <c r="FU69" s="49"/>
      <c r="FV69" s="49"/>
      <c r="FW69" s="49"/>
      <c r="FX69" s="49"/>
      <c r="FY69" s="49"/>
      <c r="FZ69" s="49"/>
      <c r="GA69" s="2"/>
      <c r="GB69" s="49"/>
      <c r="GC69" s="49"/>
      <c r="GD69" s="2"/>
      <c r="GE69" s="2"/>
      <c r="GF69" s="2"/>
      <c r="GG69" s="2"/>
      <c r="GH69" s="2"/>
      <c r="GI69" s="2"/>
      <c r="GJ69" s="2"/>
      <c r="GK69" s="2"/>
    </row>
    <row r="70" spans="1:193" x14ac:dyDescent="0.35">
      <c r="A70" s="2"/>
      <c r="B70" s="2" t="s">
        <v>813</v>
      </c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  <c r="BN70" s="49"/>
      <c r="BO70" s="49"/>
      <c r="BP70" s="49"/>
      <c r="BQ70" s="49"/>
      <c r="BR70" s="49"/>
      <c r="BS70" s="49"/>
      <c r="BT70" s="49"/>
      <c r="BU70" s="49"/>
      <c r="BV70" s="49"/>
      <c r="BW70" s="49"/>
      <c r="BX70" s="49"/>
      <c r="BY70" s="49"/>
      <c r="BZ70" s="49"/>
      <c r="CA70" s="49"/>
      <c r="CB70" s="49"/>
      <c r="CC70" s="49"/>
      <c r="CD70" s="49"/>
      <c r="CE70" s="49"/>
      <c r="CF70" s="49"/>
      <c r="CG70" s="49"/>
      <c r="CH70" s="49"/>
      <c r="CI70" s="49"/>
      <c r="CJ70" s="49"/>
      <c r="CK70" s="49"/>
      <c r="CL70" s="49"/>
      <c r="CM70" s="49"/>
      <c r="CN70" s="49"/>
      <c r="CO70" s="49"/>
      <c r="CP70" s="49"/>
      <c r="CQ70" s="49"/>
      <c r="CR70" s="49"/>
      <c r="CS70" s="49"/>
      <c r="CT70" s="49"/>
      <c r="CU70" s="49"/>
      <c r="CV70" s="49"/>
      <c r="CW70" s="49"/>
      <c r="CX70" s="49"/>
      <c r="CY70" s="49"/>
      <c r="CZ70" s="49"/>
      <c r="DA70" s="49"/>
      <c r="DB70" s="49"/>
      <c r="DC70" s="49"/>
      <c r="DD70" s="49"/>
      <c r="DE70" s="49"/>
      <c r="DF70" s="49"/>
      <c r="DG70" s="49"/>
      <c r="DH70" s="49"/>
      <c r="DI70" s="49"/>
      <c r="DJ70" s="49"/>
      <c r="DK70" s="49"/>
      <c r="DL70" s="49"/>
      <c r="DM70" s="49"/>
      <c r="DN70" s="49"/>
      <c r="DO70" s="49"/>
      <c r="DP70" s="49"/>
      <c r="DQ70" s="49"/>
      <c r="DR70" s="49"/>
      <c r="DS70" s="49"/>
      <c r="DT70" s="49"/>
      <c r="DU70" s="49"/>
      <c r="DV70" s="49"/>
      <c r="DW70" s="49"/>
      <c r="DX70" s="49"/>
      <c r="DY70" s="49"/>
      <c r="DZ70" s="49"/>
      <c r="EA70" s="49"/>
      <c r="EB70" s="49"/>
      <c r="EC70" s="49"/>
      <c r="ED70" s="49"/>
      <c r="EE70" s="49"/>
      <c r="EF70" s="49"/>
      <c r="EG70" s="49"/>
      <c r="EH70" s="49"/>
      <c r="EI70" s="49"/>
      <c r="EJ70" s="49"/>
      <c r="EK70" s="49"/>
      <c r="EL70" s="49"/>
      <c r="EM70" s="49"/>
      <c r="EN70" s="49"/>
      <c r="EO70" s="49"/>
      <c r="EP70" s="49"/>
      <c r="EQ70" s="49"/>
      <c r="ER70" s="49"/>
      <c r="ES70" s="49"/>
      <c r="ET70" s="49"/>
      <c r="EU70" s="49"/>
      <c r="EV70" s="49"/>
      <c r="EW70" s="49"/>
      <c r="EX70" s="49"/>
      <c r="EY70" s="49"/>
      <c r="EZ70" s="49"/>
      <c r="FA70" s="49"/>
      <c r="FB70" s="49"/>
      <c r="FC70" s="49"/>
      <c r="FD70" s="49"/>
      <c r="FE70" s="49"/>
      <c r="FF70" s="49"/>
      <c r="FG70" s="49"/>
      <c r="FH70" s="49"/>
      <c r="FI70" s="49"/>
      <c r="FJ70" s="49"/>
      <c r="FK70" s="49"/>
      <c r="FL70" s="49"/>
      <c r="FM70" s="49"/>
      <c r="FN70" s="49"/>
      <c r="FO70" s="49"/>
      <c r="FP70" s="49"/>
      <c r="FQ70" s="49"/>
      <c r="FR70" s="49"/>
      <c r="FS70" s="49"/>
      <c r="FT70" s="49"/>
      <c r="FU70" s="49"/>
      <c r="FV70" s="49"/>
      <c r="FW70" s="49"/>
      <c r="FX70" s="49"/>
      <c r="FY70" s="49"/>
      <c r="FZ70" s="49"/>
      <c r="GA70" s="2"/>
      <c r="GB70" s="49"/>
      <c r="GC70" s="49"/>
      <c r="GD70" s="2"/>
      <c r="GE70" s="2"/>
      <c r="GF70" s="2"/>
      <c r="GG70" s="2"/>
      <c r="GH70" s="2"/>
      <c r="GI70" s="2"/>
      <c r="GJ70" s="2"/>
      <c r="GK70" s="2"/>
    </row>
    <row r="71" spans="1:193" x14ac:dyDescent="0.35">
      <c r="A71" s="2"/>
      <c r="B71" s="2" t="s">
        <v>814</v>
      </c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  <c r="BM71" s="49"/>
      <c r="BN71" s="49"/>
      <c r="BO71" s="49"/>
      <c r="BP71" s="49"/>
      <c r="BQ71" s="49"/>
      <c r="BR71" s="49"/>
      <c r="BS71" s="49"/>
      <c r="BT71" s="49"/>
      <c r="BU71" s="49"/>
      <c r="BV71" s="49"/>
      <c r="BW71" s="49"/>
      <c r="BX71" s="49"/>
      <c r="BY71" s="49"/>
      <c r="BZ71" s="49"/>
      <c r="CA71" s="49"/>
      <c r="CB71" s="49"/>
      <c r="CC71" s="49"/>
      <c r="CD71" s="49"/>
      <c r="CE71" s="49"/>
      <c r="CF71" s="49"/>
      <c r="CG71" s="49"/>
      <c r="CH71" s="49"/>
      <c r="CI71" s="49"/>
      <c r="CJ71" s="49"/>
      <c r="CK71" s="49"/>
      <c r="CL71" s="49"/>
      <c r="CM71" s="49"/>
      <c r="CN71" s="49"/>
      <c r="CO71" s="49"/>
      <c r="CP71" s="49"/>
      <c r="CQ71" s="49"/>
      <c r="CR71" s="49"/>
      <c r="CS71" s="49"/>
      <c r="CT71" s="49"/>
      <c r="CU71" s="49"/>
      <c r="CV71" s="49"/>
      <c r="CW71" s="49"/>
      <c r="CX71" s="49"/>
      <c r="CY71" s="49"/>
      <c r="CZ71" s="49"/>
      <c r="DA71" s="49"/>
      <c r="DB71" s="49"/>
      <c r="DC71" s="49"/>
      <c r="DD71" s="49"/>
      <c r="DE71" s="49"/>
      <c r="DF71" s="49"/>
      <c r="DG71" s="49"/>
      <c r="DH71" s="49"/>
      <c r="DI71" s="49"/>
      <c r="DJ71" s="49"/>
      <c r="DK71" s="49"/>
      <c r="DL71" s="49"/>
      <c r="DM71" s="49"/>
      <c r="DN71" s="49"/>
      <c r="DO71" s="49"/>
      <c r="DP71" s="49"/>
      <c r="DQ71" s="49"/>
      <c r="DR71" s="49"/>
      <c r="DS71" s="49"/>
      <c r="DT71" s="49"/>
      <c r="DU71" s="49"/>
      <c r="DV71" s="49"/>
      <c r="DW71" s="49"/>
      <c r="DX71" s="49"/>
      <c r="DY71" s="49"/>
      <c r="DZ71" s="49"/>
      <c r="EA71" s="49"/>
      <c r="EB71" s="49"/>
      <c r="EC71" s="49"/>
      <c r="ED71" s="49"/>
      <c r="EE71" s="49"/>
      <c r="EF71" s="49"/>
      <c r="EG71" s="49"/>
      <c r="EH71" s="49"/>
      <c r="EI71" s="49"/>
      <c r="EJ71" s="49"/>
      <c r="EK71" s="49"/>
      <c r="EL71" s="49"/>
      <c r="EM71" s="49"/>
      <c r="EN71" s="49"/>
      <c r="EO71" s="49"/>
      <c r="EP71" s="49"/>
      <c r="EQ71" s="49"/>
      <c r="ER71" s="49"/>
      <c r="ES71" s="49"/>
      <c r="ET71" s="49"/>
      <c r="EU71" s="49"/>
      <c r="EV71" s="49"/>
      <c r="EW71" s="49"/>
      <c r="EX71" s="49"/>
      <c r="EY71" s="49"/>
      <c r="EZ71" s="49"/>
      <c r="FA71" s="49"/>
      <c r="FB71" s="49"/>
      <c r="FC71" s="49"/>
      <c r="FD71" s="49"/>
      <c r="FE71" s="49"/>
      <c r="FF71" s="49"/>
      <c r="FG71" s="49"/>
      <c r="FH71" s="49"/>
      <c r="FI71" s="49"/>
      <c r="FJ71" s="49"/>
      <c r="FK71" s="49"/>
      <c r="FL71" s="49"/>
      <c r="FM71" s="49"/>
      <c r="FN71" s="49"/>
      <c r="FO71" s="49"/>
      <c r="FP71" s="49"/>
      <c r="FQ71" s="49"/>
      <c r="FR71" s="49"/>
      <c r="FS71" s="49"/>
      <c r="FT71" s="49"/>
      <c r="FU71" s="49"/>
      <c r="FV71" s="49"/>
      <c r="FW71" s="49"/>
      <c r="FX71" s="49"/>
      <c r="FY71" s="49"/>
      <c r="FZ71" s="49"/>
      <c r="GA71" s="2"/>
      <c r="GB71" s="49"/>
      <c r="GC71" s="49"/>
      <c r="GD71" s="2"/>
      <c r="GE71" s="2"/>
      <c r="GF71" s="2"/>
      <c r="GG71" s="2"/>
      <c r="GH71" s="2"/>
      <c r="GI71" s="2"/>
      <c r="GJ71" s="2"/>
      <c r="GK71" s="2"/>
    </row>
    <row r="72" spans="1:193" x14ac:dyDescent="0.35">
      <c r="A72" s="3" t="s">
        <v>815</v>
      </c>
      <c r="B72" s="2" t="s">
        <v>816</v>
      </c>
      <c r="C72" s="49">
        <v>999999999</v>
      </c>
      <c r="D72" s="49">
        <v>999999999</v>
      </c>
      <c r="E72" s="49">
        <v>999999999</v>
      </c>
      <c r="F72" s="49">
        <v>999999999</v>
      </c>
      <c r="G72" s="49">
        <v>999999999</v>
      </c>
      <c r="H72" s="49">
        <v>999999999</v>
      </c>
      <c r="I72" s="49">
        <v>999999999</v>
      </c>
      <c r="J72" s="49">
        <v>999999999</v>
      </c>
      <c r="K72" s="49">
        <v>999999999</v>
      </c>
      <c r="L72" s="49">
        <v>999999999</v>
      </c>
      <c r="M72" s="49">
        <v>999999999</v>
      </c>
      <c r="N72" s="49">
        <v>999999999</v>
      </c>
      <c r="O72" s="49">
        <v>999999999</v>
      </c>
      <c r="P72" s="49">
        <v>999999999</v>
      </c>
      <c r="Q72" s="49">
        <v>999999999</v>
      </c>
      <c r="R72" s="49">
        <v>999999999</v>
      </c>
      <c r="S72" s="49">
        <v>999999999</v>
      </c>
      <c r="T72" s="49">
        <v>999999999</v>
      </c>
      <c r="U72" s="49">
        <v>999999999</v>
      </c>
      <c r="V72" s="49">
        <v>999999999</v>
      </c>
      <c r="W72" s="49">
        <v>999999999</v>
      </c>
      <c r="X72" s="49">
        <v>999999999</v>
      </c>
      <c r="Y72" s="49">
        <v>999999999</v>
      </c>
      <c r="Z72" s="49">
        <v>999999999</v>
      </c>
      <c r="AA72" s="49">
        <v>999999999</v>
      </c>
      <c r="AB72" s="49">
        <v>999999999</v>
      </c>
      <c r="AC72" s="49">
        <v>999999999</v>
      </c>
      <c r="AD72" s="49">
        <v>999999999</v>
      </c>
      <c r="AE72" s="49">
        <v>999999999</v>
      </c>
      <c r="AF72" s="49">
        <v>999999999</v>
      </c>
      <c r="AG72" s="49">
        <v>999999999</v>
      </c>
      <c r="AH72" s="49">
        <v>999999999</v>
      </c>
      <c r="AI72" s="49">
        <v>999999999</v>
      </c>
      <c r="AJ72" s="49">
        <v>999999999</v>
      </c>
      <c r="AK72" s="49">
        <v>999999999</v>
      </c>
      <c r="AL72" s="49">
        <v>999999999</v>
      </c>
      <c r="AM72" s="49">
        <v>999999999</v>
      </c>
      <c r="AN72" s="49">
        <v>999999999</v>
      </c>
      <c r="AO72" s="49">
        <v>999999999</v>
      </c>
      <c r="AP72" s="49">
        <v>999999999</v>
      </c>
      <c r="AQ72" s="49">
        <v>999999999</v>
      </c>
      <c r="AR72" s="49">
        <v>999999999</v>
      </c>
      <c r="AS72" s="49">
        <v>999999999</v>
      </c>
      <c r="AT72" s="49">
        <v>999999999</v>
      </c>
      <c r="AU72" s="49">
        <v>999999999</v>
      </c>
      <c r="AV72" s="49">
        <v>999999999</v>
      </c>
      <c r="AW72" s="49">
        <v>999999999</v>
      </c>
      <c r="AX72" s="49">
        <v>999999999</v>
      </c>
      <c r="AY72" s="49">
        <v>999999999</v>
      </c>
      <c r="AZ72" s="49">
        <v>999999999</v>
      </c>
      <c r="BA72" s="49">
        <v>999999999</v>
      </c>
      <c r="BB72" s="49">
        <v>999999999</v>
      </c>
      <c r="BC72" s="49">
        <v>999999999</v>
      </c>
      <c r="BD72" s="49">
        <v>999999999</v>
      </c>
      <c r="BE72" s="49">
        <v>999999999</v>
      </c>
      <c r="BF72" s="49">
        <v>999999999</v>
      </c>
      <c r="BG72" s="49">
        <v>999999999</v>
      </c>
      <c r="BH72" s="49">
        <v>999999999</v>
      </c>
      <c r="BI72" s="49">
        <v>999999999</v>
      </c>
      <c r="BJ72" s="49">
        <v>999999999</v>
      </c>
      <c r="BK72" s="49">
        <v>999999999</v>
      </c>
      <c r="BL72" s="49">
        <v>999999999</v>
      </c>
      <c r="BM72" s="49">
        <v>999999999</v>
      </c>
      <c r="BN72" s="49">
        <v>999999999</v>
      </c>
      <c r="BO72" s="49">
        <v>999999999</v>
      </c>
      <c r="BP72" s="49">
        <v>999999999</v>
      </c>
      <c r="BQ72" s="49">
        <v>999999999</v>
      </c>
      <c r="BR72" s="49">
        <v>999999999</v>
      </c>
      <c r="BS72" s="49">
        <v>999999999</v>
      </c>
      <c r="BT72" s="49">
        <v>999999999</v>
      </c>
      <c r="BU72" s="49">
        <v>999999999</v>
      </c>
      <c r="BV72" s="49">
        <v>999999999</v>
      </c>
      <c r="BW72" s="49">
        <v>999999999</v>
      </c>
      <c r="BX72" s="49">
        <v>999999999</v>
      </c>
      <c r="BY72" s="49">
        <v>999999999</v>
      </c>
      <c r="BZ72" s="49">
        <v>999999999</v>
      </c>
      <c r="CA72" s="49">
        <v>999999999</v>
      </c>
      <c r="CB72" s="49">
        <v>999999999</v>
      </c>
      <c r="CC72" s="49">
        <v>999999999</v>
      </c>
      <c r="CD72" s="49">
        <v>999999999</v>
      </c>
      <c r="CE72" s="49">
        <v>999999999</v>
      </c>
      <c r="CF72" s="49">
        <v>999999999</v>
      </c>
      <c r="CG72" s="49">
        <v>999999999</v>
      </c>
      <c r="CH72" s="49">
        <v>999999999</v>
      </c>
      <c r="CI72" s="49">
        <v>999999999</v>
      </c>
      <c r="CJ72" s="49">
        <v>999999999</v>
      </c>
      <c r="CK72" s="49">
        <v>999999999</v>
      </c>
      <c r="CL72" s="49">
        <v>999999999</v>
      </c>
      <c r="CM72" s="49">
        <v>999999999</v>
      </c>
      <c r="CN72" s="49">
        <v>999999999</v>
      </c>
      <c r="CO72" s="49">
        <v>999999999</v>
      </c>
      <c r="CP72" s="49">
        <v>999999999</v>
      </c>
      <c r="CQ72" s="49">
        <v>999999999</v>
      </c>
      <c r="CR72" s="49">
        <v>999999999</v>
      </c>
      <c r="CS72" s="49">
        <v>999999999</v>
      </c>
      <c r="CT72" s="49">
        <v>999999999</v>
      </c>
      <c r="CU72" s="49">
        <v>999999999</v>
      </c>
      <c r="CV72" s="49">
        <v>999999999</v>
      </c>
      <c r="CW72" s="49">
        <v>999999999</v>
      </c>
      <c r="CX72" s="49">
        <v>999999999</v>
      </c>
      <c r="CY72" s="49">
        <v>999999999</v>
      </c>
      <c r="CZ72" s="49">
        <v>999999999</v>
      </c>
      <c r="DA72" s="49">
        <v>999999999</v>
      </c>
      <c r="DB72" s="49">
        <v>999999999</v>
      </c>
      <c r="DC72" s="49">
        <v>999999999</v>
      </c>
      <c r="DD72" s="49">
        <v>999999999</v>
      </c>
      <c r="DE72" s="49">
        <v>999999999</v>
      </c>
      <c r="DF72" s="49">
        <v>999999999</v>
      </c>
      <c r="DG72" s="49">
        <v>999999999</v>
      </c>
      <c r="DH72" s="49">
        <v>999999999</v>
      </c>
      <c r="DI72" s="49">
        <v>999999999</v>
      </c>
      <c r="DJ72" s="49">
        <v>999999999</v>
      </c>
      <c r="DK72" s="49">
        <v>999999999</v>
      </c>
      <c r="DL72" s="49">
        <v>999999999</v>
      </c>
      <c r="DM72" s="49">
        <v>999999999</v>
      </c>
      <c r="DN72" s="49">
        <v>999999999</v>
      </c>
      <c r="DO72" s="49">
        <v>999999999</v>
      </c>
      <c r="DP72" s="49">
        <v>999999999</v>
      </c>
      <c r="DQ72" s="49">
        <v>999999999</v>
      </c>
      <c r="DR72" s="49">
        <v>999999999</v>
      </c>
      <c r="DS72" s="49">
        <v>999999999</v>
      </c>
      <c r="DT72" s="49">
        <v>999999999</v>
      </c>
      <c r="DU72" s="49">
        <v>999999999</v>
      </c>
      <c r="DV72" s="49">
        <v>999999999</v>
      </c>
      <c r="DW72" s="49">
        <v>999999999</v>
      </c>
      <c r="DX72" s="49">
        <v>999999999</v>
      </c>
      <c r="DY72" s="49">
        <v>999999999</v>
      </c>
      <c r="DZ72" s="49">
        <v>999999999</v>
      </c>
      <c r="EA72" s="49">
        <v>999999999</v>
      </c>
      <c r="EB72" s="49">
        <v>999999999</v>
      </c>
      <c r="EC72" s="49">
        <v>999999999</v>
      </c>
      <c r="ED72" s="49">
        <v>999999999</v>
      </c>
      <c r="EE72" s="49">
        <v>999999999</v>
      </c>
      <c r="EF72" s="49">
        <v>999999999</v>
      </c>
      <c r="EG72" s="49">
        <v>999999999</v>
      </c>
      <c r="EH72" s="49">
        <v>999999999</v>
      </c>
      <c r="EI72" s="49">
        <v>999999999</v>
      </c>
      <c r="EJ72" s="49">
        <v>999999999</v>
      </c>
      <c r="EK72" s="49">
        <v>999999999</v>
      </c>
      <c r="EL72" s="49">
        <v>999999999</v>
      </c>
      <c r="EM72" s="49">
        <v>999999999</v>
      </c>
      <c r="EN72" s="49">
        <v>999999999</v>
      </c>
      <c r="EO72" s="49">
        <v>999999999</v>
      </c>
      <c r="EP72" s="49">
        <v>999999999</v>
      </c>
      <c r="EQ72" s="49">
        <v>999999999</v>
      </c>
      <c r="ER72" s="49">
        <v>999999999</v>
      </c>
      <c r="ES72" s="49">
        <v>999999999</v>
      </c>
      <c r="ET72" s="49">
        <v>999999999</v>
      </c>
      <c r="EU72" s="49">
        <v>999999999</v>
      </c>
      <c r="EV72" s="49">
        <v>999999999</v>
      </c>
      <c r="EW72" s="49">
        <v>999999999</v>
      </c>
      <c r="EX72" s="49">
        <v>999999999</v>
      </c>
      <c r="EY72" s="49">
        <v>999999999</v>
      </c>
      <c r="EZ72" s="49">
        <v>999999999</v>
      </c>
      <c r="FA72" s="49">
        <v>999999999</v>
      </c>
      <c r="FB72" s="49">
        <v>999999999</v>
      </c>
      <c r="FC72" s="49">
        <v>999999999</v>
      </c>
      <c r="FD72" s="49">
        <v>999999999</v>
      </c>
      <c r="FE72" s="49">
        <v>999999999</v>
      </c>
      <c r="FF72" s="49">
        <v>999999999</v>
      </c>
      <c r="FG72" s="49">
        <v>999999999</v>
      </c>
      <c r="FH72" s="49">
        <v>999999999</v>
      </c>
      <c r="FI72" s="49">
        <v>999999999</v>
      </c>
      <c r="FJ72" s="49">
        <v>999999999</v>
      </c>
      <c r="FK72" s="49">
        <v>999999999</v>
      </c>
      <c r="FL72" s="49">
        <v>999999999</v>
      </c>
      <c r="FM72" s="49">
        <v>999999999</v>
      </c>
      <c r="FN72" s="49">
        <v>999999999</v>
      </c>
      <c r="FO72" s="49">
        <v>999999999</v>
      </c>
      <c r="FP72" s="49">
        <v>999999999</v>
      </c>
      <c r="FQ72" s="49">
        <v>999999999</v>
      </c>
      <c r="FR72" s="49">
        <v>999999999</v>
      </c>
      <c r="FS72" s="49">
        <v>999999999</v>
      </c>
      <c r="FT72" s="49">
        <v>999999999</v>
      </c>
      <c r="FU72" s="49">
        <v>999999999</v>
      </c>
      <c r="FV72" s="49">
        <v>999999999</v>
      </c>
      <c r="FW72" s="49">
        <v>999999999</v>
      </c>
      <c r="FX72" s="49">
        <v>999999999</v>
      </c>
      <c r="FY72" s="49"/>
      <c r="FZ72" s="49">
        <f>SUM(C72:FX72)</f>
        <v>177999999822</v>
      </c>
      <c r="GA72" s="2"/>
      <c r="GB72" s="49"/>
      <c r="GC72" s="49"/>
      <c r="GD72" s="2"/>
      <c r="GE72" s="2"/>
      <c r="GF72" s="2"/>
      <c r="GG72" s="2"/>
      <c r="GH72" s="2"/>
      <c r="GI72" s="2"/>
      <c r="GJ72" s="2"/>
      <c r="GK72" s="2"/>
    </row>
    <row r="73" spans="1:193" x14ac:dyDescent="0.35">
      <c r="A73" s="2"/>
      <c r="B73" s="2" t="s">
        <v>811</v>
      </c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  <c r="BN73" s="49"/>
      <c r="BO73" s="49"/>
      <c r="BP73" s="49"/>
      <c r="BQ73" s="49"/>
      <c r="BR73" s="49"/>
      <c r="BS73" s="49"/>
      <c r="BT73" s="49"/>
      <c r="BU73" s="49"/>
      <c r="BV73" s="49"/>
      <c r="BW73" s="49"/>
      <c r="BX73" s="49"/>
      <c r="BY73" s="49"/>
      <c r="BZ73" s="49"/>
      <c r="CA73" s="49"/>
      <c r="CB73" s="49"/>
      <c r="CC73" s="49"/>
      <c r="CD73" s="49"/>
      <c r="CE73" s="49"/>
      <c r="CF73" s="49"/>
      <c r="CG73" s="49"/>
      <c r="CH73" s="49"/>
      <c r="CI73" s="49"/>
      <c r="CJ73" s="49"/>
      <c r="CK73" s="49"/>
      <c r="CL73" s="49"/>
      <c r="CM73" s="49"/>
      <c r="CN73" s="49"/>
      <c r="CO73" s="49"/>
      <c r="CP73" s="49"/>
      <c r="CQ73" s="49"/>
      <c r="CR73" s="49"/>
      <c r="CS73" s="49"/>
      <c r="CT73" s="49"/>
      <c r="CU73" s="49"/>
      <c r="CV73" s="49"/>
      <c r="CW73" s="49"/>
      <c r="CX73" s="49"/>
      <c r="CY73" s="49"/>
      <c r="CZ73" s="49"/>
      <c r="DA73" s="49"/>
      <c r="DB73" s="49"/>
      <c r="DC73" s="49"/>
      <c r="DD73" s="49"/>
      <c r="DE73" s="49"/>
      <c r="DF73" s="49"/>
      <c r="DG73" s="49"/>
      <c r="DH73" s="49"/>
      <c r="DI73" s="49"/>
      <c r="DJ73" s="49"/>
      <c r="DK73" s="49"/>
      <c r="DL73" s="49"/>
      <c r="DM73" s="49"/>
      <c r="DN73" s="49"/>
      <c r="DO73" s="49"/>
      <c r="DP73" s="49"/>
      <c r="DQ73" s="49"/>
      <c r="DR73" s="49"/>
      <c r="DS73" s="49"/>
      <c r="DT73" s="49"/>
      <c r="DU73" s="49"/>
      <c r="DV73" s="49"/>
      <c r="DW73" s="49"/>
      <c r="DX73" s="49"/>
      <c r="DY73" s="49"/>
      <c r="DZ73" s="49"/>
      <c r="EA73" s="49"/>
      <c r="EB73" s="49"/>
      <c r="EC73" s="49"/>
      <c r="ED73" s="49"/>
      <c r="EE73" s="49"/>
      <c r="EF73" s="49"/>
      <c r="EG73" s="49"/>
      <c r="EH73" s="49"/>
      <c r="EI73" s="49"/>
      <c r="EJ73" s="49"/>
      <c r="EK73" s="49"/>
      <c r="EL73" s="49"/>
      <c r="EM73" s="49"/>
      <c r="EN73" s="49"/>
      <c r="EO73" s="49"/>
      <c r="EP73" s="49"/>
      <c r="EQ73" s="49"/>
      <c r="ER73" s="49"/>
      <c r="ES73" s="49"/>
      <c r="ET73" s="49"/>
      <c r="EU73" s="49"/>
      <c r="EV73" s="49"/>
      <c r="EW73" s="49"/>
      <c r="EX73" s="49"/>
      <c r="EY73" s="49"/>
      <c r="EZ73" s="49"/>
      <c r="FA73" s="49"/>
      <c r="FB73" s="49"/>
      <c r="FC73" s="49"/>
      <c r="FD73" s="49"/>
      <c r="FE73" s="49"/>
      <c r="FF73" s="49"/>
      <c r="FG73" s="49"/>
      <c r="FH73" s="49"/>
      <c r="FI73" s="49"/>
      <c r="FJ73" s="49"/>
      <c r="FK73" s="49"/>
      <c r="FL73" s="49"/>
      <c r="FM73" s="49"/>
      <c r="FN73" s="49"/>
      <c r="FO73" s="49"/>
      <c r="FP73" s="49"/>
      <c r="FQ73" s="49"/>
      <c r="FR73" s="49"/>
      <c r="FS73" s="49"/>
      <c r="FT73" s="49"/>
      <c r="FU73" s="49"/>
      <c r="FV73" s="49"/>
      <c r="FW73" s="49"/>
      <c r="FX73" s="49"/>
      <c r="FY73" s="49"/>
      <c r="FZ73" s="2"/>
      <c r="GA73" s="2"/>
      <c r="GB73" s="49"/>
      <c r="GC73" s="49"/>
      <c r="GD73" s="49"/>
      <c r="GE73" s="2"/>
      <c r="GF73" s="2"/>
      <c r="GG73" s="2"/>
      <c r="GH73" s="2"/>
      <c r="GI73" s="2"/>
      <c r="GJ73" s="2"/>
      <c r="GK73" s="2"/>
    </row>
    <row r="74" spans="1:193" x14ac:dyDescent="0.35">
      <c r="A74" s="2"/>
      <c r="B74" s="2" t="s">
        <v>817</v>
      </c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49"/>
      <c r="AO74" s="49"/>
      <c r="AP74" s="49"/>
      <c r="AQ74" s="49"/>
      <c r="AR74" s="49"/>
      <c r="AS74" s="49"/>
      <c r="AT74" s="49"/>
      <c r="AU74" s="49"/>
      <c r="AV74" s="49"/>
      <c r="AW74" s="49"/>
      <c r="AX74" s="49"/>
      <c r="AY74" s="49"/>
      <c r="AZ74" s="49"/>
      <c r="BA74" s="49"/>
      <c r="BB74" s="49"/>
      <c r="BC74" s="49"/>
      <c r="BD74" s="49"/>
      <c r="BE74" s="49"/>
      <c r="BF74" s="49"/>
      <c r="BG74" s="49"/>
      <c r="BH74" s="49"/>
      <c r="BI74" s="49"/>
      <c r="BJ74" s="49"/>
      <c r="BK74" s="49"/>
      <c r="BL74" s="49"/>
      <c r="BM74" s="49"/>
      <c r="BN74" s="49"/>
      <c r="BO74" s="49"/>
      <c r="BP74" s="49"/>
      <c r="BQ74" s="49"/>
      <c r="BR74" s="49"/>
      <c r="BS74" s="49"/>
      <c r="BT74" s="49"/>
      <c r="BU74" s="49"/>
      <c r="BV74" s="49"/>
      <c r="BW74" s="49"/>
      <c r="BX74" s="49"/>
      <c r="BY74" s="49"/>
      <c r="BZ74" s="49"/>
      <c r="CA74" s="49"/>
      <c r="CB74" s="49"/>
      <c r="CC74" s="49"/>
      <c r="CD74" s="49"/>
      <c r="CE74" s="49"/>
      <c r="CF74" s="49"/>
      <c r="CG74" s="49"/>
      <c r="CH74" s="49"/>
      <c r="CI74" s="49"/>
      <c r="CJ74" s="49"/>
      <c r="CK74" s="49"/>
      <c r="CL74" s="49"/>
      <c r="CM74" s="49"/>
      <c r="CN74" s="49"/>
      <c r="CO74" s="49"/>
      <c r="CP74" s="49"/>
      <c r="CQ74" s="49"/>
      <c r="CR74" s="49"/>
      <c r="CS74" s="49"/>
      <c r="CT74" s="49"/>
      <c r="CU74" s="49"/>
      <c r="CV74" s="49"/>
      <c r="CW74" s="49"/>
      <c r="CX74" s="49"/>
      <c r="CY74" s="49"/>
      <c r="CZ74" s="49"/>
      <c r="DA74" s="49"/>
      <c r="DB74" s="49"/>
      <c r="DC74" s="49"/>
      <c r="DD74" s="49"/>
      <c r="DE74" s="49"/>
      <c r="DF74" s="49"/>
      <c r="DG74" s="49"/>
      <c r="DH74" s="49"/>
      <c r="DI74" s="49"/>
      <c r="DJ74" s="49"/>
      <c r="DK74" s="49"/>
      <c r="DL74" s="49"/>
      <c r="DM74" s="49"/>
      <c r="DN74" s="49"/>
      <c r="DO74" s="49"/>
      <c r="DP74" s="49"/>
      <c r="DQ74" s="49"/>
      <c r="DR74" s="49"/>
      <c r="DS74" s="49"/>
      <c r="DT74" s="49"/>
      <c r="DU74" s="49"/>
      <c r="DV74" s="49"/>
      <c r="DW74" s="49"/>
      <c r="DX74" s="49"/>
      <c r="DY74" s="49"/>
      <c r="DZ74" s="49"/>
      <c r="EA74" s="49"/>
      <c r="EB74" s="49"/>
      <c r="EC74" s="49"/>
      <c r="ED74" s="49"/>
      <c r="EE74" s="49"/>
      <c r="EF74" s="49"/>
      <c r="EG74" s="49"/>
      <c r="EH74" s="49"/>
      <c r="EI74" s="49"/>
      <c r="EJ74" s="49"/>
      <c r="EK74" s="49"/>
      <c r="EL74" s="49"/>
      <c r="EM74" s="49"/>
      <c r="EN74" s="49"/>
      <c r="EO74" s="49"/>
      <c r="EP74" s="49"/>
      <c r="EQ74" s="49"/>
      <c r="ER74" s="49"/>
      <c r="ES74" s="49"/>
      <c r="ET74" s="100"/>
      <c r="EU74" s="49"/>
      <c r="EV74" s="49"/>
      <c r="EW74" s="49"/>
      <c r="EX74" s="49"/>
      <c r="EY74" s="49"/>
      <c r="EZ74" s="49"/>
      <c r="FA74" s="49"/>
      <c r="FB74" s="49"/>
      <c r="FC74" s="49"/>
      <c r="FD74" s="49"/>
      <c r="FE74" s="49"/>
      <c r="FF74" s="49"/>
      <c r="FG74" s="49"/>
      <c r="FH74" s="49"/>
      <c r="FI74" s="49"/>
      <c r="FJ74" s="49"/>
      <c r="FK74" s="49"/>
      <c r="FL74" s="49"/>
      <c r="FM74" s="49"/>
      <c r="FN74" s="49"/>
      <c r="FO74" s="49"/>
      <c r="FP74" s="49"/>
      <c r="FQ74" s="49"/>
      <c r="FR74" s="49"/>
      <c r="FS74" s="49"/>
      <c r="FT74" s="49"/>
      <c r="FU74" s="49"/>
      <c r="FV74" s="49"/>
      <c r="FW74" s="49"/>
      <c r="FX74" s="49"/>
      <c r="FY74" s="49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</row>
    <row r="75" spans="1:193" x14ac:dyDescent="0.35">
      <c r="A75" s="2"/>
      <c r="B75" s="2" t="s">
        <v>818</v>
      </c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N75" s="49"/>
      <c r="AO75" s="49"/>
      <c r="AP75" s="49"/>
      <c r="AQ75" s="49"/>
      <c r="AR75" s="49"/>
      <c r="AS75" s="49"/>
      <c r="AT75" s="49"/>
      <c r="AU75" s="49"/>
      <c r="AV75" s="49"/>
      <c r="AW75" s="49"/>
      <c r="AX75" s="49"/>
      <c r="AY75" s="49"/>
      <c r="AZ75" s="49"/>
      <c r="BA75" s="49"/>
      <c r="BB75" s="49"/>
      <c r="BC75" s="49"/>
      <c r="BD75" s="49"/>
      <c r="BE75" s="49"/>
      <c r="BF75" s="49"/>
      <c r="BG75" s="49"/>
      <c r="BH75" s="49"/>
      <c r="BI75" s="49"/>
      <c r="BJ75" s="49"/>
      <c r="BK75" s="49"/>
      <c r="BL75" s="49"/>
      <c r="BM75" s="49"/>
      <c r="BN75" s="49"/>
      <c r="BO75" s="49"/>
      <c r="BP75" s="49"/>
      <c r="BQ75" s="49"/>
      <c r="BR75" s="49"/>
      <c r="BS75" s="49"/>
      <c r="BT75" s="49"/>
      <c r="BU75" s="49"/>
      <c r="BV75" s="49"/>
      <c r="BW75" s="49"/>
      <c r="BX75" s="49"/>
      <c r="BY75" s="49"/>
      <c r="BZ75" s="49"/>
      <c r="CA75" s="49"/>
      <c r="CB75" s="49"/>
      <c r="CC75" s="49"/>
      <c r="CD75" s="49"/>
      <c r="CE75" s="49"/>
      <c r="CF75" s="49"/>
      <c r="CG75" s="49"/>
      <c r="CH75" s="49"/>
      <c r="CI75" s="49"/>
      <c r="CJ75" s="49"/>
      <c r="CK75" s="49"/>
      <c r="CL75" s="49"/>
      <c r="CM75" s="49"/>
      <c r="CN75" s="49"/>
      <c r="CO75" s="49"/>
      <c r="CP75" s="49"/>
      <c r="CQ75" s="49"/>
      <c r="CR75" s="49"/>
      <c r="CS75" s="49"/>
      <c r="CT75" s="49"/>
      <c r="CU75" s="49"/>
      <c r="CV75" s="49"/>
      <c r="CW75" s="49"/>
      <c r="CX75" s="49"/>
      <c r="CY75" s="49"/>
      <c r="CZ75" s="49"/>
      <c r="DA75" s="49"/>
      <c r="DB75" s="49"/>
      <c r="DC75" s="49"/>
      <c r="DD75" s="49"/>
      <c r="DE75" s="49"/>
      <c r="DF75" s="49"/>
      <c r="DG75" s="49"/>
      <c r="DH75" s="49"/>
      <c r="DI75" s="49"/>
      <c r="DJ75" s="49"/>
      <c r="DK75" s="49"/>
      <c r="DL75" s="49"/>
      <c r="DM75" s="49"/>
      <c r="DN75" s="49"/>
      <c r="DO75" s="49"/>
      <c r="DP75" s="49"/>
      <c r="DQ75" s="49"/>
      <c r="DR75" s="49"/>
      <c r="DS75" s="49"/>
      <c r="DT75" s="49"/>
      <c r="DU75" s="49"/>
      <c r="DV75" s="49"/>
      <c r="DW75" s="49"/>
      <c r="DX75" s="49"/>
      <c r="DY75" s="49"/>
      <c r="DZ75" s="49"/>
      <c r="EA75" s="49"/>
      <c r="EB75" s="49"/>
      <c r="EC75" s="49"/>
      <c r="ED75" s="49"/>
      <c r="EE75" s="49"/>
      <c r="EF75" s="49"/>
      <c r="EG75" s="49"/>
      <c r="EH75" s="49"/>
      <c r="EI75" s="49"/>
      <c r="EJ75" s="49"/>
      <c r="EK75" s="49"/>
      <c r="EL75" s="49"/>
      <c r="EM75" s="49"/>
      <c r="EN75" s="49"/>
      <c r="EO75" s="49"/>
      <c r="EP75" s="49"/>
      <c r="EQ75" s="49"/>
      <c r="ER75" s="49"/>
      <c r="ES75" s="49"/>
      <c r="ET75" s="49"/>
      <c r="EU75" s="49"/>
      <c r="EV75" s="49"/>
      <c r="EW75" s="49"/>
      <c r="EX75" s="49"/>
      <c r="EY75" s="49"/>
      <c r="EZ75" s="49"/>
      <c r="FA75" s="49"/>
      <c r="FB75" s="49"/>
      <c r="FC75" s="49"/>
      <c r="FD75" s="49"/>
      <c r="FE75" s="49"/>
      <c r="FF75" s="49"/>
      <c r="FG75" s="49"/>
      <c r="FH75" s="49"/>
      <c r="FI75" s="49"/>
      <c r="FJ75" s="49"/>
      <c r="FK75" s="49"/>
      <c r="FL75" s="49"/>
      <c r="FM75" s="49"/>
      <c r="FN75" s="49"/>
      <c r="FO75" s="49"/>
      <c r="FP75" s="49"/>
      <c r="FQ75" s="49"/>
      <c r="FR75" s="49"/>
      <c r="FS75" s="49"/>
      <c r="FT75" s="49"/>
      <c r="FU75" s="49"/>
      <c r="FV75" s="49"/>
      <c r="FW75" s="49"/>
      <c r="FX75" s="49"/>
      <c r="FY75" s="49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</row>
    <row r="76" spans="1:193" x14ac:dyDescent="0.35">
      <c r="A76" s="2"/>
      <c r="B76" s="2" t="s">
        <v>819</v>
      </c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  <c r="BH76" s="49"/>
      <c r="BI76" s="49"/>
      <c r="BJ76" s="49"/>
      <c r="BK76" s="49"/>
      <c r="BL76" s="49"/>
      <c r="BM76" s="49"/>
      <c r="BN76" s="49"/>
      <c r="BO76" s="49"/>
      <c r="BP76" s="49"/>
      <c r="BQ76" s="49"/>
      <c r="BR76" s="49"/>
      <c r="BS76" s="49"/>
      <c r="BT76" s="49"/>
      <c r="BU76" s="49"/>
      <c r="BV76" s="49"/>
      <c r="BW76" s="49"/>
      <c r="BX76" s="49"/>
      <c r="BY76" s="49"/>
      <c r="BZ76" s="49"/>
      <c r="CA76" s="49"/>
      <c r="CB76" s="49"/>
      <c r="CC76" s="49"/>
      <c r="CD76" s="49"/>
      <c r="CE76" s="49"/>
      <c r="CF76" s="49"/>
      <c r="CG76" s="49"/>
      <c r="CH76" s="49"/>
      <c r="CI76" s="49"/>
      <c r="CJ76" s="49"/>
      <c r="CK76" s="49"/>
      <c r="CL76" s="49"/>
      <c r="CM76" s="49"/>
      <c r="CN76" s="49"/>
      <c r="CO76" s="49"/>
      <c r="CP76" s="49"/>
      <c r="CQ76" s="49"/>
      <c r="CR76" s="49"/>
      <c r="CS76" s="49"/>
      <c r="CT76" s="49"/>
      <c r="CU76" s="49"/>
      <c r="CV76" s="49"/>
      <c r="CW76" s="49"/>
      <c r="CX76" s="49"/>
      <c r="CY76" s="49"/>
      <c r="CZ76" s="49"/>
      <c r="DA76" s="49"/>
      <c r="DB76" s="49"/>
      <c r="DC76" s="49"/>
      <c r="DD76" s="49"/>
      <c r="DE76" s="49"/>
      <c r="DF76" s="49"/>
      <c r="DG76" s="49"/>
      <c r="DH76" s="49"/>
      <c r="DI76" s="49"/>
      <c r="DJ76" s="49"/>
      <c r="DK76" s="49"/>
      <c r="DL76" s="49"/>
      <c r="DM76" s="49"/>
      <c r="DN76" s="49"/>
      <c r="DO76" s="49"/>
      <c r="DP76" s="49"/>
      <c r="DQ76" s="49"/>
      <c r="DR76" s="49"/>
      <c r="DS76" s="49"/>
      <c r="DT76" s="49"/>
      <c r="DU76" s="49"/>
      <c r="DV76" s="49"/>
      <c r="DW76" s="49"/>
      <c r="DX76" s="49"/>
      <c r="DY76" s="49"/>
      <c r="DZ76" s="49"/>
      <c r="EA76" s="49"/>
      <c r="EB76" s="49"/>
      <c r="EC76" s="49"/>
      <c r="ED76" s="49"/>
      <c r="EE76" s="49"/>
      <c r="EF76" s="49"/>
      <c r="EG76" s="49"/>
      <c r="EH76" s="49"/>
      <c r="EI76" s="49"/>
      <c r="EJ76" s="49"/>
      <c r="EK76" s="49"/>
      <c r="EL76" s="49"/>
      <c r="EM76" s="49"/>
      <c r="EN76" s="49"/>
      <c r="EO76" s="49"/>
      <c r="EP76" s="49"/>
      <c r="EQ76" s="49"/>
      <c r="ER76" s="49"/>
      <c r="ES76" s="49"/>
      <c r="ET76" s="49"/>
      <c r="EU76" s="49"/>
      <c r="EV76" s="49"/>
      <c r="EW76" s="49"/>
      <c r="EX76" s="49"/>
      <c r="EY76" s="49"/>
      <c r="EZ76" s="49"/>
      <c r="FA76" s="49"/>
      <c r="FB76" s="49"/>
      <c r="FC76" s="49"/>
      <c r="FD76" s="49"/>
      <c r="FE76" s="49"/>
      <c r="FF76" s="49"/>
      <c r="FG76" s="49"/>
      <c r="FH76" s="49"/>
      <c r="FI76" s="49"/>
      <c r="FJ76" s="49"/>
      <c r="FK76" s="49"/>
      <c r="FL76" s="49"/>
      <c r="FM76" s="49"/>
      <c r="FN76" s="49"/>
      <c r="FO76" s="49"/>
      <c r="FP76" s="49"/>
      <c r="FQ76" s="49"/>
      <c r="FR76" s="49"/>
      <c r="FS76" s="49"/>
      <c r="FT76" s="49"/>
      <c r="FU76" s="49"/>
      <c r="FV76" s="49"/>
      <c r="FW76" s="49"/>
      <c r="FX76" s="49"/>
      <c r="FY76" s="49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</row>
    <row r="77" spans="1:193" x14ac:dyDescent="0.35">
      <c r="A77" s="3" t="s">
        <v>465</v>
      </c>
      <c r="B77" s="2" t="s">
        <v>466</v>
      </c>
      <c r="C77" s="50">
        <v>214049.99</v>
      </c>
      <c r="D77" s="50">
        <v>0</v>
      </c>
      <c r="E77" s="50">
        <v>0</v>
      </c>
      <c r="F77" s="50">
        <v>0</v>
      </c>
      <c r="G77" s="50">
        <v>0</v>
      </c>
      <c r="H77" s="50">
        <v>0</v>
      </c>
      <c r="I77" s="50">
        <v>518609.48</v>
      </c>
      <c r="J77" s="50">
        <v>0</v>
      </c>
      <c r="K77" s="50">
        <v>0</v>
      </c>
      <c r="L77" s="50">
        <v>0</v>
      </c>
      <c r="M77" s="50">
        <v>0</v>
      </c>
      <c r="N77" s="50">
        <v>6454001.4400000004</v>
      </c>
      <c r="O77" s="50">
        <v>2315346.59</v>
      </c>
      <c r="P77" s="50">
        <v>6508.04</v>
      </c>
      <c r="Q77" s="50">
        <v>0</v>
      </c>
      <c r="R77" s="50">
        <v>0</v>
      </c>
      <c r="S77" s="50">
        <v>0</v>
      </c>
      <c r="T77" s="50">
        <v>0</v>
      </c>
      <c r="U77" s="50">
        <v>0</v>
      </c>
      <c r="V77" s="50">
        <v>0</v>
      </c>
      <c r="W77" s="50">
        <v>0</v>
      </c>
      <c r="X77" s="50">
        <v>4645.62</v>
      </c>
      <c r="Y77" s="50">
        <v>0</v>
      </c>
      <c r="Z77" s="50">
        <v>125782.95</v>
      </c>
      <c r="AA77" s="50">
        <v>0</v>
      </c>
      <c r="AB77" s="50">
        <v>0</v>
      </c>
      <c r="AC77" s="50">
        <v>0</v>
      </c>
      <c r="AD77" s="50">
        <v>0</v>
      </c>
      <c r="AE77" s="50">
        <v>73409.77</v>
      </c>
      <c r="AF77" s="50">
        <v>0</v>
      </c>
      <c r="AG77" s="50">
        <v>0</v>
      </c>
      <c r="AH77" s="50">
        <v>189856.48</v>
      </c>
      <c r="AI77" s="50">
        <v>0</v>
      </c>
      <c r="AJ77" s="50">
        <v>0</v>
      </c>
      <c r="AK77" s="50">
        <v>0</v>
      </c>
      <c r="AL77" s="50">
        <v>0</v>
      </c>
      <c r="AM77" s="50">
        <v>0</v>
      </c>
      <c r="AN77" s="50">
        <v>0</v>
      </c>
      <c r="AO77" s="50">
        <v>0</v>
      </c>
      <c r="AP77" s="50">
        <v>0</v>
      </c>
      <c r="AQ77" s="50">
        <v>0</v>
      </c>
      <c r="AR77" s="50">
        <v>0</v>
      </c>
      <c r="AS77" s="50">
        <v>2116980.9</v>
      </c>
      <c r="AT77" s="50">
        <v>0</v>
      </c>
      <c r="AU77" s="50">
        <v>0</v>
      </c>
      <c r="AV77" s="50">
        <v>0</v>
      </c>
      <c r="AW77" s="50">
        <v>0</v>
      </c>
      <c r="AX77" s="50">
        <v>0</v>
      </c>
      <c r="AY77" s="50">
        <v>0</v>
      </c>
      <c r="AZ77" s="50">
        <v>0</v>
      </c>
      <c r="BA77" s="50">
        <v>0</v>
      </c>
      <c r="BB77" s="50">
        <v>0</v>
      </c>
      <c r="BC77" s="50">
        <v>0</v>
      </c>
      <c r="BD77" s="50">
        <v>0</v>
      </c>
      <c r="BE77" s="50">
        <v>0</v>
      </c>
      <c r="BF77" s="50">
        <v>0</v>
      </c>
      <c r="BG77" s="50">
        <v>0</v>
      </c>
      <c r="BH77" s="50">
        <v>0</v>
      </c>
      <c r="BI77" s="50">
        <v>0</v>
      </c>
      <c r="BJ77" s="50">
        <v>0</v>
      </c>
      <c r="BK77" s="50">
        <v>0</v>
      </c>
      <c r="BL77" s="50">
        <v>0</v>
      </c>
      <c r="BM77" s="50">
        <v>40575.480000000003</v>
      </c>
      <c r="BN77" s="50">
        <v>0</v>
      </c>
      <c r="BO77" s="50">
        <v>0</v>
      </c>
      <c r="BP77" s="50">
        <v>0</v>
      </c>
      <c r="BQ77" s="50">
        <v>0</v>
      </c>
      <c r="BR77" s="50">
        <v>0</v>
      </c>
      <c r="BS77" s="50">
        <v>0</v>
      </c>
      <c r="BT77" s="50">
        <v>0</v>
      </c>
      <c r="BU77" s="50">
        <v>0</v>
      </c>
      <c r="BV77" s="50">
        <v>784125.51</v>
      </c>
      <c r="BW77" s="50">
        <v>0</v>
      </c>
      <c r="BX77" s="50">
        <v>0</v>
      </c>
      <c r="BY77" s="50">
        <v>0</v>
      </c>
      <c r="BZ77" s="50">
        <v>0</v>
      </c>
      <c r="CA77" s="50">
        <v>0</v>
      </c>
      <c r="CB77" s="50">
        <v>0</v>
      </c>
      <c r="CC77" s="50">
        <v>0</v>
      </c>
      <c r="CD77" s="50">
        <v>64538.16</v>
      </c>
      <c r="CE77" s="50">
        <v>0</v>
      </c>
      <c r="CF77" s="50">
        <v>139360.24</v>
      </c>
      <c r="CG77" s="50">
        <v>0</v>
      </c>
      <c r="CH77" s="50">
        <v>0</v>
      </c>
      <c r="CI77" s="50">
        <v>0</v>
      </c>
      <c r="CJ77" s="50">
        <v>0</v>
      </c>
      <c r="CK77" s="50">
        <v>2621262.39</v>
      </c>
      <c r="CL77" s="50">
        <v>34407.54</v>
      </c>
      <c r="CM77" s="50">
        <v>0</v>
      </c>
      <c r="CN77" s="50">
        <v>0</v>
      </c>
      <c r="CO77" s="50">
        <v>0</v>
      </c>
      <c r="CP77" s="50">
        <v>0</v>
      </c>
      <c r="CQ77" s="50">
        <v>0</v>
      </c>
      <c r="CR77" s="50">
        <v>78694.86</v>
      </c>
      <c r="CS77" s="50">
        <v>0</v>
      </c>
      <c r="CT77" s="50">
        <v>29636.04</v>
      </c>
      <c r="CU77" s="50">
        <v>0</v>
      </c>
      <c r="CV77" s="50">
        <v>28341.66</v>
      </c>
      <c r="CW77" s="50">
        <v>0</v>
      </c>
      <c r="CX77" s="50">
        <v>0</v>
      </c>
      <c r="CY77" s="50">
        <v>0</v>
      </c>
      <c r="CZ77" s="50">
        <v>0</v>
      </c>
      <c r="DA77" s="50">
        <v>18622.72</v>
      </c>
      <c r="DB77" s="50">
        <v>0</v>
      </c>
      <c r="DC77" s="50">
        <v>36496.36</v>
      </c>
      <c r="DD77" s="50">
        <v>5221.7700000000004</v>
      </c>
      <c r="DE77" s="50">
        <v>0</v>
      </c>
      <c r="DF77" s="50">
        <v>0</v>
      </c>
      <c r="DG77" s="50">
        <v>0</v>
      </c>
      <c r="DH77" s="50">
        <v>277847.37</v>
      </c>
      <c r="DI77" s="50">
        <v>0</v>
      </c>
      <c r="DJ77" s="50">
        <v>0</v>
      </c>
      <c r="DK77" s="50">
        <v>0</v>
      </c>
      <c r="DL77" s="50">
        <v>0</v>
      </c>
      <c r="DM77" s="50">
        <v>0</v>
      </c>
      <c r="DN77" s="50">
        <v>0</v>
      </c>
      <c r="DO77" s="50">
        <v>0</v>
      </c>
      <c r="DP77" s="50">
        <v>9617.9</v>
      </c>
      <c r="DQ77" s="50">
        <v>0</v>
      </c>
      <c r="DR77" s="50">
        <v>0</v>
      </c>
      <c r="DS77" s="50">
        <v>0</v>
      </c>
      <c r="DT77" s="50">
        <v>0</v>
      </c>
      <c r="DU77" s="50">
        <v>0</v>
      </c>
      <c r="DV77" s="50">
        <v>0</v>
      </c>
      <c r="DW77" s="50">
        <v>0</v>
      </c>
      <c r="DX77" s="50">
        <v>0</v>
      </c>
      <c r="DY77" s="50">
        <v>0</v>
      </c>
      <c r="DZ77" s="50">
        <v>0</v>
      </c>
      <c r="EA77" s="50">
        <v>550952.78</v>
      </c>
      <c r="EB77" s="50">
        <v>0</v>
      </c>
      <c r="EC77" s="50">
        <v>0</v>
      </c>
      <c r="ED77" s="50">
        <v>710551.13</v>
      </c>
      <c r="EE77" s="50">
        <v>0</v>
      </c>
      <c r="EF77" s="50">
        <v>0</v>
      </c>
      <c r="EG77" s="50">
        <v>0</v>
      </c>
      <c r="EH77" s="50">
        <v>0</v>
      </c>
      <c r="EI77" s="50">
        <v>0</v>
      </c>
      <c r="EJ77" s="50">
        <v>0</v>
      </c>
      <c r="EK77" s="50">
        <v>0</v>
      </c>
      <c r="EL77" s="50">
        <v>671262.95</v>
      </c>
      <c r="EM77" s="50">
        <v>0</v>
      </c>
      <c r="EN77" s="50">
        <v>0</v>
      </c>
      <c r="EO77" s="50">
        <v>0</v>
      </c>
      <c r="EP77" s="50">
        <v>0</v>
      </c>
      <c r="EQ77" s="50">
        <v>1064161.06</v>
      </c>
      <c r="ER77" s="50">
        <v>0</v>
      </c>
      <c r="ES77" s="50">
        <v>0</v>
      </c>
      <c r="ET77" s="50">
        <v>0</v>
      </c>
      <c r="EU77" s="50">
        <v>0</v>
      </c>
      <c r="EV77" s="50">
        <v>19817.919999999998</v>
      </c>
      <c r="EW77" s="50">
        <v>0</v>
      </c>
      <c r="EX77" s="50">
        <v>0</v>
      </c>
      <c r="EY77" s="50">
        <v>0</v>
      </c>
      <c r="EZ77" s="50">
        <v>74228.81</v>
      </c>
      <c r="FA77" s="50">
        <v>1475032.01</v>
      </c>
      <c r="FB77" s="50">
        <v>0</v>
      </c>
      <c r="FC77" s="50">
        <v>0</v>
      </c>
      <c r="FD77" s="50">
        <v>0</v>
      </c>
      <c r="FE77" s="50">
        <v>7823.44</v>
      </c>
      <c r="FF77" s="50">
        <v>0</v>
      </c>
      <c r="FG77" s="50">
        <v>0</v>
      </c>
      <c r="FH77" s="50">
        <v>76952.78</v>
      </c>
      <c r="FI77" s="50">
        <v>0</v>
      </c>
      <c r="FJ77" s="50">
        <v>0</v>
      </c>
      <c r="FK77" s="50">
        <v>46526.37</v>
      </c>
      <c r="FL77" s="50">
        <v>0</v>
      </c>
      <c r="FM77" s="50">
        <v>0</v>
      </c>
      <c r="FN77" s="50">
        <v>0</v>
      </c>
      <c r="FO77" s="50">
        <v>0</v>
      </c>
      <c r="FP77" s="50">
        <v>0</v>
      </c>
      <c r="FQ77" s="50">
        <v>0</v>
      </c>
      <c r="FR77" s="50">
        <v>0</v>
      </c>
      <c r="FS77" s="50">
        <v>0</v>
      </c>
      <c r="FT77" s="50">
        <v>0</v>
      </c>
      <c r="FU77" s="50">
        <v>0</v>
      </c>
      <c r="FV77" s="50">
        <v>0</v>
      </c>
      <c r="FW77" s="50">
        <v>0</v>
      </c>
      <c r="FX77" s="50">
        <v>0</v>
      </c>
      <c r="FY77" s="51"/>
      <c r="FZ77" s="2">
        <f>SUM(C77:FX77)</f>
        <v>20885248.509999998</v>
      </c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</row>
    <row r="78" spans="1:193" x14ac:dyDescent="0.35">
      <c r="A78" s="3" t="s">
        <v>467</v>
      </c>
      <c r="B78" s="2" t="s">
        <v>468</v>
      </c>
      <c r="C78" s="50">
        <v>0</v>
      </c>
      <c r="D78" s="50">
        <v>0</v>
      </c>
      <c r="E78" s="50">
        <v>0</v>
      </c>
      <c r="F78" s="50">
        <v>0</v>
      </c>
      <c r="G78" s="50">
        <v>0</v>
      </c>
      <c r="H78" s="50">
        <v>0</v>
      </c>
      <c r="I78" s="50">
        <v>0</v>
      </c>
      <c r="J78" s="50">
        <v>0</v>
      </c>
      <c r="K78" s="50">
        <v>0</v>
      </c>
      <c r="L78" s="50">
        <v>0</v>
      </c>
      <c r="M78" s="50">
        <v>0</v>
      </c>
      <c r="N78" s="50">
        <v>387510</v>
      </c>
      <c r="O78" s="50">
        <v>0</v>
      </c>
      <c r="P78" s="50">
        <v>0</v>
      </c>
      <c r="Q78" s="50">
        <v>0</v>
      </c>
      <c r="R78" s="50">
        <v>0</v>
      </c>
      <c r="S78" s="50">
        <v>0</v>
      </c>
      <c r="T78" s="50">
        <v>0</v>
      </c>
      <c r="U78" s="50">
        <v>0</v>
      </c>
      <c r="V78" s="50">
        <v>0</v>
      </c>
      <c r="W78" s="50">
        <v>0</v>
      </c>
      <c r="X78" s="50">
        <v>0</v>
      </c>
      <c r="Y78" s="50">
        <v>0</v>
      </c>
      <c r="Z78" s="50">
        <v>0</v>
      </c>
      <c r="AA78" s="50">
        <v>0</v>
      </c>
      <c r="AB78" s="50">
        <v>0</v>
      </c>
      <c r="AC78" s="50">
        <v>0</v>
      </c>
      <c r="AD78" s="50">
        <v>0</v>
      </c>
      <c r="AE78" s="50">
        <v>0</v>
      </c>
      <c r="AF78" s="50">
        <v>0</v>
      </c>
      <c r="AG78" s="50">
        <v>0</v>
      </c>
      <c r="AH78" s="50">
        <v>0</v>
      </c>
      <c r="AI78" s="50">
        <v>0</v>
      </c>
      <c r="AJ78" s="50">
        <v>0</v>
      </c>
      <c r="AK78" s="50">
        <v>0</v>
      </c>
      <c r="AL78" s="50">
        <v>0</v>
      </c>
      <c r="AM78" s="50">
        <v>0</v>
      </c>
      <c r="AN78" s="50">
        <v>0</v>
      </c>
      <c r="AO78" s="50">
        <v>0</v>
      </c>
      <c r="AP78" s="50">
        <v>0</v>
      </c>
      <c r="AQ78" s="50">
        <v>0</v>
      </c>
      <c r="AR78" s="50">
        <v>0</v>
      </c>
      <c r="AS78" s="50">
        <v>0</v>
      </c>
      <c r="AT78" s="50">
        <v>0</v>
      </c>
      <c r="AU78" s="50">
        <v>0</v>
      </c>
      <c r="AV78" s="50">
        <v>0</v>
      </c>
      <c r="AW78" s="50">
        <v>0</v>
      </c>
      <c r="AX78" s="50">
        <v>0</v>
      </c>
      <c r="AY78" s="50">
        <v>0</v>
      </c>
      <c r="AZ78" s="50">
        <v>0</v>
      </c>
      <c r="BA78" s="50">
        <v>0</v>
      </c>
      <c r="BB78" s="50">
        <v>0</v>
      </c>
      <c r="BC78" s="50">
        <v>0</v>
      </c>
      <c r="BD78" s="50">
        <v>0</v>
      </c>
      <c r="BE78" s="50">
        <v>0</v>
      </c>
      <c r="BF78" s="50">
        <v>0</v>
      </c>
      <c r="BG78" s="50">
        <v>0</v>
      </c>
      <c r="BH78" s="50">
        <v>0</v>
      </c>
      <c r="BI78" s="50">
        <v>0</v>
      </c>
      <c r="BJ78" s="50">
        <v>0</v>
      </c>
      <c r="BK78" s="50">
        <v>0</v>
      </c>
      <c r="BL78" s="50">
        <v>0</v>
      </c>
      <c r="BM78" s="50">
        <v>0</v>
      </c>
      <c r="BN78" s="50">
        <v>0</v>
      </c>
      <c r="BO78" s="50">
        <v>0</v>
      </c>
      <c r="BP78" s="50">
        <v>0</v>
      </c>
      <c r="BQ78" s="50">
        <v>0</v>
      </c>
      <c r="BR78" s="50">
        <v>0</v>
      </c>
      <c r="BS78" s="50">
        <v>0</v>
      </c>
      <c r="BT78" s="50">
        <v>0</v>
      </c>
      <c r="BU78" s="50">
        <v>0</v>
      </c>
      <c r="BV78" s="50">
        <v>0</v>
      </c>
      <c r="BW78" s="50">
        <v>0</v>
      </c>
      <c r="BX78" s="50">
        <v>0</v>
      </c>
      <c r="BY78" s="50">
        <v>0</v>
      </c>
      <c r="BZ78" s="50">
        <v>0</v>
      </c>
      <c r="CA78" s="50">
        <v>0</v>
      </c>
      <c r="CB78" s="50">
        <v>0</v>
      </c>
      <c r="CC78" s="50">
        <v>0</v>
      </c>
      <c r="CD78" s="50">
        <v>0</v>
      </c>
      <c r="CE78" s="50">
        <v>0</v>
      </c>
      <c r="CF78" s="50">
        <v>0</v>
      </c>
      <c r="CG78" s="50">
        <v>0</v>
      </c>
      <c r="CH78" s="50">
        <v>0</v>
      </c>
      <c r="CI78" s="50">
        <v>0</v>
      </c>
      <c r="CJ78" s="50">
        <v>0</v>
      </c>
      <c r="CK78" s="50">
        <v>0</v>
      </c>
      <c r="CL78" s="50">
        <v>0</v>
      </c>
      <c r="CM78" s="50">
        <v>0</v>
      </c>
      <c r="CN78" s="50">
        <v>0</v>
      </c>
      <c r="CO78" s="50">
        <v>0</v>
      </c>
      <c r="CP78" s="50">
        <v>0</v>
      </c>
      <c r="CQ78" s="50">
        <v>0</v>
      </c>
      <c r="CR78" s="50">
        <v>0</v>
      </c>
      <c r="CS78" s="50">
        <v>0</v>
      </c>
      <c r="CT78" s="50">
        <v>0</v>
      </c>
      <c r="CU78" s="50">
        <v>0</v>
      </c>
      <c r="CV78" s="50">
        <v>0</v>
      </c>
      <c r="CW78" s="50">
        <v>0</v>
      </c>
      <c r="CX78" s="50">
        <v>0</v>
      </c>
      <c r="CY78" s="50">
        <v>0</v>
      </c>
      <c r="CZ78" s="50">
        <v>0</v>
      </c>
      <c r="DA78" s="50">
        <v>0</v>
      </c>
      <c r="DB78" s="50">
        <v>0</v>
      </c>
      <c r="DC78" s="50">
        <v>0</v>
      </c>
      <c r="DD78" s="50">
        <v>0</v>
      </c>
      <c r="DE78" s="50">
        <v>0</v>
      </c>
      <c r="DF78" s="50">
        <v>0</v>
      </c>
      <c r="DG78" s="50">
        <v>0</v>
      </c>
      <c r="DH78" s="50">
        <v>0</v>
      </c>
      <c r="DI78" s="50">
        <v>0</v>
      </c>
      <c r="DJ78" s="50">
        <v>0</v>
      </c>
      <c r="DK78" s="50">
        <v>0</v>
      </c>
      <c r="DL78" s="50">
        <v>0</v>
      </c>
      <c r="DM78" s="50">
        <v>0</v>
      </c>
      <c r="DN78" s="50">
        <v>0</v>
      </c>
      <c r="DO78" s="50">
        <v>0</v>
      </c>
      <c r="DP78" s="50">
        <v>0</v>
      </c>
      <c r="DQ78" s="50">
        <v>0</v>
      </c>
      <c r="DR78" s="50">
        <v>0</v>
      </c>
      <c r="DS78" s="50">
        <v>0</v>
      </c>
      <c r="DT78" s="50">
        <v>0</v>
      </c>
      <c r="DU78" s="50">
        <v>0</v>
      </c>
      <c r="DV78" s="50">
        <v>0</v>
      </c>
      <c r="DW78" s="50">
        <v>0</v>
      </c>
      <c r="DX78" s="50">
        <v>0</v>
      </c>
      <c r="DY78" s="50">
        <v>0</v>
      </c>
      <c r="DZ78" s="50">
        <v>0</v>
      </c>
      <c r="EA78" s="50">
        <v>0</v>
      </c>
      <c r="EB78" s="50">
        <v>0</v>
      </c>
      <c r="EC78" s="50">
        <v>0</v>
      </c>
      <c r="ED78" s="50">
        <v>0</v>
      </c>
      <c r="EE78" s="50">
        <v>0</v>
      </c>
      <c r="EF78" s="50">
        <v>0</v>
      </c>
      <c r="EG78" s="50">
        <v>0</v>
      </c>
      <c r="EH78" s="50">
        <v>0</v>
      </c>
      <c r="EI78" s="50">
        <v>0</v>
      </c>
      <c r="EJ78" s="50">
        <v>0</v>
      </c>
      <c r="EK78" s="50">
        <v>0</v>
      </c>
      <c r="EL78" s="50">
        <v>0</v>
      </c>
      <c r="EM78" s="50">
        <v>0</v>
      </c>
      <c r="EN78" s="50">
        <v>0</v>
      </c>
      <c r="EO78" s="50">
        <v>0</v>
      </c>
      <c r="EP78" s="50">
        <v>0</v>
      </c>
      <c r="EQ78" s="50">
        <v>0</v>
      </c>
      <c r="ER78" s="50">
        <v>0</v>
      </c>
      <c r="ES78" s="50">
        <v>0</v>
      </c>
      <c r="ET78" s="50">
        <v>0</v>
      </c>
      <c r="EU78" s="50">
        <v>0</v>
      </c>
      <c r="EV78" s="50">
        <v>0</v>
      </c>
      <c r="EW78" s="50">
        <v>0</v>
      </c>
      <c r="EX78" s="50">
        <v>0</v>
      </c>
      <c r="EY78" s="50">
        <v>0</v>
      </c>
      <c r="EZ78" s="50">
        <v>0</v>
      </c>
      <c r="FA78" s="50">
        <v>0</v>
      </c>
      <c r="FB78" s="50">
        <v>0</v>
      </c>
      <c r="FC78" s="50">
        <v>0</v>
      </c>
      <c r="FD78" s="50">
        <v>0</v>
      </c>
      <c r="FE78" s="50">
        <v>0</v>
      </c>
      <c r="FF78" s="50">
        <v>0</v>
      </c>
      <c r="FG78" s="50">
        <v>0</v>
      </c>
      <c r="FH78" s="50">
        <v>0</v>
      </c>
      <c r="FI78" s="50">
        <v>0</v>
      </c>
      <c r="FJ78" s="50">
        <v>0</v>
      </c>
      <c r="FK78" s="50">
        <v>0</v>
      </c>
      <c r="FL78" s="50">
        <v>0</v>
      </c>
      <c r="FM78" s="50">
        <v>0</v>
      </c>
      <c r="FN78" s="50">
        <v>0</v>
      </c>
      <c r="FO78" s="50">
        <v>0</v>
      </c>
      <c r="FP78" s="50">
        <v>0</v>
      </c>
      <c r="FQ78" s="50">
        <v>0</v>
      </c>
      <c r="FR78" s="50">
        <v>0</v>
      </c>
      <c r="FS78" s="50">
        <v>0</v>
      </c>
      <c r="FT78" s="50">
        <v>0</v>
      </c>
      <c r="FU78" s="50">
        <v>0</v>
      </c>
      <c r="FV78" s="50">
        <v>0</v>
      </c>
      <c r="FW78" s="50">
        <v>0</v>
      </c>
      <c r="FX78" s="50">
        <v>0</v>
      </c>
      <c r="FY78" s="51"/>
      <c r="FZ78" s="2">
        <f>SUM(C78:FX78)</f>
        <v>387510</v>
      </c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</row>
    <row r="79" spans="1:193" x14ac:dyDescent="0.35">
      <c r="A79" s="3" t="s">
        <v>469</v>
      </c>
      <c r="B79" s="2" t="s">
        <v>820</v>
      </c>
      <c r="C79">
        <v>4670000</v>
      </c>
      <c r="D79">
        <v>63655851</v>
      </c>
      <c r="E79">
        <v>4890000</v>
      </c>
      <c r="F79">
        <v>750000</v>
      </c>
      <c r="G79">
        <v>1200000</v>
      </c>
      <c r="H79">
        <v>300000</v>
      </c>
      <c r="I79" s="52">
        <v>7845103</v>
      </c>
      <c r="J79">
        <v>0</v>
      </c>
      <c r="K79">
        <v>0</v>
      </c>
      <c r="L79">
        <v>4655850</v>
      </c>
      <c r="M79">
        <v>1000000</v>
      </c>
      <c r="N79">
        <v>77763000</v>
      </c>
      <c r="O79">
        <v>26498234</v>
      </c>
      <c r="P79">
        <v>0</v>
      </c>
      <c r="Q79">
        <v>37339028</v>
      </c>
      <c r="R79">
        <v>0</v>
      </c>
      <c r="S79">
        <v>0</v>
      </c>
      <c r="T79">
        <v>0</v>
      </c>
      <c r="U79">
        <v>100000</v>
      </c>
      <c r="V79">
        <v>0</v>
      </c>
      <c r="W79">
        <v>0</v>
      </c>
      <c r="X79">
        <v>150000</v>
      </c>
      <c r="Y79">
        <v>0</v>
      </c>
      <c r="Z79">
        <v>0</v>
      </c>
      <c r="AA79">
        <v>32635664</v>
      </c>
      <c r="AB79" s="52">
        <v>75286702</v>
      </c>
      <c r="AC79" s="52">
        <v>2044227</v>
      </c>
      <c r="AD79" s="52">
        <v>2497712</v>
      </c>
      <c r="AE79">
        <v>245000</v>
      </c>
      <c r="AF79" s="52">
        <v>217915</v>
      </c>
      <c r="AG79">
        <v>1839046</v>
      </c>
      <c r="AH79">
        <v>0</v>
      </c>
      <c r="AI79">
        <v>0</v>
      </c>
      <c r="AJ79">
        <v>0</v>
      </c>
      <c r="AK79">
        <v>0</v>
      </c>
      <c r="AL79">
        <v>330575</v>
      </c>
      <c r="AM79">
        <v>0</v>
      </c>
      <c r="AN79">
        <v>0</v>
      </c>
      <c r="AO79">
        <v>0</v>
      </c>
      <c r="AP79">
        <v>129959655</v>
      </c>
      <c r="AQ79">
        <v>0</v>
      </c>
      <c r="AR79">
        <v>73713000</v>
      </c>
      <c r="AS79">
        <v>5944650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5750000</v>
      </c>
      <c r="BA79">
        <v>3950000</v>
      </c>
      <c r="BB79">
        <v>700000</v>
      </c>
      <c r="BC79" s="52">
        <v>71315127.650000006</v>
      </c>
      <c r="BD79">
        <v>5157461</v>
      </c>
      <c r="BE79">
        <v>1900000</v>
      </c>
      <c r="BF79">
        <v>26750862</v>
      </c>
      <c r="BG79">
        <v>0</v>
      </c>
      <c r="BH79">
        <v>0</v>
      </c>
      <c r="BI79">
        <v>0</v>
      </c>
      <c r="BJ79">
        <v>4000000</v>
      </c>
      <c r="BK79">
        <v>7500000</v>
      </c>
      <c r="BL79">
        <v>0</v>
      </c>
      <c r="BM79">
        <v>0</v>
      </c>
      <c r="BN79">
        <v>0</v>
      </c>
      <c r="BO79">
        <v>350000</v>
      </c>
      <c r="BP79">
        <v>0</v>
      </c>
      <c r="BQ79">
        <v>8800000</v>
      </c>
      <c r="BR79">
        <v>4300000</v>
      </c>
      <c r="BS79">
        <v>2167002</v>
      </c>
      <c r="BT79">
        <v>980488</v>
      </c>
      <c r="BU79" s="53">
        <v>1100007.0868799998</v>
      </c>
      <c r="BV79">
        <v>1330000</v>
      </c>
      <c r="BW79">
        <v>3800000</v>
      </c>
      <c r="BX79">
        <v>0</v>
      </c>
      <c r="BY79">
        <v>0</v>
      </c>
      <c r="BZ79">
        <v>0</v>
      </c>
      <c r="CA79">
        <v>0</v>
      </c>
      <c r="CB79">
        <v>113302585</v>
      </c>
      <c r="CC79">
        <v>0</v>
      </c>
      <c r="CD79">
        <v>0</v>
      </c>
      <c r="CE79">
        <v>0</v>
      </c>
      <c r="CF79">
        <v>0</v>
      </c>
      <c r="CG79">
        <v>119200</v>
      </c>
      <c r="CH79">
        <v>0</v>
      </c>
      <c r="CI79">
        <v>270068</v>
      </c>
      <c r="CJ79">
        <v>667783</v>
      </c>
      <c r="CK79">
        <v>5600000</v>
      </c>
      <c r="CL79">
        <v>2016949</v>
      </c>
      <c r="CM79">
        <v>1100000</v>
      </c>
      <c r="CN79">
        <v>35012147</v>
      </c>
      <c r="CO79">
        <v>14040000</v>
      </c>
      <c r="CP79">
        <v>1921000</v>
      </c>
      <c r="CQ79">
        <v>0</v>
      </c>
      <c r="CR79">
        <v>350000</v>
      </c>
      <c r="CS79">
        <v>0</v>
      </c>
      <c r="CT79">
        <v>0</v>
      </c>
      <c r="CU79">
        <v>205000</v>
      </c>
      <c r="CV79">
        <v>171656</v>
      </c>
      <c r="CW79">
        <v>0</v>
      </c>
      <c r="CX79">
        <v>0</v>
      </c>
      <c r="CY79">
        <v>0</v>
      </c>
      <c r="CZ79">
        <v>500000</v>
      </c>
      <c r="DA79">
        <v>0</v>
      </c>
      <c r="DB79">
        <v>0</v>
      </c>
      <c r="DC79">
        <v>445000</v>
      </c>
      <c r="DD79">
        <v>0</v>
      </c>
      <c r="DE79">
        <v>350000</v>
      </c>
      <c r="DF79" s="52">
        <v>15736474.08</v>
      </c>
      <c r="DG79">
        <v>70000</v>
      </c>
      <c r="DH79">
        <v>1900000</v>
      </c>
      <c r="DI79">
        <v>0</v>
      </c>
      <c r="DJ79">
        <v>390000</v>
      </c>
      <c r="DK79">
        <v>333800</v>
      </c>
      <c r="DL79">
        <v>0</v>
      </c>
      <c r="DM79">
        <v>248000</v>
      </c>
      <c r="DN79">
        <v>400000</v>
      </c>
      <c r="DO79">
        <v>550000</v>
      </c>
      <c r="DP79">
        <v>0</v>
      </c>
      <c r="DQ79">
        <v>0</v>
      </c>
      <c r="DR79">
        <v>0</v>
      </c>
      <c r="DS79">
        <v>0</v>
      </c>
      <c r="DT79">
        <v>0</v>
      </c>
      <c r="DU79">
        <v>0</v>
      </c>
      <c r="DV79">
        <v>0</v>
      </c>
      <c r="DW79">
        <v>15862</v>
      </c>
      <c r="DX79">
        <v>155000</v>
      </c>
      <c r="DY79">
        <v>516372</v>
      </c>
      <c r="DZ79">
        <v>550204</v>
      </c>
      <c r="EA79">
        <v>207000</v>
      </c>
      <c r="EB79">
        <v>447872</v>
      </c>
      <c r="EC79">
        <v>0</v>
      </c>
      <c r="ED79">
        <v>3905390.5</v>
      </c>
      <c r="EE79">
        <v>0</v>
      </c>
      <c r="EF79">
        <v>0</v>
      </c>
      <c r="EG79">
        <v>0</v>
      </c>
      <c r="EH79">
        <v>0</v>
      </c>
      <c r="EI79">
        <v>0</v>
      </c>
      <c r="EJ79">
        <v>0</v>
      </c>
      <c r="EK79">
        <v>404670</v>
      </c>
      <c r="EL79">
        <v>0</v>
      </c>
      <c r="EM79">
        <v>832600</v>
      </c>
      <c r="EN79">
        <v>195000</v>
      </c>
      <c r="EO79">
        <v>75000</v>
      </c>
      <c r="EP79">
        <v>905473</v>
      </c>
      <c r="EQ79">
        <v>1573000</v>
      </c>
      <c r="ER79">
        <v>914457</v>
      </c>
      <c r="ES79">
        <v>0</v>
      </c>
      <c r="ET79">
        <v>164087</v>
      </c>
      <c r="EU79">
        <v>0</v>
      </c>
      <c r="EV79">
        <v>0</v>
      </c>
      <c r="EW79">
        <v>1848603.33</v>
      </c>
      <c r="EX79">
        <v>397784.63</v>
      </c>
      <c r="EY79">
        <v>0</v>
      </c>
      <c r="EZ79">
        <v>0</v>
      </c>
      <c r="FA79">
        <v>4687317</v>
      </c>
      <c r="FB79">
        <v>584000</v>
      </c>
      <c r="FC79">
        <v>1100000</v>
      </c>
      <c r="FD79">
        <v>0</v>
      </c>
      <c r="FE79">
        <v>250000</v>
      </c>
      <c r="FF79">
        <v>0</v>
      </c>
      <c r="FG79">
        <v>0</v>
      </c>
      <c r="FH79">
        <v>155000</v>
      </c>
      <c r="FI79">
        <v>3904000</v>
      </c>
      <c r="FJ79">
        <v>1200000</v>
      </c>
      <c r="FK79">
        <v>4500000</v>
      </c>
      <c r="FL79">
        <v>2595350</v>
      </c>
      <c r="FM79">
        <v>500000</v>
      </c>
      <c r="FN79">
        <v>0</v>
      </c>
      <c r="FO79">
        <v>1974045</v>
      </c>
      <c r="FP79">
        <v>2675000</v>
      </c>
      <c r="FQ79">
        <v>900000</v>
      </c>
      <c r="FR79">
        <v>497743</v>
      </c>
      <c r="FS79">
        <v>75000</v>
      </c>
      <c r="FT79">
        <v>130000</v>
      </c>
      <c r="FU79">
        <v>1194000</v>
      </c>
      <c r="FV79">
        <v>400000</v>
      </c>
      <c r="FW79">
        <v>0</v>
      </c>
      <c r="FX79">
        <v>292380</v>
      </c>
      <c r="FY79" s="51"/>
      <c r="FZ79" s="2">
        <f>SUM(C79:FX79)</f>
        <v>941804032.27688003</v>
      </c>
      <c r="GA79" s="12"/>
      <c r="GB79" s="2"/>
      <c r="GC79" s="2"/>
      <c r="GD79" s="2"/>
      <c r="GE79" s="2"/>
      <c r="GF79" s="2"/>
      <c r="GG79" s="2"/>
      <c r="GH79" s="2"/>
      <c r="GI79" s="2"/>
      <c r="GJ79" s="2"/>
      <c r="GK79" s="2"/>
    </row>
    <row r="80" spans="1:193" x14ac:dyDescent="0.35">
      <c r="A80" s="54"/>
      <c r="B80" s="55" t="s">
        <v>471</v>
      </c>
      <c r="C80" s="56">
        <v>1023645.96</v>
      </c>
      <c r="D80" s="56">
        <v>5923407.6999999881</v>
      </c>
      <c r="E80" s="56">
        <v>1501809.63</v>
      </c>
      <c r="F80" s="56">
        <v>1480552.63</v>
      </c>
      <c r="G80" s="56">
        <v>313409.98</v>
      </c>
      <c r="H80" s="56">
        <v>197482.31</v>
      </c>
      <c r="I80" s="57">
        <v>3049421.53</v>
      </c>
      <c r="J80" s="56">
        <v>0</v>
      </c>
      <c r="K80" s="56">
        <v>0</v>
      </c>
      <c r="L80" s="56">
        <v>767975.6099999994</v>
      </c>
      <c r="M80" s="56">
        <v>339255.28999999911</v>
      </c>
      <c r="N80" s="56">
        <v>1003951.56</v>
      </c>
      <c r="O80" s="56">
        <v>3157850.6999999881</v>
      </c>
      <c r="P80" s="56">
        <v>0</v>
      </c>
      <c r="Q80" s="56">
        <v>2551562.3199999998</v>
      </c>
      <c r="R80" s="56">
        <v>93067.899999999907</v>
      </c>
      <c r="S80" s="56">
        <v>147716.44999999925</v>
      </c>
      <c r="T80" s="56">
        <v>0</v>
      </c>
      <c r="U80" s="56">
        <v>0</v>
      </c>
      <c r="V80" s="56">
        <v>0</v>
      </c>
      <c r="W80">
        <v>0</v>
      </c>
      <c r="X80" s="56">
        <v>0</v>
      </c>
      <c r="Y80" s="56">
        <v>0</v>
      </c>
      <c r="Z80" s="56">
        <v>0</v>
      </c>
      <c r="AA80" s="56">
        <v>3107770.19</v>
      </c>
      <c r="AB80" s="57">
        <v>5484100.7199999997</v>
      </c>
      <c r="AC80" s="57">
        <v>179452.74</v>
      </c>
      <c r="AD80" s="57">
        <v>173421.01</v>
      </c>
      <c r="AE80" s="56">
        <v>0</v>
      </c>
      <c r="AF80" s="57">
        <v>0</v>
      </c>
      <c r="AG80" s="56">
        <v>585726.86</v>
      </c>
      <c r="AH80" s="56">
        <v>0</v>
      </c>
      <c r="AI80" s="56">
        <v>0</v>
      </c>
      <c r="AJ80" s="56">
        <v>0</v>
      </c>
      <c r="AK80" s="56">
        <v>0</v>
      </c>
      <c r="AL80" s="56">
        <v>0</v>
      </c>
      <c r="AM80" s="56">
        <v>0</v>
      </c>
      <c r="AN80" s="56">
        <v>23452.35999999987</v>
      </c>
      <c r="AO80" s="56">
        <v>0</v>
      </c>
      <c r="AP80" s="56">
        <v>13961260.089999974</v>
      </c>
      <c r="AQ80" s="56">
        <v>4996.7000000001863</v>
      </c>
      <c r="AR80" s="56">
        <v>4936260.97</v>
      </c>
      <c r="AS80" s="56">
        <v>3140096.46</v>
      </c>
      <c r="AT80" s="56">
        <v>706569</v>
      </c>
      <c r="AU80" s="56">
        <v>183362.49</v>
      </c>
      <c r="AV80" s="56">
        <v>0</v>
      </c>
      <c r="AW80" s="56">
        <v>127133.32</v>
      </c>
      <c r="AX80" s="56">
        <v>17799.04</v>
      </c>
      <c r="AY80" s="56">
        <v>67342.069999999832</v>
      </c>
      <c r="AZ80" s="56">
        <v>5661380.25</v>
      </c>
      <c r="BA80" s="56">
        <v>4239435.37</v>
      </c>
      <c r="BB80" s="56">
        <v>2450915.0699999998</v>
      </c>
      <c r="BC80" s="57">
        <v>13979440.599999994</v>
      </c>
      <c r="BD80" s="56">
        <v>2610812.9700000002</v>
      </c>
      <c r="BE80" s="56">
        <v>691421.59</v>
      </c>
      <c r="BF80" s="56">
        <v>12423538.810000002</v>
      </c>
      <c r="BG80" s="56">
        <v>177371.84</v>
      </c>
      <c r="BH80" s="56">
        <v>272348.34999999998</v>
      </c>
      <c r="BI80" s="56">
        <v>117074.81</v>
      </c>
      <c r="BJ80" s="56">
        <v>2978693.21</v>
      </c>
      <c r="BK80" s="56">
        <v>3075849.87</v>
      </c>
      <c r="BL80" s="56">
        <v>26731.37</v>
      </c>
      <c r="BM80" s="56">
        <v>73715.73</v>
      </c>
      <c r="BN80" s="56">
        <v>0</v>
      </c>
      <c r="BO80" s="56">
        <v>46591.460000000894</v>
      </c>
      <c r="BP80" s="56">
        <v>66821.180000000168</v>
      </c>
      <c r="BQ80" s="56">
        <v>831665.80999999866</v>
      </c>
      <c r="BR80" s="56">
        <v>53981.400000002235</v>
      </c>
      <c r="BS80" s="56">
        <v>0</v>
      </c>
      <c r="BT80" s="56">
        <v>96176.64000000013</v>
      </c>
      <c r="BU80" s="56">
        <v>45796.089999999851</v>
      </c>
      <c r="BV80" s="56">
        <v>680000</v>
      </c>
      <c r="BW80" s="56">
        <v>271620.42</v>
      </c>
      <c r="BX80" s="56">
        <v>30925.080000000075</v>
      </c>
      <c r="BY80" s="56">
        <v>20772.939999999478</v>
      </c>
      <c r="BZ80" s="56">
        <v>128574.8</v>
      </c>
      <c r="CA80" s="56">
        <v>0</v>
      </c>
      <c r="CB80" s="56">
        <v>14199549.600000024</v>
      </c>
      <c r="CC80" s="56">
        <v>51316.119999999879</v>
      </c>
      <c r="CD80" s="56">
        <v>32213.38</v>
      </c>
      <c r="CE80" s="56">
        <v>35823.39000000013</v>
      </c>
      <c r="CF80" s="56">
        <v>60736.420000000158</v>
      </c>
      <c r="CG80" s="56">
        <f>52674.03+119000</f>
        <v>171674.03</v>
      </c>
      <c r="CH80" s="56">
        <v>42137.689999999944</v>
      </c>
      <c r="CI80" s="56">
        <v>191859.43000000063</v>
      </c>
      <c r="CJ80" s="56">
        <v>127581.31</v>
      </c>
      <c r="CK80" s="56">
        <v>0</v>
      </c>
      <c r="CL80" s="56">
        <v>0</v>
      </c>
      <c r="CM80" s="56">
        <v>0</v>
      </c>
      <c r="CN80" s="56">
        <v>5532198.7100000083</v>
      </c>
      <c r="CO80" s="56">
        <v>3311063.7200000137</v>
      </c>
      <c r="CP80" s="56">
        <v>487185.26</v>
      </c>
      <c r="CQ80" s="56">
        <v>0</v>
      </c>
      <c r="CR80" s="56">
        <v>0</v>
      </c>
      <c r="CS80" s="56">
        <v>0</v>
      </c>
      <c r="CT80" s="56">
        <v>0</v>
      </c>
      <c r="CU80" s="56">
        <v>0</v>
      </c>
      <c r="CV80" s="56">
        <v>0</v>
      </c>
      <c r="CW80" s="56">
        <v>2963.7100000001956</v>
      </c>
      <c r="CX80" s="56">
        <v>34454.619999999646</v>
      </c>
      <c r="CY80" s="56">
        <v>0</v>
      </c>
      <c r="CZ80" s="56">
        <v>0</v>
      </c>
      <c r="DA80" s="56">
        <v>0</v>
      </c>
      <c r="DB80" s="56">
        <v>0</v>
      </c>
      <c r="DC80" s="56">
        <v>0</v>
      </c>
      <c r="DD80" s="56">
        <v>31853.880000000121</v>
      </c>
      <c r="DE80" s="56">
        <v>0</v>
      </c>
      <c r="DF80" s="57">
        <v>964429.94000001252</v>
      </c>
      <c r="DG80" s="56">
        <v>0</v>
      </c>
      <c r="DH80" s="56">
        <v>0</v>
      </c>
      <c r="DI80" s="56">
        <v>187923.21999999881</v>
      </c>
      <c r="DJ80" s="56">
        <v>70570.470000000205</v>
      </c>
      <c r="DK80" s="56">
        <v>63148.970000000205</v>
      </c>
      <c r="DL80" s="56">
        <v>0</v>
      </c>
      <c r="DM80" s="56">
        <v>0</v>
      </c>
      <c r="DN80" s="56">
        <v>0</v>
      </c>
      <c r="DO80" s="56">
        <v>0</v>
      </c>
      <c r="DP80" s="56">
        <v>1230.7399999999907</v>
      </c>
      <c r="DQ80" s="56">
        <v>0</v>
      </c>
      <c r="DR80" s="56">
        <v>0</v>
      </c>
      <c r="DS80" s="56">
        <v>0</v>
      </c>
      <c r="DT80" s="56">
        <v>0</v>
      </c>
      <c r="DU80" s="56">
        <v>0</v>
      </c>
      <c r="DV80" s="56">
        <v>0</v>
      </c>
      <c r="DW80" s="56">
        <v>0</v>
      </c>
      <c r="DX80" s="56">
        <v>27492.279999999795</v>
      </c>
      <c r="DY80" s="56">
        <v>0</v>
      </c>
      <c r="DZ80" s="56">
        <v>739613.14999999944</v>
      </c>
      <c r="EA80" s="56">
        <v>139332.39000000001</v>
      </c>
      <c r="EB80" s="56">
        <v>81512.760000000242</v>
      </c>
      <c r="EC80" s="56">
        <v>108091.72</v>
      </c>
      <c r="ED80" s="56">
        <v>1114082.5</v>
      </c>
      <c r="EE80" s="56">
        <v>0</v>
      </c>
      <c r="EF80" s="56">
        <v>0</v>
      </c>
      <c r="EG80" s="56">
        <v>8952.6699999999255</v>
      </c>
      <c r="EH80" s="56">
        <v>6739.7900000000373</v>
      </c>
      <c r="EI80" s="56">
        <v>984513.67000000179</v>
      </c>
      <c r="EJ80" s="56">
        <v>556718.94000000507</v>
      </c>
      <c r="EK80" s="56">
        <v>0</v>
      </c>
      <c r="EL80" s="56">
        <v>19606.400000000001</v>
      </c>
      <c r="EM80" s="56">
        <v>0</v>
      </c>
      <c r="EN80" s="56">
        <v>0</v>
      </c>
      <c r="EO80" s="56">
        <v>0</v>
      </c>
      <c r="EP80" s="56">
        <v>0</v>
      </c>
      <c r="EQ80" s="56">
        <v>773723.74</v>
      </c>
      <c r="ER80" s="56">
        <v>13739.379999999888</v>
      </c>
      <c r="ES80" s="56">
        <v>0</v>
      </c>
      <c r="ET80" s="56">
        <v>0</v>
      </c>
      <c r="EU80" s="56">
        <v>0</v>
      </c>
      <c r="EV80" s="56">
        <v>25108.400000000001</v>
      </c>
      <c r="EW80" s="56">
        <v>2296.6300000003539</v>
      </c>
      <c r="EX80" s="56">
        <v>6362.1400000001304</v>
      </c>
      <c r="EY80" s="56">
        <v>0</v>
      </c>
      <c r="EZ80" s="56">
        <v>3088.3899999998976</v>
      </c>
      <c r="FA80" s="56">
        <v>650000</v>
      </c>
      <c r="FB80" s="56">
        <v>235967.64</v>
      </c>
      <c r="FC80" s="56">
        <v>1157745.67</v>
      </c>
      <c r="FD80" s="56">
        <v>0</v>
      </c>
      <c r="FE80" s="56">
        <v>0</v>
      </c>
      <c r="FF80" s="56">
        <v>0</v>
      </c>
      <c r="FG80" s="56">
        <v>0</v>
      </c>
      <c r="FH80" s="56">
        <v>0</v>
      </c>
      <c r="FI80" s="56">
        <v>464593.6400000006</v>
      </c>
      <c r="FJ80" s="56">
        <v>402051.60000000056</v>
      </c>
      <c r="FK80" s="56">
        <v>263308.68</v>
      </c>
      <c r="FL80" s="56">
        <v>679899.57</v>
      </c>
      <c r="FM80" s="56">
        <v>418806.28000000119</v>
      </c>
      <c r="FN80" s="56">
        <v>2545812.86</v>
      </c>
      <c r="FO80" s="56">
        <v>243119.79</v>
      </c>
      <c r="FP80" s="56">
        <v>520740.68999999948</v>
      </c>
      <c r="FQ80" s="56">
        <v>223101.13</v>
      </c>
      <c r="FR80" s="56">
        <v>0</v>
      </c>
      <c r="FS80" s="56">
        <v>0</v>
      </c>
      <c r="FT80" s="56">
        <v>0</v>
      </c>
      <c r="FU80" s="56">
        <v>0</v>
      </c>
      <c r="FV80" s="56">
        <v>0</v>
      </c>
      <c r="FW80" s="56">
        <v>0</v>
      </c>
      <c r="FX80" s="56">
        <v>0</v>
      </c>
      <c r="FY80" s="51"/>
      <c r="FZ80" s="2">
        <f>SUM(C80:FX80)</f>
        <v>143317546.35999998</v>
      </c>
      <c r="GA80" s="12"/>
      <c r="GB80" s="2"/>
      <c r="GC80" s="2"/>
      <c r="GD80" s="2"/>
      <c r="GE80" s="2"/>
      <c r="GF80" s="2"/>
      <c r="GG80" s="2"/>
      <c r="GH80" s="2"/>
      <c r="GI80" s="2"/>
      <c r="GJ80" s="2"/>
      <c r="GK80" s="2"/>
    </row>
    <row r="81" spans="1:195" x14ac:dyDescent="0.35">
      <c r="A81" s="54"/>
      <c r="B81" s="55" t="s">
        <v>472</v>
      </c>
      <c r="C81" s="55">
        <f t="shared" ref="C81:BN81" si="24">((C288*0.25)+C80)</f>
        <v>21271116.357500002</v>
      </c>
      <c r="D81" s="55">
        <f t="shared" si="24"/>
        <v>112264015.83999999</v>
      </c>
      <c r="E81" s="55">
        <f t="shared" si="24"/>
        <v>17967152.77</v>
      </c>
      <c r="F81" s="55">
        <f t="shared" si="24"/>
        <v>69976641.659999996</v>
      </c>
      <c r="G81" s="55">
        <f t="shared" si="24"/>
        <v>4950238.0374999996</v>
      </c>
      <c r="H81" s="55">
        <f t="shared" si="24"/>
        <v>3638551.6125000003</v>
      </c>
      <c r="I81" s="55">
        <f t="shared" si="24"/>
        <v>25446026.282500003</v>
      </c>
      <c r="J81" s="55">
        <f t="shared" si="24"/>
        <v>5877893.0499999998</v>
      </c>
      <c r="K81" s="55">
        <f t="shared" si="24"/>
        <v>1126647.5625</v>
      </c>
      <c r="L81" s="55">
        <f t="shared" si="24"/>
        <v>7201222.5424999995</v>
      </c>
      <c r="M81" s="55">
        <f t="shared" si="24"/>
        <v>3491565.5424999991</v>
      </c>
      <c r="N81" s="55">
        <f t="shared" si="24"/>
        <v>143605571.905</v>
      </c>
      <c r="O81" s="55">
        <f t="shared" si="24"/>
        <v>38667799.48749999</v>
      </c>
      <c r="P81" s="55">
        <f t="shared" si="24"/>
        <v>1432347.665</v>
      </c>
      <c r="Q81" s="55">
        <f t="shared" si="24"/>
        <v>122889631.96249999</v>
      </c>
      <c r="R81" s="55">
        <f t="shared" si="24"/>
        <v>17551400.317499999</v>
      </c>
      <c r="S81" s="55">
        <f t="shared" si="24"/>
        <v>4686253.1949999994</v>
      </c>
      <c r="T81" s="55">
        <f t="shared" si="24"/>
        <v>844477.86499999999</v>
      </c>
      <c r="U81" s="55">
        <f t="shared" si="24"/>
        <v>326053.38</v>
      </c>
      <c r="V81" s="55">
        <f t="shared" si="24"/>
        <v>1066086.5075000001</v>
      </c>
      <c r="W81" s="55">
        <f t="shared" si="24"/>
        <v>949244.66249999998</v>
      </c>
      <c r="X81" s="55">
        <f t="shared" si="24"/>
        <v>311771.76</v>
      </c>
      <c r="Y81" s="55">
        <f t="shared" si="24"/>
        <v>2872875.69</v>
      </c>
      <c r="Z81" s="55">
        <f t="shared" si="24"/>
        <v>953670.26249999995</v>
      </c>
      <c r="AA81" s="55">
        <f t="shared" si="24"/>
        <v>90135675.702500001</v>
      </c>
      <c r="AB81" s="55">
        <f t="shared" si="24"/>
        <v>82603655.549999997</v>
      </c>
      <c r="AC81" s="55">
        <f t="shared" si="24"/>
        <v>3015696.2575000003</v>
      </c>
      <c r="AD81" s="55">
        <f t="shared" si="24"/>
        <v>4256347.1025</v>
      </c>
      <c r="AE81" s="55">
        <f t="shared" si="24"/>
        <v>528923</v>
      </c>
      <c r="AF81" s="55">
        <f t="shared" si="24"/>
        <v>897709.00749999995</v>
      </c>
      <c r="AG81" s="55">
        <f t="shared" si="24"/>
        <v>2517304.4075000002</v>
      </c>
      <c r="AH81" s="55">
        <f t="shared" si="24"/>
        <v>2866116.1575000002</v>
      </c>
      <c r="AI81" s="55">
        <f t="shared" si="24"/>
        <v>1435176.21</v>
      </c>
      <c r="AJ81" s="55">
        <f t="shared" si="24"/>
        <v>889853.14</v>
      </c>
      <c r="AK81" s="55">
        <f t="shared" si="24"/>
        <v>825680.85499999998</v>
      </c>
      <c r="AL81" s="55">
        <f t="shared" si="24"/>
        <v>1167017.7050000001</v>
      </c>
      <c r="AM81" s="55">
        <f t="shared" si="24"/>
        <v>1291057.7450000001</v>
      </c>
      <c r="AN81" s="55">
        <f t="shared" si="24"/>
        <v>1197160.6874999998</v>
      </c>
      <c r="AO81" s="55">
        <f t="shared" si="24"/>
        <v>11874757.699999999</v>
      </c>
      <c r="AP81" s="55">
        <f t="shared" si="24"/>
        <v>259809606.43499997</v>
      </c>
      <c r="AQ81" s="55">
        <f t="shared" si="24"/>
        <v>1076627.9575000003</v>
      </c>
      <c r="AR81" s="55">
        <f t="shared" si="24"/>
        <v>175798448.39250001</v>
      </c>
      <c r="AS81" s="55">
        <f t="shared" si="24"/>
        <v>22891120.407500003</v>
      </c>
      <c r="AT81" s="55">
        <f t="shared" si="24"/>
        <v>9180549.7225000001</v>
      </c>
      <c r="AU81" s="55">
        <f t="shared" si="24"/>
        <v>1476694.895</v>
      </c>
      <c r="AV81" s="55">
        <f t="shared" si="24"/>
        <v>1260466.3174999999</v>
      </c>
      <c r="AW81" s="55">
        <f t="shared" si="24"/>
        <v>1260265.6325000001</v>
      </c>
      <c r="AX81" s="55">
        <f t="shared" si="24"/>
        <v>419115.1925</v>
      </c>
      <c r="AY81" s="55">
        <f t="shared" si="24"/>
        <v>1631665.4849999999</v>
      </c>
      <c r="AZ81" s="55">
        <f t="shared" si="24"/>
        <v>40674776.634999998</v>
      </c>
      <c r="BA81" s="55">
        <f t="shared" si="24"/>
        <v>29208789.2925</v>
      </c>
      <c r="BB81" s="55">
        <f t="shared" si="24"/>
        <v>22247407.627500001</v>
      </c>
      <c r="BC81" s="55">
        <f t="shared" si="24"/>
        <v>87175424.137499988</v>
      </c>
      <c r="BD81" s="55">
        <f t="shared" si="24"/>
        <v>12730375.41</v>
      </c>
      <c r="BE81" s="55">
        <f t="shared" si="24"/>
        <v>4241094.4325000001</v>
      </c>
      <c r="BF81" s="55">
        <f t="shared" si="24"/>
        <v>83577307.320000008</v>
      </c>
      <c r="BG81" s="55">
        <f t="shared" si="24"/>
        <v>3099320.145</v>
      </c>
      <c r="BH81" s="55">
        <f t="shared" si="24"/>
        <v>2216771.4950000001</v>
      </c>
      <c r="BI81" s="55">
        <f t="shared" si="24"/>
        <v>1261442.9950000001</v>
      </c>
      <c r="BJ81" s="55">
        <f t="shared" si="24"/>
        <v>20434843.607500002</v>
      </c>
      <c r="BK81" s="55">
        <f t="shared" si="24"/>
        <v>91032185.787500009</v>
      </c>
      <c r="BL81" s="55">
        <f t="shared" si="24"/>
        <v>442434.11749999999</v>
      </c>
      <c r="BM81" s="55">
        <f t="shared" si="24"/>
        <v>1600809.18</v>
      </c>
      <c r="BN81" s="55">
        <f t="shared" si="24"/>
        <v>8646620.3849999998</v>
      </c>
      <c r="BO81" s="55">
        <f t="shared" ref="BO81:DZ81" si="25">((BO288*0.25)+BO80)</f>
        <v>3665137.6875000009</v>
      </c>
      <c r="BP81" s="55">
        <f t="shared" si="25"/>
        <v>877821.47250000015</v>
      </c>
      <c r="BQ81" s="55">
        <f t="shared" si="25"/>
        <v>19405805.797499999</v>
      </c>
      <c r="BR81" s="55">
        <f t="shared" si="25"/>
        <v>12822724.150000002</v>
      </c>
      <c r="BS81" s="55">
        <f t="shared" si="25"/>
        <v>3578425.58</v>
      </c>
      <c r="BT81" s="55">
        <f t="shared" si="25"/>
        <v>1537825.5150000001</v>
      </c>
      <c r="BU81" s="55">
        <f t="shared" si="25"/>
        <v>1609080.2924999997</v>
      </c>
      <c r="BV81" s="55">
        <f t="shared" si="25"/>
        <v>4345576.1924999999</v>
      </c>
      <c r="BW81" s="55">
        <f t="shared" si="25"/>
        <v>6110798.25</v>
      </c>
      <c r="BX81" s="55">
        <f t="shared" si="25"/>
        <v>489263.3600000001</v>
      </c>
      <c r="BY81" s="55">
        <f t="shared" si="25"/>
        <v>1599615.9399999995</v>
      </c>
      <c r="BZ81" s="55">
        <f t="shared" si="25"/>
        <v>1054783.0425</v>
      </c>
      <c r="CA81" s="55">
        <f t="shared" si="25"/>
        <v>766937.63249999995</v>
      </c>
      <c r="CB81" s="55">
        <f t="shared" si="25"/>
        <v>215287773.98000002</v>
      </c>
      <c r="CC81" s="55">
        <f t="shared" si="25"/>
        <v>955493.92999999993</v>
      </c>
      <c r="CD81" s="55">
        <f t="shared" si="25"/>
        <v>901307.82</v>
      </c>
      <c r="CE81" s="55">
        <f t="shared" si="25"/>
        <v>799590.97250000015</v>
      </c>
      <c r="CF81" s="55">
        <f t="shared" si="25"/>
        <v>644148.75750000018</v>
      </c>
      <c r="CG81" s="55">
        <f t="shared" si="25"/>
        <v>1089154.6975</v>
      </c>
      <c r="CH81" s="55">
        <f t="shared" si="25"/>
        <v>613442.89999999991</v>
      </c>
      <c r="CI81" s="55">
        <f t="shared" si="25"/>
        <v>2395791.7000000007</v>
      </c>
      <c r="CJ81" s="55">
        <f t="shared" si="25"/>
        <v>2853589.9475000002</v>
      </c>
      <c r="CK81" s="55">
        <f t="shared" si="25"/>
        <v>16188300.425000001</v>
      </c>
      <c r="CL81" s="55">
        <f t="shared" si="25"/>
        <v>3765037.1124999998</v>
      </c>
      <c r="CM81" s="55">
        <f t="shared" si="25"/>
        <v>2521368.9449999998</v>
      </c>
      <c r="CN81" s="55">
        <f t="shared" si="25"/>
        <v>95213830.232500002</v>
      </c>
      <c r="CO81" s="55">
        <f t="shared" si="25"/>
        <v>42394954.127500013</v>
      </c>
      <c r="CP81" s="55">
        <f t="shared" si="25"/>
        <v>3505287.3475000001</v>
      </c>
      <c r="CQ81" s="55">
        <f t="shared" si="25"/>
        <v>2534246.4874999998</v>
      </c>
      <c r="CR81" s="55">
        <f t="shared" si="25"/>
        <v>1035206.8225</v>
      </c>
      <c r="CS81" s="55">
        <f t="shared" si="25"/>
        <v>1096678.8574999999</v>
      </c>
      <c r="CT81" s="55">
        <f t="shared" si="25"/>
        <v>609850.27749999997</v>
      </c>
      <c r="CU81" s="55">
        <f t="shared" si="25"/>
        <v>1200222.8525</v>
      </c>
      <c r="CV81" s="55">
        <f t="shared" si="25"/>
        <v>293810.52</v>
      </c>
      <c r="CW81" s="55">
        <f t="shared" si="25"/>
        <v>978180.10000000021</v>
      </c>
      <c r="CX81" s="55">
        <f t="shared" si="25"/>
        <v>1570666.6449999996</v>
      </c>
      <c r="CY81" s="55">
        <f t="shared" si="25"/>
        <v>317847.02250000002</v>
      </c>
      <c r="CZ81" s="55">
        <f t="shared" si="25"/>
        <v>5084871.2275</v>
      </c>
      <c r="DA81" s="55">
        <f t="shared" si="25"/>
        <v>905399.16</v>
      </c>
      <c r="DB81" s="55">
        <f t="shared" si="25"/>
        <v>1229184.04</v>
      </c>
      <c r="DC81" s="55">
        <f t="shared" si="25"/>
        <v>901554.29749999999</v>
      </c>
      <c r="DD81" s="55">
        <f t="shared" si="25"/>
        <v>880393.42750000011</v>
      </c>
      <c r="DE81" s="55">
        <f t="shared" si="25"/>
        <v>1218758.5874999999</v>
      </c>
      <c r="DF81" s="55">
        <f t="shared" si="25"/>
        <v>54652906.742500015</v>
      </c>
      <c r="DG81" s="55">
        <f t="shared" si="25"/>
        <v>666545.01749999996</v>
      </c>
      <c r="DH81" s="55">
        <f t="shared" si="25"/>
        <v>5104077.0225</v>
      </c>
      <c r="DI81" s="55">
        <f t="shared" si="25"/>
        <v>7053265.0424999986</v>
      </c>
      <c r="DJ81" s="55">
        <f t="shared" si="25"/>
        <v>2187043.2350000003</v>
      </c>
      <c r="DK81" s="55">
        <f t="shared" si="25"/>
        <v>1783130.0625000002</v>
      </c>
      <c r="DL81" s="55">
        <f t="shared" si="25"/>
        <v>16909692.039999999</v>
      </c>
      <c r="DM81" s="55">
        <f t="shared" si="25"/>
        <v>1090264.52</v>
      </c>
      <c r="DN81" s="55">
        <f t="shared" si="25"/>
        <v>4231202.4924999997</v>
      </c>
      <c r="DO81" s="55">
        <f t="shared" si="25"/>
        <v>9727041.8475000001</v>
      </c>
      <c r="DP81" s="55">
        <f t="shared" si="25"/>
        <v>960942.19750000001</v>
      </c>
      <c r="DQ81" s="55">
        <f t="shared" si="25"/>
        <v>2688449.1074999999</v>
      </c>
      <c r="DR81" s="55">
        <f t="shared" si="25"/>
        <v>4031828.3475000001</v>
      </c>
      <c r="DS81" s="55">
        <f t="shared" si="25"/>
        <v>1998354.8774999999</v>
      </c>
      <c r="DT81" s="55">
        <f t="shared" si="25"/>
        <v>912237.93</v>
      </c>
      <c r="DU81" s="55">
        <f t="shared" si="25"/>
        <v>1343386.14</v>
      </c>
      <c r="DV81" s="55">
        <f t="shared" si="25"/>
        <v>999017.67249999999</v>
      </c>
      <c r="DW81" s="55">
        <f t="shared" si="25"/>
        <v>1187869.1425000001</v>
      </c>
      <c r="DX81" s="55">
        <f t="shared" si="25"/>
        <v>900827.56749999977</v>
      </c>
      <c r="DY81" s="55">
        <f t="shared" si="25"/>
        <v>1252111.9624999999</v>
      </c>
      <c r="DZ81" s="55">
        <f t="shared" si="25"/>
        <v>3075211.5549999992</v>
      </c>
      <c r="EA81" s="55">
        <f t="shared" ref="EA81:FX81" si="26">((EA288*0.25)+EA80)</f>
        <v>1925078.8650000002</v>
      </c>
      <c r="EB81" s="55">
        <f t="shared" si="26"/>
        <v>1799116.5475000003</v>
      </c>
      <c r="EC81" s="55">
        <f t="shared" si="26"/>
        <v>1162951.9475</v>
      </c>
      <c r="ED81" s="55">
        <f t="shared" si="26"/>
        <v>6873516.3700000001</v>
      </c>
      <c r="EE81" s="55">
        <f t="shared" si="26"/>
        <v>903297.19750000001</v>
      </c>
      <c r="EF81" s="55">
        <f t="shared" si="26"/>
        <v>4089680.8650000002</v>
      </c>
      <c r="EG81" s="55">
        <f t="shared" si="26"/>
        <v>1025784.835</v>
      </c>
      <c r="EH81" s="55">
        <f t="shared" si="26"/>
        <v>1026260.3725000001</v>
      </c>
      <c r="EI81" s="55">
        <f t="shared" si="26"/>
        <v>41075368.835000001</v>
      </c>
      <c r="EJ81" s="55">
        <f t="shared" si="26"/>
        <v>28809886.172500007</v>
      </c>
      <c r="EK81" s="55">
        <f t="shared" si="26"/>
        <v>2112096.8149999999</v>
      </c>
      <c r="EL81" s="55">
        <f t="shared" si="26"/>
        <v>1579984.4824999999</v>
      </c>
      <c r="EM81" s="55">
        <f t="shared" si="26"/>
        <v>1367658.64</v>
      </c>
      <c r="EN81" s="55">
        <f t="shared" si="26"/>
        <v>2948984.1124999998</v>
      </c>
      <c r="EO81" s="55">
        <f t="shared" si="26"/>
        <v>1131219.76</v>
      </c>
      <c r="EP81" s="55">
        <f t="shared" si="26"/>
        <v>1538998.22</v>
      </c>
      <c r="EQ81" s="55">
        <f t="shared" si="26"/>
        <v>8317727.6025</v>
      </c>
      <c r="ER81" s="55">
        <f t="shared" si="26"/>
        <v>1330015.99</v>
      </c>
      <c r="ES81" s="55">
        <f t="shared" si="26"/>
        <v>904696.67</v>
      </c>
      <c r="ET81" s="55">
        <f t="shared" si="26"/>
        <v>1024023.1375</v>
      </c>
      <c r="EU81" s="55">
        <f t="shared" si="26"/>
        <v>1931998.75</v>
      </c>
      <c r="EV81" s="55">
        <f t="shared" si="26"/>
        <v>518230.59500000003</v>
      </c>
      <c r="EW81" s="55">
        <f t="shared" si="26"/>
        <v>2961341.7150000003</v>
      </c>
      <c r="EX81" s="55">
        <f t="shared" si="26"/>
        <v>930165.18250000011</v>
      </c>
      <c r="EY81" s="55">
        <f t="shared" si="26"/>
        <v>2273731.3374999999</v>
      </c>
      <c r="EZ81" s="55">
        <f t="shared" si="26"/>
        <v>668836.5199999999</v>
      </c>
      <c r="FA81" s="55">
        <f t="shared" si="26"/>
        <v>11258071.202500001</v>
      </c>
      <c r="FB81" s="55">
        <f t="shared" si="26"/>
        <v>1434484.7124999999</v>
      </c>
      <c r="FC81" s="55">
        <f t="shared" si="26"/>
        <v>6062915.3975</v>
      </c>
      <c r="FD81" s="55">
        <f t="shared" si="26"/>
        <v>1461264.8474999999</v>
      </c>
      <c r="FE81" s="55">
        <f t="shared" si="26"/>
        <v>486830.77</v>
      </c>
      <c r="FF81" s="55">
        <f t="shared" si="26"/>
        <v>973610.30249999999</v>
      </c>
      <c r="FG81" s="55">
        <f t="shared" si="26"/>
        <v>700131.62250000006</v>
      </c>
      <c r="FH81" s="55">
        <f t="shared" si="26"/>
        <v>443965.13750000001</v>
      </c>
      <c r="FI81" s="55">
        <f t="shared" si="26"/>
        <v>5390529.9725000001</v>
      </c>
      <c r="FJ81" s="55">
        <f t="shared" si="26"/>
        <v>6196315.7875000006</v>
      </c>
      <c r="FK81" s="55">
        <f t="shared" si="26"/>
        <v>7799945.5899999999</v>
      </c>
      <c r="FL81" s="55">
        <f t="shared" si="26"/>
        <v>23873575.762499999</v>
      </c>
      <c r="FM81" s="55">
        <f t="shared" si="26"/>
        <v>11521529.732500002</v>
      </c>
      <c r="FN81" s="55">
        <f t="shared" si="26"/>
        <v>67989855.172499999</v>
      </c>
      <c r="FO81" s="55">
        <f t="shared" si="26"/>
        <v>3492785.54</v>
      </c>
      <c r="FP81" s="55">
        <f t="shared" si="26"/>
        <v>7213374.9324999992</v>
      </c>
      <c r="FQ81" s="55">
        <f t="shared" si="26"/>
        <v>3307529.1149999998</v>
      </c>
      <c r="FR81" s="55">
        <f t="shared" si="26"/>
        <v>859437.90500000003</v>
      </c>
      <c r="FS81" s="55">
        <f t="shared" si="26"/>
        <v>812105.03500000003</v>
      </c>
      <c r="FT81" s="55">
        <f t="shared" si="26"/>
        <v>397311.94500000001</v>
      </c>
      <c r="FU81" s="55">
        <f t="shared" si="26"/>
        <v>2681447.42</v>
      </c>
      <c r="FV81" s="55">
        <f t="shared" si="26"/>
        <v>2587236.2275</v>
      </c>
      <c r="FW81" s="55">
        <f t="shared" si="26"/>
        <v>771697.42</v>
      </c>
      <c r="FX81" s="55">
        <f t="shared" si="26"/>
        <v>373107.315</v>
      </c>
      <c r="FY81" s="2"/>
      <c r="FZ81" s="2">
        <f>SUM(C81:FX81)</f>
        <v>2576189403.2074995</v>
      </c>
      <c r="GA81" s="12"/>
      <c r="GB81" s="2"/>
      <c r="GC81" s="2"/>
      <c r="GD81" s="2"/>
      <c r="GE81" s="2"/>
      <c r="GF81" s="2"/>
      <c r="GG81" s="2"/>
      <c r="GH81" s="2"/>
      <c r="GI81" s="2"/>
      <c r="GJ81" s="2"/>
      <c r="GK81" s="2"/>
    </row>
    <row r="82" spans="1:195" x14ac:dyDescent="0.35">
      <c r="A82" s="58">
        <v>0.08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12"/>
      <c r="GB82" s="2"/>
      <c r="GC82" s="2"/>
      <c r="GD82" s="2"/>
      <c r="GE82" s="2"/>
      <c r="GF82" s="2"/>
      <c r="GG82" s="2"/>
      <c r="GH82" s="2"/>
      <c r="GI82" s="2"/>
      <c r="GJ82" s="2"/>
      <c r="GK82" s="2"/>
    </row>
    <row r="83" spans="1:195" x14ac:dyDescent="0.35">
      <c r="A83" s="2"/>
      <c r="B83" s="33" t="s">
        <v>473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12"/>
      <c r="GB83" s="2"/>
      <c r="GC83" s="2"/>
      <c r="GD83" s="2"/>
      <c r="GE83" s="2"/>
      <c r="GF83" s="2"/>
      <c r="GG83" s="2"/>
      <c r="GH83" s="2"/>
      <c r="GI83" s="2"/>
      <c r="GJ83" s="2"/>
      <c r="GK83" s="2"/>
    </row>
    <row r="84" spans="1:195" x14ac:dyDescent="0.35">
      <c r="A84" s="3" t="s">
        <v>474</v>
      </c>
      <c r="B84" s="2" t="s">
        <v>821</v>
      </c>
      <c r="C84" s="12">
        <f t="shared" ref="C84:BN84" si="27">C16</f>
        <v>6449</v>
      </c>
      <c r="D84" s="12">
        <f t="shared" si="27"/>
        <v>31711</v>
      </c>
      <c r="E84" s="12">
        <f t="shared" si="27"/>
        <v>4466</v>
      </c>
      <c r="F84" s="12">
        <f t="shared" si="27"/>
        <v>21448.5</v>
      </c>
      <c r="G84" s="12">
        <f t="shared" si="27"/>
        <v>1531.5</v>
      </c>
      <c r="H84" s="12">
        <f t="shared" si="27"/>
        <v>1123</v>
      </c>
      <c r="I84" s="12">
        <f t="shared" si="27"/>
        <v>6326</v>
      </c>
      <c r="J84" s="12">
        <f t="shared" si="27"/>
        <v>1986</v>
      </c>
      <c r="K84" s="12">
        <f t="shared" si="27"/>
        <v>273.5</v>
      </c>
      <c r="L84" s="12">
        <f t="shared" si="27"/>
        <v>2060</v>
      </c>
      <c r="M84" s="12">
        <f t="shared" si="27"/>
        <v>881</v>
      </c>
      <c r="N84" s="12">
        <f t="shared" si="27"/>
        <v>48499</v>
      </c>
      <c r="O84" s="12">
        <f t="shared" si="27"/>
        <v>12660.5</v>
      </c>
      <c r="P84" s="12">
        <f t="shared" si="27"/>
        <v>358</v>
      </c>
      <c r="Q84" s="12">
        <f t="shared" si="27"/>
        <v>36860.5</v>
      </c>
      <c r="R84" s="12">
        <f t="shared" si="27"/>
        <v>520</v>
      </c>
      <c r="S84" s="12">
        <f t="shared" si="27"/>
        <v>1483</v>
      </c>
      <c r="T84" s="12">
        <f t="shared" si="27"/>
        <v>164</v>
      </c>
      <c r="U84" s="12">
        <f t="shared" si="27"/>
        <v>49</v>
      </c>
      <c r="V84" s="12">
        <f t="shared" si="27"/>
        <v>249</v>
      </c>
      <c r="W84" s="12">
        <f t="shared" si="27"/>
        <v>208.5</v>
      </c>
      <c r="X84" s="12">
        <f t="shared" si="27"/>
        <v>30</v>
      </c>
      <c r="Y84" s="12">
        <f t="shared" si="27"/>
        <v>412</v>
      </c>
      <c r="Z84" s="12">
        <f t="shared" si="27"/>
        <v>219</v>
      </c>
      <c r="AA84" s="12">
        <f t="shared" si="27"/>
        <v>30214.5</v>
      </c>
      <c r="AB84" s="12">
        <f t="shared" si="27"/>
        <v>26565.5</v>
      </c>
      <c r="AC84" s="12">
        <f t="shared" si="27"/>
        <v>910</v>
      </c>
      <c r="AD84" s="12">
        <f t="shared" si="27"/>
        <v>1260.5</v>
      </c>
      <c r="AE84" s="12">
        <f t="shared" si="27"/>
        <v>92</v>
      </c>
      <c r="AF84" s="12">
        <f t="shared" si="27"/>
        <v>179</v>
      </c>
      <c r="AG84" s="12">
        <f t="shared" si="27"/>
        <v>572.5</v>
      </c>
      <c r="AH84" s="12">
        <f t="shared" si="27"/>
        <v>925</v>
      </c>
      <c r="AI84" s="12">
        <f t="shared" si="27"/>
        <v>414</v>
      </c>
      <c r="AJ84" s="12">
        <f t="shared" si="27"/>
        <v>170</v>
      </c>
      <c r="AK84" s="12">
        <f t="shared" si="27"/>
        <v>153</v>
      </c>
      <c r="AL84" s="12">
        <f t="shared" si="27"/>
        <v>284</v>
      </c>
      <c r="AM84" s="12">
        <f t="shared" si="27"/>
        <v>335</v>
      </c>
      <c r="AN84" s="12">
        <f t="shared" si="27"/>
        <v>287</v>
      </c>
      <c r="AO84" s="12">
        <f t="shared" si="27"/>
        <v>3973.5</v>
      </c>
      <c r="AP84" s="12">
        <f t="shared" si="27"/>
        <v>80794.5</v>
      </c>
      <c r="AQ84" s="12">
        <f t="shared" si="27"/>
        <v>228</v>
      </c>
      <c r="AR84" s="12">
        <f t="shared" si="27"/>
        <v>57342.5</v>
      </c>
      <c r="AS84" s="12">
        <f t="shared" si="27"/>
        <v>6047</v>
      </c>
      <c r="AT84" s="12">
        <f t="shared" si="27"/>
        <v>2428</v>
      </c>
      <c r="AU84" s="12">
        <f t="shared" si="27"/>
        <v>315.5</v>
      </c>
      <c r="AV84" s="12">
        <f t="shared" si="27"/>
        <v>299</v>
      </c>
      <c r="AW84" s="12">
        <f t="shared" si="27"/>
        <v>255.5</v>
      </c>
      <c r="AX84" s="12">
        <f t="shared" si="27"/>
        <v>60</v>
      </c>
      <c r="AY84" s="12">
        <f t="shared" si="27"/>
        <v>427</v>
      </c>
      <c r="AZ84" s="12">
        <f t="shared" si="27"/>
        <v>11743</v>
      </c>
      <c r="BA84" s="12">
        <f t="shared" si="27"/>
        <v>8758</v>
      </c>
      <c r="BB84" s="12">
        <f t="shared" si="27"/>
        <v>7048.5</v>
      </c>
      <c r="BC84" s="12">
        <f t="shared" si="27"/>
        <v>21034.5</v>
      </c>
      <c r="BD84" s="12">
        <f t="shared" si="27"/>
        <v>3648</v>
      </c>
      <c r="BE84" s="12">
        <f t="shared" si="27"/>
        <v>1183.5</v>
      </c>
      <c r="BF84" s="12">
        <f t="shared" si="27"/>
        <v>24551.5</v>
      </c>
      <c r="BG84" s="12">
        <f t="shared" si="27"/>
        <v>883</v>
      </c>
      <c r="BH84" s="12">
        <f t="shared" si="27"/>
        <v>543.5</v>
      </c>
      <c r="BI84" s="12">
        <f t="shared" si="27"/>
        <v>246.5</v>
      </c>
      <c r="BJ84" s="12">
        <f t="shared" si="27"/>
        <v>6275.5</v>
      </c>
      <c r="BK84" s="12">
        <f t="shared" si="27"/>
        <v>20853</v>
      </c>
      <c r="BL84" s="12">
        <f t="shared" si="27"/>
        <v>58</v>
      </c>
      <c r="BM84" s="12">
        <f t="shared" si="27"/>
        <v>420</v>
      </c>
      <c r="BN84" s="12">
        <f t="shared" si="27"/>
        <v>2977.5</v>
      </c>
      <c r="BO84" s="12">
        <f t="shared" ref="BO84:DZ84" si="28">BO16</f>
        <v>1224.5</v>
      </c>
      <c r="BP84" s="12">
        <f t="shared" si="28"/>
        <v>149</v>
      </c>
      <c r="BQ84" s="12">
        <f t="shared" si="28"/>
        <v>5735.5</v>
      </c>
      <c r="BR84" s="12">
        <f t="shared" si="28"/>
        <v>4492.5</v>
      </c>
      <c r="BS84" s="12">
        <f t="shared" si="28"/>
        <v>1100.5</v>
      </c>
      <c r="BT84" s="12">
        <f t="shared" si="28"/>
        <v>367</v>
      </c>
      <c r="BU84" s="12">
        <f t="shared" si="28"/>
        <v>422.5</v>
      </c>
      <c r="BV84" s="12">
        <f t="shared" si="28"/>
        <v>1228</v>
      </c>
      <c r="BW84" s="12">
        <f t="shared" si="28"/>
        <v>1984</v>
      </c>
      <c r="BX84" s="12">
        <f t="shared" si="28"/>
        <v>69</v>
      </c>
      <c r="BY84" s="12">
        <f t="shared" si="28"/>
        <v>437</v>
      </c>
      <c r="BZ84" s="12">
        <f t="shared" si="28"/>
        <v>198</v>
      </c>
      <c r="CA84" s="12">
        <f t="shared" si="28"/>
        <v>139.5</v>
      </c>
      <c r="CB84" s="12">
        <f t="shared" si="28"/>
        <v>69115.5</v>
      </c>
      <c r="CC84" s="12">
        <f t="shared" si="28"/>
        <v>190</v>
      </c>
      <c r="CD84" s="12">
        <f t="shared" si="28"/>
        <v>200.5</v>
      </c>
      <c r="CE84" s="12">
        <f t="shared" si="28"/>
        <v>148</v>
      </c>
      <c r="CF84" s="12">
        <f t="shared" si="28"/>
        <v>108</v>
      </c>
      <c r="CG84" s="12">
        <f t="shared" si="28"/>
        <v>193</v>
      </c>
      <c r="CH84" s="12">
        <f t="shared" si="28"/>
        <v>95.5</v>
      </c>
      <c r="CI84" s="12">
        <f t="shared" si="28"/>
        <v>697</v>
      </c>
      <c r="CJ84" s="12">
        <f t="shared" si="28"/>
        <v>819</v>
      </c>
      <c r="CK84" s="12">
        <f t="shared" si="28"/>
        <v>4228.5</v>
      </c>
      <c r="CL84" s="12">
        <f t="shared" si="28"/>
        <v>1203</v>
      </c>
      <c r="CM84" s="12">
        <f t="shared" si="28"/>
        <v>715.5</v>
      </c>
      <c r="CN84" s="12">
        <f t="shared" si="28"/>
        <v>28463.5</v>
      </c>
      <c r="CO84" s="12">
        <f t="shared" si="28"/>
        <v>14033.5</v>
      </c>
      <c r="CP84" s="12">
        <f t="shared" si="28"/>
        <v>907.5</v>
      </c>
      <c r="CQ84" s="12">
        <f t="shared" si="28"/>
        <v>729</v>
      </c>
      <c r="CR84" s="12">
        <f t="shared" si="28"/>
        <v>231</v>
      </c>
      <c r="CS84" s="12">
        <f t="shared" si="28"/>
        <v>266</v>
      </c>
      <c r="CT84" s="12">
        <f t="shared" si="28"/>
        <v>106</v>
      </c>
      <c r="CU84" s="12">
        <f t="shared" si="28"/>
        <v>74</v>
      </c>
      <c r="CV84" s="12">
        <f t="shared" si="28"/>
        <v>25</v>
      </c>
      <c r="CW84" s="12">
        <f t="shared" si="28"/>
        <v>208</v>
      </c>
      <c r="CX84" s="12">
        <f t="shared" si="28"/>
        <v>458.5</v>
      </c>
      <c r="CY84" s="12">
        <f t="shared" si="28"/>
        <v>34.5</v>
      </c>
      <c r="CZ84" s="12">
        <f t="shared" si="28"/>
        <v>1720</v>
      </c>
      <c r="DA84" s="12">
        <f t="shared" si="28"/>
        <v>191</v>
      </c>
      <c r="DB84" s="12">
        <f t="shared" si="28"/>
        <v>316</v>
      </c>
      <c r="DC84" s="12">
        <f t="shared" si="28"/>
        <v>188</v>
      </c>
      <c r="DD84" s="12">
        <f t="shared" si="28"/>
        <v>158.5</v>
      </c>
      <c r="DE84" s="12">
        <f t="shared" si="28"/>
        <v>310.5</v>
      </c>
      <c r="DF84" s="12">
        <f t="shared" si="28"/>
        <v>18066.5</v>
      </c>
      <c r="DG84" s="12">
        <f t="shared" si="28"/>
        <v>114</v>
      </c>
      <c r="DH84" s="12">
        <f t="shared" si="28"/>
        <v>1758</v>
      </c>
      <c r="DI84" s="12">
        <f t="shared" si="28"/>
        <v>2334</v>
      </c>
      <c r="DJ84" s="12">
        <f t="shared" si="28"/>
        <v>648</v>
      </c>
      <c r="DK84" s="12">
        <f t="shared" si="28"/>
        <v>515</v>
      </c>
      <c r="DL84" s="12">
        <f t="shared" si="28"/>
        <v>5706.5</v>
      </c>
      <c r="DM84" s="12">
        <f t="shared" si="28"/>
        <v>224.5</v>
      </c>
      <c r="DN84" s="12">
        <f t="shared" si="28"/>
        <v>1358</v>
      </c>
      <c r="DO84" s="12">
        <f t="shared" si="28"/>
        <v>3262</v>
      </c>
      <c r="DP84" s="12">
        <f t="shared" si="28"/>
        <v>191</v>
      </c>
      <c r="DQ84" s="12">
        <f t="shared" si="28"/>
        <v>852</v>
      </c>
      <c r="DR84" s="12">
        <f t="shared" si="28"/>
        <v>1292</v>
      </c>
      <c r="DS84" s="12">
        <f t="shared" si="28"/>
        <v>574</v>
      </c>
      <c r="DT84" s="12">
        <f t="shared" si="28"/>
        <v>171</v>
      </c>
      <c r="DU84" s="12">
        <f t="shared" si="28"/>
        <v>360</v>
      </c>
      <c r="DV84" s="12">
        <f t="shared" si="28"/>
        <v>216</v>
      </c>
      <c r="DW84" s="12">
        <f t="shared" si="28"/>
        <v>296</v>
      </c>
      <c r="DX84" s="12">
        <f t="shared" si="28"/>
        <v>147</v>
      </c>
      <c r="DY84" s="12">
        <f t="shared" si="28"/>
        <v>287.5</v>
      </c>
      <c r="DZ84" s="12">
        <f t="shared" si="28"/>
        <v>693</v>
      </c>
      <c r="EA84" s="12">
        <f t="shared" ref="EA84:FX84" si="29">EA16</f>
        <v>518</v>
      </c>
      <c r="EB84" s="12">
        <f t="shared" si="29"/>
        <v>494</v>
      </c>
      <c r="EC84" s="12">
        <f t="shared" si="29"/>
        <v>271.5</v>
      </c>
      <c r="ED84" s="12">
        <f t="shared" si="29"/>
        <v>1514</v>
      </c>
      <c r="EE84" s="12">
        <f t="shared" si="29"/>
        <v>184</v>
      </c>
      <c r="EF84" s="12">
        <f t="shared" si="29"/>
        <v>1334</v>
      </c>
      <c r="EG84" s="12">
        <f t="shared" si="29"/>
        <v>237</v>
      </c>
      <c r="EH84" s="12">
        <f t="shared" si="29"/>
        <v>236.5</v>
      </c>
      <c r="EI84" s="12">
        <f t="shared" si="29"/>
        <v>13398</v>
      </c>
      <c r="EJ84" s="12">
        <f t="shared" si="29"/>
        <v>9983.5</v>
      </c>
      <c r="EK84" s="12">
        <f t="shared" si="29"/>
        <v>672</v>
      </c>
      <c r="EL84" s="12">
        <f t="shared" si="29"/>
        <v>484.5</v>
      </c>
      <c r="EM84" s="12">
        <f t="shared" si="29"/>
        <v>357</v>
      </c>
      <c r="EN84" s="12">
        <f t="shared" si="29"/>
        <v>878</v>
      </c>
      <c r="EO84" s="12">
        <f t="shared" si="29"/>
        <v>283</v>
      </c>
      <c r="EP84" s="12">
        <f t="shared" si="29"/>
        <v>420</v>
      </c>
      <c r="EQ84" s="12">
        <f t="shared" si="29"/>
        <v>2433</v>
      </c>
      <c r="ER84" s="12">
        <f t="shared" si="29"/>
        <v>321</v>
      </c>
      <c r="ES84" s="12">
        <f t="shared" si="29"/>
        <v>182.5</v>
      </c>
      <c r="ET84" s="12">
        <f t="shared" si="29"/>
        <v>184</v>
      </c>
      <c r="EU84" s="12">
        <f t="shared" si="29"/>
        <v>557</v>
      </c>
      <c r="EV84" s="12">
        <f t="shared" si="29"/>
        <v>73.5</v>
      </c>
      <c r="EW84" s="12">
        <f t="shared" si="29"/>
        <v>716.5</v>
      </c>
      <c r="EX84" s="12">
        <f t="shared" si="29"/>
        <v>168</v>
      </c>
      <c r="EY84" s="12">
        <f t="shared" si="29"/>
        <v>205</v>
      </c>
      <c r="EZ84" s="12">
        <f t="shared" si="29"/>
        <v>119</v>
      </c>
      <c r="FA84" s="12">
        <f t="shared" si="29"/>
        <v>3381.5</v>
      </c>
      <c r="FB84" s="12">
        <f t="shared" si="29"/>
        <v>288</v>
      </c>
      <c r="FC84" s="12">
        <f t="shared" si="29"/>
        <v>1660</v>
      </c>
      <c r="FD84" s="12">
        <f t="shared" si="29"/>
        <v>408</v>
      </c>
      <c r="FE84" s="12">
        <f t="shared" si="29"/>
        <v>78</v>
      </c>
      <c r="FF84" s="12">
        <f t="shared" si="29"/>
        <v>201</v>
      </c>
      <c r="FG84" s="12">
        <f t="shared" si="29"/>
        <v>123</v>
      </c>
      <c r="FH84" s="12">
        <f t="shared" si="29"/>
        <v>72</v>
      </c>
      <c r="FI84" s="12">
        <f t="shared" si="29"/>
        <v>1654</v>
      </c>
      <c r="FJ84" s="12">
        <f t="shared" si="29"/>
        <v>2049</v>
      </c>
      <c r="FK84" s="12">
        <f t="shared" si="29"/>
        <v>2593</v>
      </c>
      <c r="FL84" s="12">
        <f t="shared" si="29"/>
        <v>8371</v>
      </c>
      <c r="FM84" s="12">
        <f t="shared" si="29"/>
        <v>3938</v>
      </c>
      <c r="FN84" s="12">
        <f t="shared" si="29"/>
        <v>21983</v>
      </c>
      <c r="FO84" s="12">
        <f t="shared" si="29"/>
        <v>1066</v>
      </c>
      <c r="FP84" s="12">
        <f t="shared" si="29"/>
        <v>2247</v>
      </c>
      <c r="FQ84" s="12">
        <f t="shared" si="29"/>
        <v>997</v>
      </c>
      <c r="FR84" s="12">
        <f t="shared" si="29"/>
        <v>167</v>
      </c>
      <c r="FS84" s="12">
        <f t="shared" si="29"/>
        <v>157</v>
      </c>
      <c r="FT84" s="12">
        <f t="shared" si="29"/>
        <v>60</v>
      </c>
      <c r="FU84" s="12">
        <f t="shared" si="29"/>
        <v>781.5</v>
      </c>
      <c r="FV84" s="12">
        <f t="shared" si="29"/>
        <v>800</v>
      </c>
      <c r="FW84" s="12">
        <f t="shared" si="29"/>
        <v>138</v>
      </c>
      <c r="FX84" s="12">
        <f t="shared" si="29"/>
        <v>55</v>
      </c>
      <c r="FY84" s="2"/>
      <c r="FZ84" s="12">
        <f t="shared" ref="FZ84:FZ89" si="30">SUM(C84:FX84)</f>
        <v>776964</v>
      </c>
      <c r="GA84" s="14">
        <f>FZ89-FZ84</f>
        <v>0</v>
      </c>
      <c r="GB84" s="2"/>
      <c r="GC84" s="2"/>
      <c r="GD84" s="2"/>
      <c r="GE84" s="2"/>
      <c r="GF84" s="2"/>
      <c r="GG84" s="2"/>
      <c r="GH84" s="2"/>
      <c r="GI84" s="2"/>
      <c r="GJ84" s="2"/>
      <c r="GK84" s="2"/>
    </row>
    <row r="85" spans="1:195" x14ac:dyDescent="0.35">
      <c r="A85" s="3" t="s">
        <v>475</v>
      </c>
      <c r="B85" s="2" t="s">
        <v>822</v>
      </c>
      <c r="C85" s="12">
        <f t="shared" ref="C85:BN88" si="31">C24</f>
        <v>0</v>
      </c>
      <c r="D85" s="12">
        <f t="shared" si="31"/>
        <v>0</v>
      </c>
      <c r="E85" s="12">
        <f t="shared" si="31"/>
        <v>0</v>
      </c>
      <c r="F85" s="12">
        <f t="shared" si="31"/>
        <v>0</v>
      </c>
      <c r="G85" s="12">
        <f t="shared" si="31"/>
        <v>0</v>
      </c>
      <c r="H85" s="12">
        <f t="shared" si="31"/>
        <v>0</v>
      </c>
      <c r="I85" s="12">
        <f t="shared" si="31"/>
        <v>0</v>
      </c>
      <c r="J85" s="12">
        <f t="shared" si="31"/>
        <v>0</v>
      </c>
      <c r="K85" s="12">
        <f t="shared" si="31"/>
        <v>0</v>
      </c>
      <c r="L85" s="12">
        <f t="shared" si="31"/>
        <v>0</v>
      </c>
      <c r="M85" s="12">
        <f t="shared" si="31"/>
        <v>0</v>
      </c>
      <c r="N85" s="12">
        <f t="shared" si="31"/>
        <v>0</v>
      </c>
      <c r="O85" s="12">
        <f t="shared" si="31"/>
        <v>0</v>
      </c>
      <c r="P85" s="12">
        <f t="shared" si="31"/>
        <v>0</v>
      </c>
      <c r="Q85" s="12">
        <f t="shared" si="31"/>
        <v>0</v>
      </c>
      <c r="R85" s="12">
        <f t="shared" si="31"/>
        <v>0</v>
      </c>
      <c r="S85" s="12">
        <f t="shared" si="31"/>
        <v>0</v>
      </c>
      <c r="T85" s="12">
        <f t="shared" si="31"/>
        <v>0</v>
      </c>
      <c r="U85" s="12">
        <f t="shared" si="31"/>
        <v>0</v>
      </c>
      <c r="V85" s="12">
        <f t="shared" si="31"/>
        <v>0</v>
      </c>
      <c r="W85" s="12">
        <f t="shared" si="31"/>
        <v>0</v>
      </c>
      <c r="X85" s="12">
        <f t="shared" si="31"/>
        <v>0</v>
      </c>
      <c r="Y85" s="12">
        <f t="shared" si="31"/>
        <v>0</v>
      </c>
      <c r="Z85" s="12">
        <f t="shared" si="31"/>
        <v>0</v>
      </c>
      <c r="AA85" s="12">
        <f t="shared" si="31"/>
        <v>0</v>
      </c>
      <c r="AB85" s="12">
        <f t="shared" si="31"/>
        <v>0</v>
      </c>
      <c r="AC85" s="12">
        <f t="shared" si="31"/>
        <v>0</v>
      </c>
      <c r="AD85" s="12">
        <f t="shared" si="31"/>
        <v>0</v>
      </c>
      <c r="AE85" s="12">
        <f t="shared" si="31"/>
        <v>0</v>
      </c>
      <c r="AF85" s="12">
        <f t="shared" si="31"/>
        <v>0</v>
      </c>
      <c r="AG85" s="12">
        <f t="shared" si="31"/>
        <v>0</v>
      </c>
      <c r="AH85" s="12">
        <f t="shared" si="31"/>
        <v>0</v>
      </c>
      <c r="AI85" s="12">
        <f t="shared" si="31"/>
        <v>0</v>
      </c>
      <c r="AJ85" s="12">
        <f t="shared" si="31"/>
        <v>0</v>
      </c>
      <c r="AK85" s="12">
        <f t="shared" si="31"/>
        <v>0</v>
      </c>
      <c r="AL85" s="12">
        <f t="shared" si="31"/>
        <v>0</v>
      </c>
      <c r="AM85" s="12">
        <f t="shared" si="31"/>
        <v>0</v>
      </c>
      <c r="AN85" s="12">
        <f t="shared" si="31"/>
        <v>0</v>
      </c>
      <c r="AO85" s="12">
        <f t="shared" si="31"/>
        <v>0</v>
      </c>
      <c r="AP85" s="12">
        <f t="shared" si="31"/>
        <v>0</v>
      </c>
      <c r="AQ85" s="12">
        <f t="shared" si="31"/>
        <v>0</v>
      </c>
      <c r="AR85" s="12">
        <f t="shared" si="31"/>
        <v>0</v>
      </c>
      <c r="AS85" s="12">
        <f t="shared" si="31"/>
        <v>0</v>
      </c>
      <c r="AT85" s="12">
        <f t="shared" si="31"/>
        <v>0</v>
      </c>
      <c r="AU85" s="12">
        <f t="shared" si="31"/>
        <v>0</v>
      </c>
      <c r="AV85" s="12">
        <f t="shared" si="31"/>
        <v>0</v>
      </c>
      <c r="AW85" s="12">
        <f t="shared" si="31"/>
        <v>0</v>
      </c>
      <c r="AX85" s="12">
        <f t="shared" si="31"/>
        <v>0</v>
      </c>
      <c r="AY85" s="12">
        <f t="shared" si="31"/>
        <v>0</v>
      </c>
      <c r="AZ85" s="12">
        <f t="shared" si="31"/>
        <v>0</v>
      </c>
      <c r="BA85" s="12">
        <f t="shared" si="31"/>
        <v>0</v>
      </c>
      <c r="BB85" s="12">
        <f t="shared" si="31"/>
        <v>0</v>
      </c>
      <c r="BC85" s="12">
        <f t="shared" si="31"/>
        <v>0</v>
      </c>
      <c r="BD85" s="12">
        <f t="shared" si="31"/>
        <v>0</v>
      </c>
      <c r="BE85" s="12">
        <f t="shared" si="31"/>
        <v>0</v>
      </c>
      <c r="BF85" s="12">
        <f t="shared" si="31"/>
        <v>0</v>
      </c>
      <c r="BG85" s="12">
        <f t="shared" si="31"/>
        <v>0</v>
      </c>
      <c r="BH85" s="12">
        <f t="shared" si="31"/>
        <v>0</v>
      </c>
      <c r="BI85" s="12">
        <f t="shared" si="31"/>
        <v>0</v>
      </c>
      <c r="BJ85" s="12">
        <f t="shared" si="31"/>
        <v>0</v>
      </c>
      <c r="BK85" s="12">
        <f t="shared" si="31"/>
        <v>0</v>
      </c>
      <c r="BL85" s="12">
        <f t="shared" si="31"/>
        <v>0</v>
      </c>
      <c r="BM85" s="12">
        <f t="shared" si="31"/>
        <v>0</v>
      </c>
      <c r="BN85" s="12">
        <f t="shared" si="31"/>
        <v>0</v>
      </c>
      <c r="BO85" s="12">
        <f t="shared" ref="BO85:DZ88" si="32">BO24</f>
        <v>0</v>
      </c>
      <c r="BP85" s="12">
        <f t="shared" si="32"/>
        <v>0</v>
      </c>
      <c r="BQ85" s="12">
        <f t="shared" si="32"/>
        <v>0</v>
      </c>
      <c r="BR85" s="12">
        <f t="shared" si="32"/>
        <v>0</v>
      </c>
      <c r="BS85" s="12">
        <f t="shared" si="32"/>
        <v>0</v>
      </c>
      <c r="BT85" s="12">
        <f t="shared" si="32"/>
        <v>0</v>
      </c>
      <c r="BU85" s="12">
        <f t="shared" si="32"/>
        <v>0</v>
      </c>
      <c r="BV85" s="12">
        <f t="shared" si="32"/>
        <v>0</v>
      </c>
      <c r="BW85" s="12">
        <f t="shared" si="32"/>
        <v>0</v>
      </c>
      <c r="BX85" s="12">
        <f t="shared" si="32"/>
        <v>0</v>
      </c>
      <c r="BY85" s="12">
        <f t="shared" si="32"/>
        <v>0</v>
      </c>
      <c r="BZ85" s="12">
        <f t="shared" si="32"/>
        <v>0</v>
      </c>
      <c r="CA85" s="12">
        <f t="shared" si="32"/>
        <v>0</v>
      </c>
      <c r="CB85" s="12">
        <f t="shared" si="32"/>
        <v>0</v>
      </c>
      <c r="CC85" s="12">
        <f t="shared" si="32"/>
        <v>0</v>
      </c>
      <c r="CD85" s="12">
        <f t="shared" si="32"/>
        <v>0</v>
      </c>
      <c r="CE85" s="12">
        <f t="shared" si="32"/>
        <v>0</v>
      </c>
      <c r="CF85" s="12">
        <f t="shared" si="32"/>
        <v>0</v>
      </c>
      <c r="CG85" s="12">
        <f t="shared" si="32"/>
        <v>0</v>
      </c>
      <c r="CH85" s="12">
        <f t="shared" si="32"/>
        <v>0</v>
      </c>
      <c r="CI85" s="12">
        <f t="shared" si="32"/>
        <v>0</v>
      </c>
      <c r="CJ85" s="12">
        <f t="shared" si="32"/>
        <v>0</v>
      </c>
      <c r="CK85" s="12">
        <f t="shared" si="32"/>
        <v>0</v>
      </c>
      <c r="CL85" s="12">
        <f t="shared" si="32"/>
        <v>0</v>
      </c>
      <c r="CM85" s="12">
        <f t="shared" si="32"/>
        <v>0</v>
      </c>
      <c r="CN85" s="12">
        <f t="shared" si="32"/>
        <v>0</v>
      </c>
      <c r="CO85" s="12">
        <f t="shared" si="32"/>
        <v>0</v>
      </c>
      <c r="CP85" s="12">
        <f t="shared" si="32"/>
        <v>0</v>
      </c>
      <c r="CQ85" s="12">
        <f t="shared" si="32"/>
        <v>0</v>
      </c>
      <c r="CR85" s="12">
        <f t="shared" si="32"/>
        <v>0</v>
      </c>
      <c r="CS85" s="12">
        <f t="shared" si="32"/>
        <v>0</v>
      </c>
      <c r="CT85" s="12">
        <f t="shared" si="32"/>
        <v>0</v>
      </c>
      <c r="CU85" s="12">
        <f t="shared" si="32"/>
        <v>0</v>
      </c>
      <c r="CV85" s="12">
        <f t="shared" si="32"/>
        <v>0</v>
      </c>
      <c r="CW85" s="12">
        <f t="shared" si="32"/>
        <v>0</v>
      </c>
      <c r="CX85" s="12">
        <f t="shared" si="32"/>
        <v>0</v>
      </c>
      <c r="CY85" s="12">
        <f t="shared" si="32"/>
        <v>0</v>
      </c>
      <c r="CZ85" s="12">
        <f t="shared" si="32"/>
        <v>0</v>
      </c>
      <c r="DA85" s="12">
        <f t="shared" si="32"/>
        <v>0</v>
      </c>
      <c r="DB85" s="12">
        <f t="shared" si="32"/>
        <v>0</v>
      </c>
      <c r="DC85" s="12">
        <f t="shared" si="32"/>
        <v>0</v>
      </c>
      <c r="DD85" s="12">
        <f t="shared" si="32"/>
        <v>0</v>
      </c>
      <c r="DE85" s="12">
        <f t="shared" si="32"/>
        <v>0</v>
      </c>
      <c r="DF85" s="12">
        <f t="shared" si="32"/>
        <v>0</v>
      </c>
      <c r="DG85" s="12">
        <f t="shared" si="32"/>
        <v>0</v>
      </c>
      <c r="DH85" s="12">
        <f t="shared" si="32"/>
        <v>0</v>
      </c>
      <c r="DI85" s="12">
        <f t="shared" si="32"/>
        <v>0</v>
      </c>
      <c r="DJ85" s="12">
        <f t="shared" si="32"/>
        <v>0</v>
      </c>
      <c r="DK85" s="12">
        <f t="shared" si="32"/>
        <v>0</v>
      </c>
      <c r="DL85" s="12">
        <f t="shared" si="32"/>
        <v>0</v>
      </c>
      <c r="DM85" s="12">
        <f t="shared" si="32"/>
        <v>0</v>
      </c>
      <c r="DN85" s="12">
        <f t="shared" si="32"/>
        <v>0</v>
      </c>
      <c r="DO85" s="12">
        <f t="shared" si="32"/>
        <v>0</v>
      </c>
      <c r="DP85" s="12">
        <f t="shared" si="32"/>
        <v>0</v>
      </c>
      <c r="DQ85" s="12">
        <f t="shared" si="32"/>
        <v>0</v>
      </c>
      <c r="DR85" s="12">
        <f t="shared" si="32"/>
        <v>0</v>
      </c>
      <c r="DS85" s="12">
        <f t="shared" si="32"/>
        <v>0</v>
      </c>
      <c r="DT85" s="12">
        <f t="shared" si="32"/>
        <v>0</v>
      </c>
      <c r="DU85" s="12">
        <f t="shared" si="32"/>
        <v>0</v>
      </c>
      <c r="DV85" s="12">
        <f t="shared" si="32"/>
        <v>0</v>
      </c>
      <c r="DW85" s="12">
        <f t="shared" si="32"/>
        <v>0</v>
      </c>
      <c r="DX85" s="12">
        <f t="shared" si="32"/>
        <v>0</v>
      </c>
      <c r="DY85" s="12">
        <f t="shared" si="32"/>
        <v>0</v>
      </c>
      <c r="DZ85" s="12">
        <f t="shared" si="32"/>
        <v>0</v>
      </c>
      <c r="EA85" s="12">
        <f t="shared" ref="EA85:FX88" si="33">EA24</f>
        <v>0</v>
      </c>
      <c r="EB85" s="12">
        <f t="shared" si="33"/>
        <v>0</v>
      </c>
      <c r="EC85" s="12">
        <f t="shared" si="33"/>
        <v>0</v>
      </c>
      <c r="ED85" s="12">
        <f t="shared" si="33"/>
        <v>0</v>
      </c>
      <c r="EE85" s="12">
        <f t="shared" si="33"/>
        <v>0</v>
      </c>
      <c r="EF85" s="12">
        <f t="shared" si="33"/>
        <v>0</v>
      </c>
      <c r="EG85" s="12">
        <f t="shared" si="33"/>
        <v>0</v>
      </c>
      <c r="EH85" s="12">
        <f t="shared" si="33"/>
        <v>0</v>
      </c>
      <c r="EI85" s="12">
        <f t="shared" si="33"/>
        <v>0</v>
      </c>
      <c r="EJ85" s="12">
        <f t="shared" si="33"/>
        <v>0</v>
      </c>
      <c r="EK85" s="12">
        <f t="shared" si="33"/>
        <v>0</v>
      </c>
      <c r="EL85" s="12">
        <f t="shared" si="33"/>
        <v>0</v>
      </c>
      <c r="EM85" s="12">
        <f t="shared" si="33"/>
        <v>0</v>
      </c>
      <c r="EN85" s="12">
        <f t="shared" si="33"/>
        <v>0</v>
      </c>
      <c r="EO85" s="12">
        <f t="shared" si="33"/>
        <v>0</v>
      </c>
      <c r="EP85" s="12">
        <f t="shared" si="33"/>
        <v>0</v>
      </c>
      <c r="EQ85" s="12">
        <f t="shared" si="33"/>
        <v>0</v>
      </c>
      <c r="ER85" s="12">
        <f t="shared" si="33"/>
        <v>0</v>
      </c>
      <c r="ES85" s="12">
        <f t="shared" si="33"/>
        <v>0</v>
      </c>
      <c r="ET85" s="12">
        <f t="shared" si="33"/>
        <v>0</v>
      </c>
      <c r="EU85" s="12">
        <f t="shared" si="33"/>
        <v>0</v>
      </c>
      <c r="EV85" s="12">
        <f t="shared" si="33"/>
        <v>0</v>
      </c>
      <c r="EW85" s="12">
        <f t="shared" si="33"/>
        <v>0</v>
      </c>
      <c r="EX85" s="12">
        <f t="shared" si="33"/>
        <v>0</v>
      </c>
      <c r="EY85" s="12">
        <f t="shared" si="33"/>
        <v>0</v>
      </c>
      <c r="EZ85" s="12">
        <f t="shared" si="33"/>
        <v>0</v>
      </c>
      <c r="FA85" s="12">
        <f t="shared" si="33"/>
        <v>0</v>
      </c>
      <c r="FB85" s="12">
        <f t="shared" si="33"/>
        <v>0</v>
      </c>
      <c r="FC85" s="12">
        <f t="shared" si="33"/>
        <v>0</v>
      </c>
      <c r="FD85" s="12">
        <f t="shared" si="33"/>
        <v>0</v>
      </c>
      <c r="FE85" s="12">
        <f t="shared" si="33"/>
        <v>0</v>
      </c>
      <c r="FF85" s="12">
        <f t="shared" si="33"/>
        <v>0</v>
      </c>
      <c r="FG85" s="12">
        <f t="shared" si="33"/>
        <v>0</v>
      </c>
      <c r="FH85" s="12">
        <f t="shared" si="33"/>
        <v>0</v>
      </c>
      <c r="FI85" s="12">
        <f t="shared" si="33"/>
        <v>0</v>
      </c>
      <c r="FJ85" s="12">
        <f t="shared" si="33"/>
        <v>0</v>
      </c>
      <c r="FK85" s="12">
        <f t="shared" si="33"/>
        <v>0</v>
      </c>
      <c r="FL85" s="12">
        <f t="shared" si="33"/>
        <v>0</v>
      </c>
      <c r="FM85" s="12">
        <f t="shared" si="33"/>
        <v>0</v>
      </c>
      <c r="FN85" s="12">
        <f t="shared" si="33"/>
        <v>0</v>
      </c>
      <c r="FO85" s="12">
        <f t="shared" si="33"/>
        <v>0</v>
      </c>
      <c r="FP85" s="12">
        <f t="shared" si="33"/>
        <v>0</v>
      </c>
      <c r="FQ85" s="12">
        <f t="shared" si="33"/>
        <v>0</v>
      </c>
      <c r="FR85" s="12">
        <f t="shared" si="33"/>
        <v>0</v>
      </c>
      <c r="FS85" s="12">
        <f t="shared" si="33"/>
        <v>0</v>
      </c>
      <c r="FT85" s="12">
        <f t="shared" si="33"/>
        <v>0</v>
      </c>
      <c r="FU85" s="12">
        <f t="shared" si="33"/>
        <v>0</v>
      </c>
      <c r="FV85" s="12">
        <f t="shared" si="33"/>
        <v>0</v>
      </c>
      <c r="FW85" s="12">
        <f t="shared" si="33"/>
        <v>0</v>
      </c>
      <c r="FX85" s="12">
        <f t="shared" si="33"/>
        <v>0</v>
      </c>
      <c r="FY85" s="2"/>
      <c r="FZ85" s="12">
        <f t="shared" si="30"/>
        <v>0</v>
      </c>
      <c r="GA85" s="14"/>
      <c r="GB85" s="2"/>
      <c r="GC85" s="2"/>
      <c r="GD85" s="2"/>
      <c r="GE85" s="2"/>
      <c r="GF85" s="2"/>
      <c r="GG85" s="2"/>
      <c r="GH85" s="2"/>
      <c r="GI85" s="2"/>
      <c r="GJ85" s="2"/>
      <c r="GK85" s="2"/>
    </row>
    <row r="86" spans="1:195" x14ac:dyDescent="0.35">
      <c r="A86" s="3" t="s">
        <v>476</v>
      </c>
      <c r="B86" s="2" t="s">
        <v>823</v>
      </c>
      <c r="C86" s="12">
        <f t="shared" si="31"/>
        <v>0</v>
      </c>
      <c r="D86" s="12">
        <f t="shared" si="31"/>
        <v>0</v>
      </c>
      <c r="E86" s="12">
        <f t="shared" si="31"/>
        <v>0</v>
      </c>
      <c r="F86" s="12">
        <f t="shared" si="31"/>
        <v>0</v>
      </c>
      <c r="G86" s="12">
        <f t="shared" si="31"/>
        <v>0</v>
      </c>
      <c r="H86" s="12">
        <f t="shared" si="31"/>
        <v>0</v>
      </c>
      <c r="I86" s="12">
        <f t="shared" si="31"/>
        <v>0</v>
      </c>
      <c r="J86" s="12">
        <f t="shared" si="31"/>
        <v>0</v>
      </c>
      <c r="K86" s="12">
        <f t="shared" si="31"/>
        <v>0</v>
      </c>
      <c r="L86" s="12">
        <f t="shared" si="31"/>
        <v>0</v>
      </c>
      <c r="M86" s="12">
        <f t="shared" si="31"/>
        <v>0</v>
      </c>
      <c r="N86" s="12">
        <f t="shared" si="31"/>
        <v>0</v>
      </c>
      <c r="O86" s="12">
        <f t="shared" si="31"/>
        <v>0</v>
      </c>
      <c r="P86" s="12">
        <f t="shared" si="31"/>
        <v>0</v>
      </c>
      <c r="Q86" s="12">
        <f t="shared" si="31"/>
        <v>0</v>
      </c>
      <c r="R86" s="12">
        <f t="shared" si="31"/>
        <v>0</v>
      </c>
      <c r="S86" s="12">
        <f t="shared" si="31"/>
        <v>0</v>
      </c>
      <c r="T86" s="12">
        <f t="shared" si="31"/>
        <v>0</v>
      </c>
      <c r="U86" s="12">
        <f t="shared" si="31"/>
        <v>0</v>
      </c>
      <c r="V86" s="12">
        <f t="shared" si="31"/>
        <v>0</v>
      </c>
      <c r="W86" s="12">
        <f t="shared" si="31"/>
        <v>0</v>
      </c>
      <c r="X86" s="12">
        <f t="shared" si="31"/>
        <v>0</v>
      </c>
      <c r="Y86" s="12">
        <f t="shared" si="31"/>
        <v>0</v>
      </c>
      <c r="Z86" s="12">
        <f t="shared" si="31"/>
        <v>0</v>
      </c>
      <c r="AA86" s="12">
        <f t="shared" si="31"/>
        <v>0</v>
      </c>
      <c r="AB86" s="12">
        <f t="shared" si="31"/>
        <v>0</v>
      </c>
      <c r="AC86" s="12">
        <f t="shared" si="31"/>
        <v>0</v>
      </c>
      <c r="AD86" s="12">
        <f t="shared" si="31"/>
        <v>0</v>
      </c>
      <c r="AE86" s="12">
        <f t="shared" si="31"/>
        <v>0</v>
      </c>
      <c r="AF86" s="12">
        <f t="shared" si="31"/>
        <v>0</v>
      </c>
      <c r="AG86" s="12">
        <f t="shared" si="31"/>
        <v>0</v>
      </c>
      <c r="AH86" s="12">
        <f t="shared" si="31"/>
        <v>0</v>
      </c>
      <c r="AI86" s="12">
        <f t="shared" si="31"/>
        <v>0</v>
      </c>
      <c r="AJ86" s="12">
        <f t="shared" si="31"/>
        <v>0</v>
      </c>
      <c r="AK86" s="12">
        <f t="shared" si="31"/>
        <v>0</v>
      </c>
      <c r="AL86" s="12">
        <f t="shared" si="31"/>
        <v>0</v>
      </c>
      <c r="AM86" s="12">
        <f t="shared" si="31"/>
        <v>0</v>
      </c>
      <c r="AN86" s="12">
        <f t="shared" si="31"/>
        <v>0</v>
      </c>
      <c r="AO86" s="12">
        <f t="shared" si="31"/>
        <v>0</v>
      </c>
      <c r="AP86" s="12">
        <f t="shared" si="31"/>
        <v>0</v>
      </c>
      <c r="AQ86" s="12">
        <f t="shared" si="31"/>
        <v>0</v>
      </c>
      <c r="AR86" s="12">
        <f t="shared" si="31"/>
        <v>0</v>
      </c>
      <c r="AS86" s="12">
        <f t="shared" si="31"/>
        <v>0</v>
      </c>
      <c r="AT86" s="12">
        <f t="shared" si="31"/>
        <v>0</v>
      </c>
      <c r="AU86" s="12">
        <f t="shared" si="31"/>
        <v>0</v>
      </c>
      <c r="AV86" s="12">
        <f t="shared" si="31"/>
        <v>0</v>
      </c>
      <c r="AW86" s="12">
        <f t="shared" si="31"/>
        <v>0</v>
      </c>
      <c r="AX86" s="12">
        <f t="shared" si="31"/>
        <v>0</v>
      </c>
      <c r="AY86" s="12">
        <f t="shared" si="31"/>
        <v>0</v>
      </c>
      <c r="AZ86" s="12">
        <f t="shared" si="31"/>
        <v>0</v>
      </c>
      <c r="BA86" s="12">
        <f t="shared" si="31"/>
        <v>0</v>
      </c>
      <c r="BB86" s="12">
        <f t="shared" si="31"/>
        <v>0</v>
      </c>
      <c r="BC86" s="12">
        <f t="shared" si="31"/>
        <v>0</v>
      </c>
      <c r="BD86" s="12">
        <f t="shared" si="31"/>
        <v>0</v>
      </c>
      <c r="BE86" s="12">
        <f t="shared" si="31"/>
        <v>0</v>
      </c>
      <c r="BF86" s="12">
        <f t="shared" si="31"/>
        <v>0</v>
      </c>
      <c r="BG86" s="12">
        <f t="shared" si="31"/>
        <v>0</v>
      </c>
      <c r="BH86" s="12">
        <f t="shared" si="31"/>
        <v>0</v>
      </c>
      <c r="BI86" s="12">
        <f t="shared" si="31"/>
        <v>0</v>
      </c>
      <c r="BJ86" s="12">
        <f t="shared" si="31"/>
        <v>0</v>
      </c>
      <c r="BK86" s="12">
        <f t="shared" si="31"/>
        <v>0</v>
      </c>
      <c r="BL86" s="12">
        <f t="shared" si="31"/>
        <v>0</v>
      </c>
      <c r="BM86" s="12">
        <f t="shared" si="31"/>
        <v>0</v>
      </c>
      <c r="BN86" s="12">
        <f t="shared" si="31"/>
        <v>0</v>
      </c>
      <c r="BO86" s="12">
        <f t="shared" si="32"/>
        <v>0</v>
      </c>
      <c r="BP86" s="12">
        <f t="shared" si="32"/>
        <v>0</v>
      </c>
      <c r="BQ86" s="12">
        <f t="shared" si="32"/>
        <v>0</v>
      </c>
      <c r="BR86" s="12">
        <f t="shared" si="32"/>
        <v>0</v>
      </c>
      <c r="BS86" s="12">
        <f t="shared" si="32"/>
        <v>0</v>
      </c>
      <c r="BT86" s="12">
        <f t="shared" si="32"/>
        <v>0</v>
      </c>
      <c r="BU86" s="12">
        <f t="shared" si="32"/>
        <v>0</v>
      </c>
      <c r="BV86" s="12">
        <f t="shared" si="32"/>
        <v>0</v>
      </c>
      <c r="BW86" s="12">
        <f t="shared" si="32"/>
        <v>0</v>
      </c>
      <c r="BX86" s="12">
        <f t="shared" si="32"/>
        <v>0</v>
      </c>
      <c r="BY86" s="12">
        <f t="shared" si="32"/>
        <v>0</v>
      </c>
      <c r="BZ86" s="12">
        <f t="shared" si="32"/>
        <v>0</v>
      </c>
      <c r="CA86" s="12">
        <f t="shared" si="32"/>
        <v>0</v>
      </c>
      <c r="CB86" s="12">
        <f t="shared" si="32"/>
        <v>0</v>
      </c>
      <c r="CC86" s="12">
        <f t="shared" si="32"/>
        <v>0</v>
      </c>
      <c r="CD86" s="12">
        <f t="shared" si="32"/>
        <v>0</v>
      </c>
      <c r="CE86" s="12">
        <f t="shared" si="32"/>
        <v>0</v>
      </c>
      <c r="CF86" s="12">
        <f t="shared" si="32"/>
        <v>0</v>
      </c>
      <c r="CG86" s="12">
        <f t="shared" si="32"/>
        <v>0</v>
      </c>
      <c r="CH86" s="12">
        <f t="shared" si="32"/>
        <v>0</v>
      </c>
      <c r="CI86" s="12">
        <f t="shared" si="32"/>
        <v>0</v>
      </c>
      <c r="CJ86" s="12">
        <f t="shared" si="32"/>
        <v>0</v>
      </c>
      <c r="CK86" s="12">
        <f t="shared" si="32"/>
        <v>0</v>
      </c>
      <c r="CL86" s="12">
        <f t="shared" si="32"/>
        <v>0</v>
      </c>
      <c r="CM86" s="12">
        <f t="shared" si="32"/>
        <v>0</v>
      </c>
      <c r="CN86" s="12">
        <f t="shared" si="32"/>
        <v>0</v>
      </c>
      <c r="CO86" s="12">
        <f t="shared" si="32"/>
        <v>0</v>
      </c>
      <c r="CP86" s="12">
        <f t="shared" si="32"/>
        <v>0</v>
      </c>
      <c r="CQ86" s="12">
        <f t="shared" si="32"/>
        <v>0</v>
      </c>
      <c r="CR86" s="12">
        <f t="shared" si="32"/>
        <v>0</v>
      </c>
      <c r="CS86" s="12">
        <f t="shared" si="32"/>
        <v>0</v>
      </c>
      <c r="CT86" s="12">
        <f t="shared" si="32"/>
        <v>0</v>
      </c>
      <c r="CU86" s="12">
        <f t="shared" si="32"/>
        <v>0</v>
      </c>
      <c r="CV86" s="12">
        <f t="shared" si="32"/>
        <v>0</v>
      </c>
      <c r="CW86" s="12">
        <f t="shared" si="32"/>
        <v>0</v>
      </c>
      <c r="CX86" s="12">
        <f t="shared" si="32"/>
        <v>0</v>
      </c>
      <c r="CY86" s="12">
        <f t="shared" si="32"/>
        <v>0</v>
      </c>
      <c r="CZ86" s="12">
        <f t="shared" si="32"/>
        <v>0</v>
      </c>
      <c r="DA86" s="12">
        <f t="shared" si="32"/>
        <v>0</v>
      </c>
      <c r="DB86" s="12">
        <f t="shared" si="32"/>
        <v>0</v>
      </c>
      <c r="DC86" s="12">
        <f t="shared" si="32"/>
        <v>0</v>
      </c>
      <c r="DD86" s="12">
        <f t="shared" si="32"/>
        <v>0</v>
      </c>
      <c r="DE86" s="12">
        <f t="shared" si="32"/>
        <v>0</v>
      </c>
      <c r="DF86" s="12">
        <f t="shared" si="32"/>
        <v>0</v>
      </c>
      <c r="DG86" s="12">
        <f t="shared" si="32"/>
        <v>0</v>
      </c>
      <c r="DH86" s="12">
        <f t="shared" si="32"/>
        <v>0</v>
      </c>
      <c r="DI86" s="12">
        <f t="shared" si="32"/>
        <v>0</v>
      </c>
      <c r="DJ86" s="12">
        <f t="shared" si="32"/>
        <v>0</v>
      </c>
      <c r="DK86" s="12">
        <f t="shared" si="32"/>
        <v>0</v>
      </c>
      <c r="DL86" s="12">
        <f t="shared" si="32"/>
        <v>0</v>
      </c>
      <c r="DM86" s="12">
        <f t="shared" si="32"/>
        <v>0</v>
      </c>
      <c r="DN86" s="12">
        <f t="shared" si="32"/>
        <v>0</v>
      </c>
      <c r="DO86" s="12">
        <f t="shared" si="32"/>
        <v>0</v>
      </c>
      <c r="DP86" s="12">
        <f t="shared" si="32"/>
        <v>0</v>
      </c>
      <c r="DQ86" s="12">
        <f t="shared" si="32"/>
        <v>0</v>
      </c>
      <c r="DR86" s="12">
        <f t="shared" si="32"/>
        <v>0</v>
      </c>
      <c r="DS86" s="12">
        <f t="shared" si="32"/>
        <v>0</v>
      </c>
      <c r="DT86" s="12">
        <f t="shared" si="32"/>
        <v>0</v>
      </c>
      <c r="DU86" s="12">
        <f t="shared" si="32"/>
        <v>0</v>
      </c>
      <c r="DV86" s="12">
        <f t="shared" si="32"/>
        <v>0</v>
      </c>
      <c r="DW86" s="12">
        <f t="shared" si="32"/>
        <v>0</v>
      </c>
      <c r="DX86" s="12">
        <f t="shared" si="32"/>
        <v>0</v>
      </c>
      <c r="DY86" s="12">
        <f t="shared" si="32"/>
        <v>0</v>
      </c>
      <c r="DZ86" s="12">
        <f t="shared" si="32"/>
        <v>0</v>
      </c>
      <c r="EA86" s="12">
        <f t="shared" si="33"/>
        <v>0</v>
      </c>
      <c r="EB86" s="12">
        <f t="shared" si="33"/>
        <v>0</v>
      </c>
      <c r="EC86" s="12">
        <f t="shared" si="33"/>
        <v>0</v>
      </c>
      <c r="ED86" s="12">
        <f t="shared" si="33"/>
        <v>0</v>
      </c>
      <c r="EE86" s="12">
        <f t="shared" si="33"/>
        <v>0</v>
      </c>
      <c r="EF86" s="12">
        <f t="shared" si="33"/>
        <v>0</v>
      </c>
      <c r="EG86" s="12">
        <f t="shared" si="33"/>
        <v>0</v>
      </c>
      <c r="EH86" s="12">
        <f t="shared" si="33"/>
        <v>0</v>
      </c>
      <c r="EI86" s="12">
        <f t="shared" si="33"/>
        <v>0</v>
      </c>
      <c r="EJ86" s="12">
        <f t="shared" si="33"/>
        <v>0</v>
      </c>
      <c r="EK86" s="12">
        <f t="shared" si="33"/>
        <v>0</v>
      </c>
      <c r="EL86" s="12">
        <f t="shared" si="33"/>
        <v>0</v>
      </c>
      <c r="EM86" s="12">
        <f t="shared" si="33"/>
        <v>0</v>
      </c>
      <c r="EN86" s="12">
        <f t="shared" si="33"/>
        <v>0</v>
      </c>
      <c r="EO86" s="12">
        <f t="shared" si="33"/>
        <v>0</v>
      </c>
      <c r="EP86" s="12">
        <f t="shared" si="33"/>
        <v>0</v>
      </c>
      <c r="EQ86" s="12">
        <f t="shared" si="33"/>
        <v>0</v>
      </c>
      <c r="ER86" s="12">
        <f t="shared" si="33"/>
        <v>0</v>
      </c>
      <c r="ES86" s="12">
        <f t="shared" si="33"/>
        <v>0</v>
      </c>
      <c r="ET86" s="12">
        <f t="shared" si="33"/>
        <v>0</v>
      </c>
      <c r="EU86" s="12">
        <f t="shared" si="33"/>
        <v>0</v>
      </c>
      <c r="EV86" s="12">
        <f t="shared" si="33"/>
        <v>0</v>
      </c>
      <c r="EW86" s="12">
        <f t="shared" si="33"/>
        <v>0</v>
      </c>
      <c r="EX86" s="12">
        <f t="shared" si="33"/>
        <v>0</v>
      </c>
      <c r="EY86" s="12">
        <f t="shared" si="33"/>
        <v>0</v>
      </c>
      <c r="EZ86" s="12">
        <f t="shared" si="33"/>
        <v>0</v>
      </c>
      <c r="FA86" s="12">
        <f t="shared" si="33"/>
        <v>0</v>
      </c>
      <c r="FB86" s="12">
        <f t="shared" si="33"/>
        <v>0</v>
      </c>
      <c r="FC86" s="12">
        <f t="shared" si="33"/>
        <v>0</v>
      </c>
      <c r="FD86" s="12">
        <f t="shared" si="33"/>
        <v>0</v>
      </c>
      <c r="FE86" s="12">
        <f t="shared" si="33"/>
        <v>0</v>
      </c>
      <c r="FF86" s="12">
        <f t="shared" si="33"/>
        <v>0</v>
      </c>
      <c r="FG86" s="12">
        <f t="shared" si="33"/>
        <v>0</v>
      </c>
      <c r="FH86" s="12">
        <f t="shared" si="33"/>
        <v>0</v>
      </c>
      <c r="FI86" s="12">
        <f t="shared" si="33"/>
        <v>0</v>
      </c>
      <c r="FJ86" s="12">
        <f t="shared" si="33"/>
        <v>0</v>
      </c>
      <c r="FK86" s="12">
        <f t="shared" si="33"/>
        <v>0</v>
      </c>
      <c r="FL86" s="12">
        <f t="shared" si="33"/>
        <v>0</v>
      </c>
      <c r="FM86" s="12">
        <f t="shared" si="33"/>
        <v>0</v>
      </c>
      <c r="FN86" s="12">
        <f t="shared" si="33"/>
        <v>0</v>
      </c>
      <c r="FO86" s="12">
        <f t="shared" si="33"/>
        <v>0</v>
      </c>
      <c r="FP86" s="12">
        <f t="shared" si="33"/>
        <v>0</v>
      </c>
      <c r="FQ86" s="12">
        <f t="shared" si="33"/>
        <v>0</v>
      </c>
      <c r="FR86" s="12">
        <f t="shared" si="33"/>
        <v>0</v>
      </c>
      <c r="FS86" s="12">
        <f t="shared" si="33"/>
        <v>0</v>
      </c>
      <c r="FT86" s="12">
        <f t="shared" si="33"/>
        <v>0</v>
      </c>
      <c r="FU86" s="12">
        <f t="shared" si="33"/>
        <v>0</v>
      </c>
      <c r="FV86" s="12">
        <f t="shared" si="33"/>
        <v>0</v>
      </c>
      <c r="FW86" s="12">
        <f t="shared" si="33"/>
        <v>0</v>
      </c>
      <c r="FX86" s="12">
        <f t="shared" si="33"/>
        <v>0</v>
      </c>
      <c r="FY86" s="12"/>
      <c r="FZ86" s="12">
        <f t="shared" si="30"/>
        <v>0</v>
      </c>
      <c r="GA86" s="14"/>
      <c r="GB86" s="2"/>
      <c r="GC86" s="2"/>
      <c r="GD86" s="2"/>
      <c r="GE86" s="2"/>
      <c r="GF86" s="2"/>
      <c r="GG86" s="2"/>
      <c r="GH86" s="2"/>
      <c r="GI86" s="2"/>
      <c r="GJ86" s="2"/>
      <c r="GK86" s="2"/>
    </row>
    <row r="87" spans="1:195" x14ac:dyDescent="0.35">
      <c r="A87" s="3" t="s">
        <v>477</v>
      </c>
      <c r="B87" s="2" t="s">
        <v>824</v>
      </c>
      <c r="C87" s="12">
        <f t="shared" si="31"/>
        <v>0</v>
      </c>
      <c r="D87" s="12">
        <f t="shared" si="31"/>
        <v>0</v>
      </c>
      <c r="E87" s="12">
        <f t="shared" si="31"/>
        <v>0</v>
      </c>
      <c r="F87" s="12">
        <f t="shared" si="31"/>
        <v>0</v>
      </c>
      <c r="G87" s="12">
        <f t="shared" si="31"/>
        <v>0</v>
      </c>
      <c r="H87" s="12">
        <f t="shared" si="31"/>
        <v>0</v>
      </c>
      <c r="I87" s="12">
        <f t="shared" si="31"/>
        <v>0</v>
      </c>
      <c r="J87" s="12">
        <f t="shared" si="31"/>
        <v>0</v>
      </c>
      <c r="K87" s="12">
        <f t="shared" si="31"/>
        <v>0</v>
      </c>
      <c r="L87" s="12">
        <f t="shared" si="31"/>
        <v>0</v>
      </c>
      <c r="M87" s="12">
        <f t="shared" si="31"/>
        <v>0</v>
      </c>
      <c r="N87" s="12">
        <f t="shared" si="31"/>
        <v>0</v>
      </c>
      <c r="O87" s="12">
        <f t="shared" si="31"/>
        <v>0</v>
      </c>
      <c r="P87" s="12">
        <f t="shared" si="31"/>
        <v>0</v>
      </c>
      <c r="Q87" s="12">
        <f t="shared" si="31"/>
        <v>0</v>
      </c>
      <c r="R87" s="12">
        <f t="shared" si="31"/>
        <v>0</v>
      </c>
      <c r="S87" s="12">
        <f t="shared" si="31"/>
        <v>0</v>
      </c>
      <c r="T87" s="12">
        <f t="shared" si="31"/>
        <v>0</v>
      </c>
      <c r="U87" s="12">
        <f t="shared" si="31"/>
        <v>0</v>
      </c>
      <c r="V87" s="12">
        <f t="shared" si="31"/>
        <v>0</v>
      </c>
      <c r="W87" s="12">
        <f t="shared" si="31"/>
        <v>0</v>
      </c>
      <c r="X87" s="12">
        <f t="shared" si="31"/>
        <v>0</v>
      </c>
      <c r="Y87" s="12">
        <f t="shared" si="31"/>
        <v>0</v>
      </c>
      <c r="Z87" s="12">
        <f t="shared" si="31"/>
        <v>0</v>
      </c>
      <c r="AA87" s="12">
        <f t="shared" si="31"/>
        <v>0</v>
      </c>
      <c r="AB87" s="12">
        <f t="shared" si="31"/>
        <v>0</v>
      </c>
      <c r="AC87" s="12">
        <f t="shared" si="31"/>
        <v>0</v>
      </c>
      <c r="AD87" s="12">
        <f t="shared" si="31"/>
        <v>0</v>
      </c>
      <c r="AE87" s="12">
        <f t="shared" si="31"/>
        <v>0</v>
      </c>
      <c r="AF87" s="12">
        <f t="shared" si="31"/>
        <v>0</v>
      </c>
      <c r="AG87" s="12">
        <f t="shared" si="31"/>
        <v>0</v>
      </c>
      <c r="AH87" s="12">
        <f t="shared" si="31"/>
        <v>0</v>
      </c>
      <c r="AI87" s="12">
        <f t="shared" si="31"/>
        <v>0</v>
      </c>
      <c r="AJ87" s="12">
        <f t="shared" si="31"/>
        <v>0</v>
      </c>
      <c r="AK87" s="12">
        <f t="shared" si="31"/>
        <v>0</v>
      </c>
      <c r="AL87" s="12">
        <f t="shared" si="31"/>
        <v>0</v>
      </c>
      <c r="AM87" s="12">
        <f t="shared" si="31"/>
        <v>0</v>
      </c>
      <c r="AN87" s="12">
        <f t="shared" si="31"/>
        <v>0</v>
      </c>
      <c r="AO87" s="12">
        <f t="shared" si="31"/>
        <v>0</v>
      </c>
      <c r="AP87" s="12">
        <f t="shared" si="31"/>
        <v>0</v>
      </c>
      <c r="AQ87" s="12">
        <f t="shared" si="31"/>
        <v>0</v>
      </c>
      <c r="AR87" s="12">
        <f t="shared" si="31"/>
        <v>0</v>
      </c>
      <c r="AS87" s="12">
        <f t="shared" si="31"/>
        <v>0</v>
      </c>
      <c r="AT87" s="12">
        <f t="shared" si="31"/>
        <v>0</v>
      </c>
      <c r="AU87" s="12">
        <f t="shared" si="31"/>
        <v>0</v>
      </c>
      <c r="AV87" s="12">
        <f t="shared" si="31"/>
        <v>0</v>
      </c>
      <c r="AW87" s="12">
        <f t="shared" si="31"/>
        <v>0</v>
      </c>
      <c r="AX87" s="12">
        <f t="shared" si="31"/>
        <v>0</v>
      </c>
      <c r="AY87" s="12">
        <f t="shared" si="31"/>
        <v>0</v>
      </c>
      <c r="AZ87" s="12">
        <f t="shared" si="31"/>
        <v>0</v>
      </c>
      <c r="BA87" s="12">
        <f t="shared" si="31"/>
        <v>0</v>
      </c>
      <c r="BB87" s="12">
        <f t="shared" si="31"/>
        <v>0</v>
      </c>
      <c r="BC87" s="12">
        <f t="shared" si="31"/>
        <v>0</v>
      </c>
      <c r="BD87" s="12">
        <f t="shared" si="31"/>
        <v>0</v>
      </c>
      <c r="BE87" s="12">
        <f t="shared" si="31"/>
        <v>0</v>
      </c>
      <c r="BF87" s="12">
        <f t="shared" si="31"/>
        <v>0</v>
      </c>
      <c r="BG87" s="12">
        <f t="shared" si="31"/>
        <v>0</v>
      </c>
      <c r="BH87" s="12">
        <f t="shared" si="31"/>
        <v>0</v>
      </c>
      <c r="BI87" s="12">
        <f t="shared" si="31"/>
        <v>0</v>
      </c>
      <c r="BJ87" s="12">
        <f t="shared" si="31"/>
        <v>0</v>
      </c>
      <c r="BK87" s="12">
        <f t="shared" si="31"/>
        <v>0</v>
      </c>
      <c r="BL87" s="12">
        <f t="shared" si="31"/>
        <v>0</v>
      </c>
      <c r="BM87" s="12">
        <f t="shared" si="31"/>
        <v>0</v>
      </c>
      <c r="BN87" s="12">
        <f t="shared" si="31"/>
        <v>0</v>
      </c>
      <c r="BO87" s="12">
        <f t="shared" si="32"/>
        <v>0</v>
      </c>
      <c r="BP87" s="12">
        <f t="shared" si="32"/>
        <v>0</v>
      </c>
      <c r="BQ87" s="12">
        <f t="shared" si="32"/>
        <v>0</v>
      </c>
      <c r="BR87" s="12">
        <f t="shared" si="32"/>
        <v>0</v>
      </c>
      <c r="BS87" s="12">
        <f t="shared" si="32"/>
        <v>0</v>
      </c>
      <c r="BT87" s="12">
        <f t="shared" si="32"/>
        <v>0</v>
      </c>
      <c r="BU87" s="12">
        <f t="shared" si="32"/>
        <v>0</v>
      </c>
      <c r="BV87" s="12">
        <f t="shared" si="32"/>
        <v>0</v>
      </c>
      <c r="BW87" s="12">
        <f t="shared" si="32"/>
        <v>0</v>
      </c>
      <c r="BX87" s="12">
        <f t="shared" si="32"/>
        <v>0</v>
      </c>
      <c r="BY87" s="12">
        <f t="shared" si="32"/>
        <v>0</v>
      </c>
      <c r="BZ87" s="12">
        <f t="shared" si="32"/>
        <v>0</v>
      </c>
      <c r="CA87" s="12">
        <f t="shared" si="32"/>
        <v>0</v>
      </c>
      <c r="CB87" s="12">
        <f t="shared" si="32"/>
        <v>0</v>
      </c>
      <c r="CC87" s="12">
        <f t="shared" si="32"/>
        <v>0</v>
      </c>
      <c r="CD87" s="12">
        <f t="shared" si="32"/>
        <v>0</v>
      </c>
      <c r="CE87" s="12">
        <f t="shared" si="32"/>
        <v>0</v>
      </c>
      <c r="CF87" s="12">
        <f t="shared" si="32"/>
        <v>0</v>
      </c>
      <c r="CG87" s="12">
        <f t="shared" si="32"/>
        <v>0</v>
      </c>
      <c r="CH87" s="12">
        <f t="shared" si="32"/>
        <v>0</v>
      </c>
      <c r="CI87" s="12">
        <f t="shared" si="32"/>
        <v>0</v>
      </c>
      <c r="CJ87" s="12">
        <f t="shared" si="32"/>
        <v>0</v>
      </c>
      <c r="CK87" s="12">
        <f t="shared" si="32"/>
        <v>0</v>
      </c>
      <c r="CL87" s="12">
        <f t="shared" si="32"/>
        <v>0</v>
      </c>
      <c r="CM87" s="12">
        <f t="shared" si="32"/>
        <v>0</v>
      </c>
      <c r="CN87" s="12">
        <f t="shared" si="32"/>
        <v>0</v>
      </c>
      <c r="CO87" s="12">
        <f t="shared" si="32"/>
        <v>0</v>
      </c>
      <c r="CP87" s="12">
        <f t="shared" si="32"/>
        <v>0</v>
      </c>
      <c r="CQ87" s="12">
        <f t="shared" si="32"/>
        <v>0</v>
      </c>
      <c r="CR87" s="12">
        <f t="shared" si="32"/>
        <v>0</v>
      </c>
      <c r="CS87" s="12">
        <f t="shared" si="32"/>
        <v>0</v>
      </c>
      <c r="CT87" s="12">
        <f t="shared" si="32"/>
        <v>0</v>
      </c>
      <c r="CU87" s="12">
        <f t="shared" si="32"/>
        <v>0</v>
      </c>
      <c r="CV87" s="12">
        <f t="shared" si="32"/>
        <v>0</v>
      </c>
      <c r="CW87" s="12">
        <f t="shared" si="32"/>
        <v>0</v>
      </c>
      <c r="CX87" s="12">
        <f t="shared" si="32"/>
        <v>0</v>
      </c>
      <c r="CY87" s="12">
        <f t="shared" si="32"/>
        <v>0</v>
      </c>
      <c r="CZ87" s="12">
        <f t="shared" si="32"/>
        <v>0</v>
      </c>
      <c r="DA87" s="12">
        <f t="shared" si="32"/>
        <v>0</v>
      </c>
      <c r="DB87" s="12">
        <f t="shared" si="32"/>
        <v>0</v>
      </c>
      <c r="DC87" s="12">
        <f t="shared" si="32"/>
        <v>0</v>
      </c>
      <c r="DD87" s="12">
        <f t="shared" si="32"/>
        <v>0</v>
      </c>
      <c r="DE87" s="12">
        <f t="shared" si="32"/>
        <v>0</v>
      </c>
      <c r="DF87" s="12">
        <f t="shared" si="32"/>
        <v>0</v>
      </c>
      <c r="DG87" s="12">
        <f t="shared" si="32"/>
        <v>0</v>
      </c>
      <c r="DH87" s="12">
        <f t="shared" si="32"/>
        <v>0</v>
      </c>
      <c r="DI87" s="12">
        <f t="shared" si="32"/>
        <v>0</v>
      </c>
      <c r="DJ87" s="12">
        <f t="shared" si="32"/>
        <v>0</v>
      </c>
      <c r="DK87" s="12">
        <f t="shared" si="32"/>
        <v>0</v>
      </c>
      <c r="DL87" s="12">
        <f t="shared" si="32"/>
        <v>0</v>
      </c>
      <c r="DM87" s="12">
        <f t="shared" si="32"/>
        <v>0</v>
      </c>
      <c r="DN87" s="12">
        <f t="shared" si="32"/>
        <v>0</v>
      </c>
      <c r="DO87" s="12">
        <f t="shared" si="32"/>
        <v>0</v>
      </c>
      <c r="DP87" s="12">
        <f t="shared" si="32"/>
        <v>0</v>
      </c>
      <c r="DQ87" s="12">
        <f t="shared" si="32"/>
        <v>0</v>
      </c>
      <c r="DR87" s="12">
        <f t="shared" si="32"/>
        <v>0</v>
      </c>
      <c r="DS87" s="12">
        <f t="shared" si="32"/>
        <v>0</v>
      </c>
      <c r="DT87" s="12">
        <f t="shared" si="32"/>
        <v>0</v>
      </c>
      <c r="DU87" s="12">
        <f t="shared" si="32"/>
        <v>0</v>
      </c>
      <c r="DV87" s="12">
        <f t="shared" si="32"/>
        <v>0</v>
      </c>
      <c r="DW87" s="12">
        <f t="shared" si="32"/>
        <v>0</v>
      </c>
      <c r="DX87" s="12">
        <f t="shared" si="32"/>
        <v>0</v>
      </c>
      <c r="DY87" s="12">
        <f t="shared" si="32"/>
        <v>0</v>
      </c>
      <c r="DZ87" s="12">
        <f t="shared" si="32"/>
        <v>0</v>
      </c>
      <c r="EA87" s="12">
        <f t="shared" si="33"/>
        <v>0</v>
      </c>
      <c r="EB87" s="12">
        <f t="shared" si="33"/>
        <v>0</v>
      </c>
      <c r="EC87" s="12">
        <f t="shared" si="33"/>
        <v>0</v>
      </c>
      <c r="ED87" s="12">
        <f t="shared" si="33"/>
        <v>0</v>
      </c>
      <c r="EE87" s="12">
        <f t="shared" si="33"/>
        <v>0</v>
      </c>
      <c r="EF87" s="12">
        <f t="shared" si="33"/>
        <v>0</v>
      </c>
      <c r="EG87" s="12">
        <f t="shared" si="33"/>
        <v>0</v>
      </c>
      <c r="EH87" s="12">
        <f t="shared" si="33"/>
        <v>0</v>
      </c>
      <c r="EI87" s="12">
        <f t="shared" si="33"/>
        <v>0</v>
      </c>
      <c r="EJ87" s="12">
        <f t="shared" si="33"/>
        <v>0</v>
      </c>
      <c r="EK87" s="12">
        <f t="shared" si="33"/>
        <v>0</v>
      </c>
      <c r="EL87" s="12">
        <f t="shared" si="33"/>
        <v>0</v>
      </c>
      <c r="EM87" s="12">
        <f t="shared" si="33"/>
        <v>0</v>
      </c>
      <c r="EN87" s="12">
        <f t="shared" si="33"/>
        <v>0</v>
      </c>
      <c r="EO87" s="12">
        <f t="shared" si="33"/>
        <v>0</v>
      </c>
      <c r="EP87" s="12">
        <f t="shared" si="33"/>
        <v>0</v>
      </c>
      <c r="EQ87" s="12">
        <f t="shared" si="33"/>
        <v>0</v>
      </c>
      <c r="ER87" s="12">
        <f t="shared" si="33"/>
        <v>0</v>
      </c>
      <c r="ES87" s="12">
        <f t="shared" si="33"/>
        <v>0</v>
      </c>
      <c r="ET87" s="12">
        <f t="shared" si="33"/>
        <v>0</v>
      </c>
      <c r="EU87" s="12">
        <f t="shared" si="33"/>
        <v>0</v>
      </c>
      <c r="EV87" s="12">
        <f t="shared" si="33"/>
        <v>0</v>
      </c>
      <c r="EW87" s="12">
        <f t="shared" si="33"/>
        <v>0</v>
      </c>
      <c r="EX87" s="12">
        <f t="shared" si="33"/>
        <v>0</v>
      </c>
      <c r="EY87" s="12">
        <f t="shared" si="33"/>
        <v>0</v>
      </c>
      <c r="EZ87" s="12">
        <f t="shared" si="33"/>
        <v>0</v>
      </c>
      <c r="FA87" s="12">
        <f t="shared" si="33"/>
        <v>0</v>
      </c>
      <c r="FB87" s="12">
        <f t="shared" si="33"/>
        <v>0</v>
      </c>
      <c r="FC87" s="12">
        <f t="shared" si="33"/>
        <v>0</v>
      </c>
      <c r="FD87" s="12">
        <f t="shared" si="33"/>
        <v>0</v>
      </c>
      <c r="FE87" s="12">
        <f t="shared" si="33"/>
        <v>0</v>
      </c>
      <c r="FF87" s="12">
        <f t="shared" si="33"/>
        <v>0</v>
      </c>
      <c r="FG87" s="12">
        <f t="shared" si="33"/>
        <v>0</v>
      </c>
      <c r="FH87" s="12">
        <f t="shared" si="33"/>
        <v>0</v>
      </c>
      <c r="FI87" s="12">
        <f t="shared" si="33"/>
        <v>0</v>
      </c>
      <c r="FJ87" s="12">
        <f t="shared" si="33"/>
        <v>0</v>
      </c>
      <c r="FK87" s="12">
        <f t="shared" si="33"/>
        <v>0</v>
      </c>
      <c r="FL87" s="12">
        <f t="shared" si="33"/>
        <v>0</v>
      </c>
      <c r="FM87" s="12">
        <f t="shared" si="33"/>
        <v>0</v>
      </c>
      <c r="FN87" s="12">
        <f t="shared" si="33"/>
        <v>0</v>
      </c>
      <c r="FO87" s="12">
        <f t="shared" si="33"/>
        <v>0</v>
      </c>
      <c r="FP87" s="12">
        <f t="shared" si="33"/>
        <v>0</v>
      </c>
      <c r="FQ87" s="12">
        <f t="shared" si="33"/>
        <v>0</v>
      </c>
      <c r="FR87" s="12">
        <f t="shared" si="33"/>
        <v>0</v>
      </c>
      <c r="FS87" s="12">
        <f t="shared" si="33"/>
        <v>0</v>
      </c>
      <c r="FT87" s="12">
        <f t="shared" si="33"/>
        <v>0</v>
      </c>
      <c r="FU87" s="12">
        <f t="shared" si="33"/>
        <v>0</v>
      </c>
      <c r="FV87" s="12">
        <f t="shared" si="33"/>
        <v>0</v>
      </c>
      <c r="FW87" s="12">
        <f t="shared" si="33"/>
        <v>0</v>
      </c>
      <c r="FX87" s="12">
        <f t="shared" si="33"/>
        <v>0</v>
      </c>
      <c r="FY87" s="12"/>
      <c r="FZ87" s="12">
        <f t="shared" si="30"/>
        <v>0</v>
      </c>
      <c r="GA87" s="14"/>
      <c r="GB87" s="12"/>
      <c r="GC87" s="12"/>
      <c r="GD87" s="12"/>
      <c r="GE87" s="2"/>
      <c r="GF87" s="2"/>
      <c r="GG87" s="2"/>
      <c r="GH87" s="2"/>
      <c r="GI87" s="2"/>
      <c r="GJ87" s="2"/>
      <c r="GK87" s="2"/>
    </row>
    <row r="88" spans="1:195" x14ac:dyDescent="0.35">
      <c r="A88" s="3" t="s">
        <v>825</v>
      </c>
      <c r="B88" s="2" t="s">
        <v>826</v>
      </c>
      <c r="C88" s="12">
        <f t="shared" si="31"/>
        <v>0</v>
      </c>
      <c r="D88" s="12">
        <f t="shared" si="31"/>
        <v>0</v>
      </c>
      <c r="E88" s="12">
        <f t="shared" si="31"/>
        <v>0</v>
      </c>
      <c r="F88" s="12">
        <f t="shared" si="31"/>
        <v>0</v>
      </c>
      <c r="G88" s="12">
        <f t="shared" si="31"/>
        <v>0</v>
      </c>
      <c r="H88" s="12">
        <f t="shared" si="31"/>
        <v>0</v>
      </c>
      <c r="I88" s="12">
        <f t="shared" si="31"/>
        <v>0</v>
      </c>
      <c r="J88" s="12">
        <f t="shared" si="31"/>
        <v>0</v>
      </c>
      <c r="K88" s="12">
        <f t="shared" si="31"/>
        <v>0</v>
      </c>
      <c r="L88" s="12">
        <f t="shared" si="31"/>
        <v>0</v>
      </c>
      <c r="M88" s="12">
        <f t="shared" si="31"/>
        <v>0</v>
      </c>
      <c r="N88" s="12">
        <f t="shared" si="31"/>
        <v>0</v>
      </c>
      <c r="O88" s="12">
        <f t="shared" si="31"/>
        <v>0</v>
      </c>
      <c r="P88" s="12">
        <f t="shared" si="31"/>
        <v>0</v>
      </c>
      <c r="Q88" s="12">
        <f t="shared" si="31"/>
        <v>0</v>
      </c>
      <c r="R88" s="12">
        <f t="shared" si="31"/>
        <v>0</v>
      </c>
      <c r="S88" s="12">
        <f t="shared" si="31"/>
        <v>0</v>
      </c>
      <c r="T88" s="12">
        <f t="shared" si="31"/>
        <v>0</v>
      </c>
      <c r="U88" s="12">
        <f t="shared" si="31"/>
        <v>0</v>
      </c>
      <c r="V88" s="12">
        <f t="shared" si="31"/>
        <v>0</v>
      </c>
      <c r="W88" s="12">
        <f t="shared" si="31"/>
        <v>0</v>
      </c>
      <c r="X88" s="12">
        <f t="shared" si="31"/>
        <v>0</v>
      </c>
      <c r="Y88" s="12">
        <f t="shared" si="31"/>
        <v>0</v>
      </c>
      <c r="Z88" s="12">
        <f t="shared" si="31"/>
        <v>0</v>
      </c>
      <c r="AA88" s="12">
        <f t="shared" si="31"/>
        <v>0</v>
      </c>
      <c r="AB88" s="12">
        <f t="shared" si="31"/>
        <v>0</v>
      </c>
      <c r="AC88" s="12">
        <f t="shared" si="31"/>
        <v>0</v>
      </c>
      <c r="AD88" s="12">
        <f t="shared" si="31"/>
        <v>0</v>
      </c>
      <c r="AE88" s="12">
        <f t="shared" si="31"/>
        <v>0</v>
      </c>
      <c r="AF88" s="12">
        <f t="shared" si="31"/>
        <v>0</v>
      </c>
      <c r="AG88" s="12">
        <f t="shared" si="31"/>
        <v>0</v>
      </c>
      <c r="AH88" s="12">
        <f t="shared" si="31"/>
        <v>0</v>
      </c>
      <c r="AI88" s="12">
        <f t="shared" si="31"/>
        <v>0</v>
      </c>
      <c r="AJ88" s="12">
        <f t="shared" si="31"/>
        <v>0</v>
      </c>
      <c r="AK88" s="12">
        <f t="shared" si="31"/>
        <v>0</v>
      </c>
      <c r="AL88" s="12">
        <f t="shared" si="31"/>
        <v>0</v>
      </c>
      <c r="AM88" s="12">
        <f t="shared" si="31"/>
        <v>0</v>
      </c>
      <c r="AN88" s="12">
        <f t="shared" si="31"/>
        <v>0</v>
      </c>
      <c r="AO88" s="12">
        <f t="shared" si="31"/>
        <v>0</v>
      </c>
      <c r="AP88" s="12">
        <f t="shared" si="31"/>
        <v>0</v>
      </c>
      <c r="AQ88" s="12">
        <f t="shared" si="31"/>
        <v>0</v>
      </c>
      <c r="AR88" s="12">
        <f t="shared" si="31"/>
        <v>0</v>
      </c>
      <c r="AS88" s="12">
        <f t="shared" si="31"/>
        <v>0</v>
      </c>
      <c r="AT88" s="12">
        <f t="shared" si="31"/>
        <v>0</v>
      </c>
      <c r="AU88" s="12">
        <f t="shared" si="31"/>
        <v>0</v>
      </c>
      <c r="AV88" s="12">
        <f t="shared" si="31"/>
        <v>0</v>
      </c>
      <c r="AW88" s="12">
        <f t="shared" si="31"/>
        <v>0</v>
      </c>
      <c r="AX88" s="12">
        <f t="shared" si="31"/>
        <v>0</v>
      </c>
      <c r="AY88" s="12">
        <f t="shared" si="31"/>
        <v>0</v>
      </c>
      <c r="AZ88" s="12">
        <f t="shared" si="31"/>
        <v>0</v>
      </c>
      <c r="BA88" s="12">
        <f t="shared" si="31"/>
        <v>0</v>
      </c>
      <c r="BB88" s="12">
        <f t="shared" si="31"/>
        <v>0</v>
      </c>
      <c r="BC88" s="12">
        <f t="shared" si="31"/>
        <v>0</v>
      </c>
      <c r="BD88" s="12">
        <f t="shared" si="31"/>
        <v>0</v>
      </c>
      <c r="BE88" s="12">
        <f t="shared" si="31"/>
        <v>0</v>
      </c>
      <c r="BF88" s="12">
        <f t="shared" si="31"/>
        <v>0</v>
      </c>
      <c r="BG88" s="12">
        <f t="shared" si="31"/>
        <v>0</v>
      </c>
      <c r="BH88" s="12">
        <f t="shared" si="31"/>
        <v>0</v>
      </c>
      <c r="BI88" s="12">
        <f t="shared" si="31"/>
        <v>0</v>
      </c>
      <c r="BJ88" s="12">
        <f t="shared" si="31"/>
        <v>0</v>
      </c>
      <c r="BK88" s="12">
        <f t="shared" si="31"/>
        <v>0</v>
      </c>
      <c r="BL88" s="12">
        <f t="shared" si="31"/>
        <v>0</v>
      </c>
      <c r="BM88" s="12">
        <f t="shared" si="31"/>
        <v>0</v>
      </c>
      <c r="BN88" s="12">
        <f t="shared" ref="BN88" si="34">BN27</f>
        <v>0</v>
      </c>
      <c r="BO88" s="12">
        <f t="shared" si="32"/>
        <v>0</v>
      </c>
      <c r="BP88" s="12">
        <f t="shared" si="32"/>
        <v>0</v>
      </c>
      <c r="BQ88" s="12">
        <f t="shared" si="32"/>
        <v>0</v>
      </c>
      <c r="BR88" s="12">
        <f t="shared" si="32"/>
        <v>0</v>
      </c>
      <c r="BS88" s="12">
        <f t="shared" si="32"/>
        <v>0</v>
      </c>
      <c r="BT88" s="12">
        <f t="shared" si="32"/>
        <v>0</v>
      </c>
      <c r="BU88" s="12">
        <f t="shared" si="32"/>
        <v>0</v>
      </c>
      <c r="BV88" s="12">
        <f t="shared" si="32"/>
        <v>0</v>
      </c>
      <c r="BW88" s="12">
        <f t="shared" si="32"/>
        <v>0</v>
      </c>
      <c r="BX88" s="12">
        <f t="shared" si="32"/>
        <v>0</v>
      </c>
      <c r="BY88" s="12">
        <f t="shared" si="32"/>
        <v>0</v>
      </c>
      <c r="BZ88" s="12">
        <f t="shared" si="32"/>
        <v>0</v>
      </c>
      <c r="CA88" s="12">
        <f t="shared" si="32"/>
        <v>0</v>
      </c>
      <c r="CB88" s="12">
        <f t="shared" si="32"/>
        <v>0</v>
      </c>
      <c r="CC88" s="12">
        <f t="shared" si="32"/>
        <v>0</v>
      </c>
      <c r="CD88" s="12">
        <f t="shared" si="32"/>
        <v>0</v>
      </c>
      <c r="CE88" s="12">
        <f t="shared" si="32"/>
        <v>0</v>
      </c>
      <c r="CF88" s="12">
        <f t="shared" si="32"/>
        <v>0</v>
      </c>
      <c r="CG88" s="12">
        <f t="shared" si="32"/>
        <v>0</v>
      </c>
      <c r="CH88" s="12">
        <f t="shared" si="32"/>
        <v>0</v>
      </c>
      <c r="CI88" s="12">
        <f t="shared" si="32"/>
        <v>0</v>
      </c>
      <c r="CJ88" s="12">
        <f t="shared" si="32"/>
        <v>0</v>
      </c>
      <c r="CK88" s="12">
        <f t="shared" si="32"/>
        <v>0</v>
      </c>
      <c r="CL88" s="12">
        <f t="shared" si="32"/>
        <v>0</v>
      </c>
      <c r="CM88" s="12">
        <f t="shared" si="32"/>
        <v>0</v>
      </c>
      <c r="CN88" s="12">
        <f t="shared" si="32"/>
        <v>0</v>
      </c>
      <c r="CO88" s="12">
        <f t="shared" si="32"/>
        <v>0</v>
      </c>
      <c r="CP88" s="12">
        <f t="shared" si="32"/>
        <v>0</v>
      </c>
      <c r="CQ88" s="12">
        <f t="shared" si="32"/>
        <v>0</v>
      </c>
      <c r="CR88" s="12">
        <f t="shared" si="32"/>
        <v>0</v>
      </c>
      <c r="CS88" s="12">
        <f t="shared" si="32"/>
        <v>0</v>
      </c>
      <c r="CT88" s="12">
        <f t="shared" si="32"/>
        <v>0</v>
      </c>
      <c r="CU88" s="12">
        <f t="shared" si="32"/>
        <v>0</v>
      </c>
      <c r="CV88" s="12">
        <f t="shared" si="32"/>
        <v>0</v>
      </c>
      <c r="CW88" s="12">
        <f t="shared" si="32"/>
        <v>0</v>
      </c>
      <c r="CX88" s="12">
        <f t="shared" si="32"/>
        <v>0</v>
      </c>
      <c r="CY88" s="12">
        <f t="shared" si="32"/>
        <v>0</v>
      </c>
      <c r="CZ88" s="12">
        <f t="shared" si="32"/>
        <v>0</v>
      </c>
      <c r="DA88" s="12">
        <f t="shared" si="32"/>
        <v>0</v>
      </c>
      <c r="DB88" s="12">
        <f t="shared" si="32"/>
        <v>0</v>
      </c>
      <c r="DC88" s="12">
        <f t="shared" si="32"/>
        <v>0</v>
      </c>
      <c r="DD88" s="12">
        <f t="shared" si="32"/>
        <v>0</v>
      </c>
      <c r="DE88" s="12">
        <f t="shared" si="32"/>
        <v>0</v>
      </c>
      <c r="DF88" s="12">
        <f t="shared" si="32"/>
        <v>0</v>
      </c>
      <c r="DG88" s="12">
        <f t="shared" si="32"/>
        <v>0</v>
      </c>
      <c r="DH88" s="12">
        <f t="shared" si="32"/>
        <v>0</v>
      </c>
      <c r="DI88" s="12">
        <f t="shared" si="32"/>
        <v>0</v>
      </c>
      <c r="DJ88" s="12">
        <f t="shared" si="32"/>
        <v>0</v>
      </c>
      <c r="DK88" s="12">
        <f t="shared" si="32"/>
        <v>0</v>
      </c>
      <c r="DL88" s="12">
        <f t="shared" si="32"/>
        <v>0</v>
      </c>
      <c r="DM88" s="12">
        <f t="shared" si="32"/>
        <v>0</v>
      </c>
      <c r="DN88" s="12">
        <f t="shared" si="32"/>
        <v>0</v>
      </c>
      <c r="DO88" s="12">
        <f t="shared" si="32"/>
        <v>0</v>
      </c>
      <c r="DP88" s="12">
        <f t="shared" si="32"/>
        <v>0</v>
      </c>
      <c r="DQ88" s="12">
        <f t="shared" si="32"/>
        <v>0</v>
      </c>
      <c r="DR88" s="12">
        <f t="shared" si="32"/>
        <v>0</v>
      </c>
      <c r="DS88" s="12">
        <f t="shared" si="32"/>
        <v>0</v>
      </c>
      <c r="DT88" s="12">
        <f t="shared" si="32"/>
        <v>0</v>
      </c>
      <c r="DU88" s="12">
        <f t="shared" si="32"/>
        <v>0</v>
      </c>
      <c r="DV88" s="12">
        <f t="shared" si="32"/>
        <v>0</v>
      </c>
      <c r="DW88" s="12">
        <f t="shared" si="32"/>
        <v>0</v>
      </c>
      <c r="DX88" s="12">
        <f t="shared" si="32"/>
        <v>0</v>
      </c>
      <c r="DY88" s="12">
        <f t="shared" si="32"/>
        <v>0</v>
      </c>
      <c r="DZ88" s="12">
        <f t="shared" ref="DZ88" si="35">DZ27</f>
        <v>0</v>
      </c>
      <c r="EA88" s="12">
        <f t="shared" si="33"/>
        <v>0</v>
      </c>
      <c r="EB88" s="12">
        <f t="shared" si="33"/>
        <v>0</v>
      </c>
      <c r="EC88" s="12">
        <f t="shared" si="33"/>
        <v>0</v>
      </c>
      <c r="ED88" s="12">
        <f t="shared" si="33"/>
        <v>0</v>
      </c>
      <c r="EE88" s="12">
        <f t="shared" si="33"/>
        <v>0</v>
      </c>
      <c r="EF88" s="12">
        <f t="shared" si="33"/>
        <v>0</v>
      </c>
      <c r="EG88" s="12">
        <f t="shared" si="33"/>
        <v>0</v>
      </c>
      <c r="EH88" s="12">
        <f t="shared" si="33"/>
        <v>0</v>
      </c>
      <c r="EI88" s="12">
        <f t="shared" si="33"/>
        <v>0</v>
      </c>
      <c r="EJ88" s="12">
        <f t="shared" si="33"/>
        <v>0</v>
      </c>
      <c r="EK88" s="12">
        <f t="shared" si="33"/>
        <v>0</v>
      </c>
      <c r="EL88" s="12">
        <f t="shared" si="33"/>
        <v>0</v>
      </c>
      <c r="EM88" s="12">
        <f t="shared" si="33"/>
        <v>0</v>
      </c>
      <c r="EN88" s="12">
        <f t="shared" si="33"/>
        <v>0</v>
      </c>
      <c r="EO88" s="12">
        <f t="shared" si="33"/>
        <v>0</v>
      </c>
      <c r="EP88" s="12">
        <f t="shared" si="33"/>
        <v>0</v>
      </c>
      <c r="EQ88" s="12">
        <f t="shared" si="33"/>
        <v>0</v>
      </c>
      <c r="ER88" s="12">
        <f t="shared" si="33"/>
        <v>0</v>
      </c>
      <c r="ES88" s="12">
        <f t="shared" si="33"/>
        <v>0</v>
      </c>
      <c r="ET88" s="12">
        <f t="shared" si="33"/>
        <v>0</v>
      </c>
      <c r="EU88" s="12">
        <f t="shared" si="33"/>
        <v>0</v>
      </c>
      <c r="EV88" s="12">
        <f t="shared" si="33"/>
        <v>0</v>
      </c>
      <c r="EW88" s="12">
        <f t="shared" si="33"/>
        <v>0</v>
      </c>
      <c r="EX88" s="12">
        <f t="shared" si="33"/>
        <v>0</v>
      </c>
      <c r="EY88" s="12">
        <f t="shared" si="33"/>
        <v>0</v>
      </c>
      <c r="EZ88" s="12">
        <f t="shared" si="33"/>
        <v>0</v>
      </c>
      <c r="FA88" s="12">
        <f t="shared" si="33"/>
        <v>0</v>
      </c>
      <c r="FB88" s="12">
        <f t="shared" si="33"/>
        <v>0</v>
      </c>
      <c r="FC88" s="12">
        <f t="shared" si="33"/>
        <v>0</v>
      </c>
      <c r="FD88" s="12">
        <f t="shared" si="33"/>
        <v>0</v>
      </c>
      <c r="FE88" s="12">
        <f t="shared" si="33"/>
        <v>0</v>
      </c>
      <c r="FF88" s="12">
        <f t="shared" si="33"/>
        <v>0</v>
      </c>
      <c r="FG88" s="12">
        <f t="shared" si="33"/>
        <v>0</v>
      </c>
      <c r="FH88" s="12">
        <f t="shared" si="33"/>
        <v>0</v>
      </c>
      <c r="FI88" s="12">
        <f t="shared" si="33"/>
        <v>0</v>
      </c>
      <c r="FJ88" s="12">
        <f t="shared" si="33"/>
        <v>0</v>
      </c>
      <c r="FK88" s="12">
        <f t="shared" si="33"/>
        <v>0</v>
      </c>
      <c r="FL88" s="12">
        <f t="shared" si="33"/>
        <v>0</v>
      </c>
      <c r="FM88" s="12">
        <f t="shared" si="33"/>
        <v>0</v>
      </c>
      <c r="FN88" s="12">
        <f t="shared" si="33"/>
        <v>0</v>
      </c>
      <c r="FO88" s="12">
        <f t="shared" si="33"/>
        <v>0</v>
      </c>
      <c r="FP88" s="12">
        <f t="shared" si="33"/>
        <v>0</v>
      </c>
      <c r="FQ88" s="12">
        <f t="shared" si="33"/>
        <v>0</v>
      </c>
      <c r="FR88" s="12">
        <f t="shared" si="33"/>
        <v>0</v>
      </c>
      <c r="FS88" s="12">
        <f t="shared" si="33"/>
        <v>0</v>
      </c>
      <c r="FT88" s="12">
        <f t="shared" si="33"/>
        <v>0</v>
      </c>
      <c r="FU88" s="12">
        <f t="shared" si="33"/>
        <v>0</v>
      </c>
      <c r="FV88" s="12">
        <f t="shared" si="33"/>
        <v>0</v>
      </c>
      <c r="FW88" s="12">
        <f t="shared" si="33"/>
        <v>0</v>
      </c>
      <c r="FX88" s="12">
        <f t="shared" si="33"/>
        <v>0</v>
      </c>
      <c r="FY88" s="12"/>
      <c r="FZ88" s="12">
        <f t="shared" si="30"/>
        <v>0</v>
      </c>
      <c r="GA88" s="15"/>
      <c r="GB88" s="12"/>
      <c r="GC88" s="12"/>
      <c r="GD88" s="12"/>
      <c r="GE88" s="2"/>
      <c r="GF88" s="2"/>
      <c r="GG88" s="2"/>
      <c r="GH88" s="2"/>
      <c r="GI88" s="2"/>
      <c r="GJ88" s="2"/>
      <c r="GK88" s="2"/>
      <c r="GL88" s="17"/>
      <c r="GM88" s="17"/>
    </row>
    <row r="89" spans="1:195" x14ac:dyDescent="0.35">
      <c r="A89" s="3" t="s">
        <v>478</v>
      </c>
      <c r="B89" s="2" t="s">
        <v>1021</v>
      </c>
      <c r="C89" s="12">
        <f t="shared" ref="C89:BN89" si="36">ROUND(MAX(C84,ROUND(AVERAGE(C84:C85),1),ROUND(AVERAGE(C84:C86),1),ROUND(AVERAGE(C84:C87),1),ROUND(AVERAGE(C84:C88),1)),1)</f>
        <v>6449</v>
      </c>
      <c r="D89" s="12">
        <f t="shared" si="36"/>
        <v>31711</v>
      </c>
      <c r="E89" s="12">
        <f t="shared" si="36"/>
        <v>4466</v>
      </c>
      <c r="F89" s="12">
        <f t="shared" si="36"/>
        <v>21448.5</v>
      </c>
      <c r="G89" s="12">
        <f t="shared" si="36"/>
        <v>1531.5</v>
      </c>
      <c r="H89" s="12">
        <f t="shared" si="36"/>
        <v>1123</v>
      </c>
      <c r="I89" s="12">
        <f t="shared" si="36"/>
        <v>6326</v>
      </c>
      <c r="J89" s="12">
        <f t="shared" si="36"/>
        <v>1986</v>
      </c>
      <c r="K89" s="12">
        <f t="shared" si="36"/>
        <v>273.5</v>
      </c>
      <c r="L89" s="12">
        <f t="shared" si="36"/>
        <v>2060</v>
      </c>
      <c r="M89" s="12">
        <f t="shared" si="36"/>
        <v>881</v>
      </c>
      <c r="N89" s="12">
        <f t="shared" si="36"/>
        <v>48499</v>
      </c>
      <c r="O89" s="12">
        <f t="shared" si="36"/>
        <v>12660.5</v>
      </c>
      <c r="P89" s="12">
        <f t="shared" si="36"/>
        <v>358</v>
      </c>
      <c r="Q89" s="12">
        <f t="shared" si="36"/>
        <v>36860.5</v>
      </c>
      <c r="R89" s="12">
        <f t="shared" si="36"/>
        <v>520</v>
      </c>
      <c r="S89" s="12">
        <f t="shared" si="36"/>
        <v>1483</v>
      </c>
      <c r="T89" s="12">
        <f t="shared" si="36"/>
        <v>164</v>
      </c>
      <c r="U89" s="12">
        <f t="shared" si="36"/>
        <v>49</v>
      </c>
      <c r="V89" s="12">
        <f t="shared" si="36"/>
        <v>249</v>
      </c>
      <c r="W89" s="12">
        <f t="shared" si="36"/>
        <v>208.5</v>
      </c>
      <c r="X89" s="12">
        <f t="shared" si="36"/>
        <v>30</v>
      </c>
      <c r="Y89" s="12">
        <f t="shared" si="36"/>
        <v>412</v>
      </c>
      <c r="Z89" s="12">
        <f t="shared" si="36"/>
        <v>219</v>
      </c>
      <c r="AA89" s="12">
        <f t="shared" si="36"/>
        <v>30214.5</v>
      </c>
      <c r="AB89" s="12">
        <f t="shared" si="36"/>
        <v>26565.5</v>
      </c>
      <c r="AC89" s="12">
        <f t="shared" si="36"/>
        <v>910</v>
      </c>
      <c r="AD89" s="12">
        <f t="shared" si="36"/>
        <v>1260.5</v>
      </c>
      <c r="AE89" s="12">
        <f t="shared" si="36"/>
        <v>92</v>
      </c>
      <c r="AF89" s="12">
        <f t="shared" si="36"/>
        <v>179</v>
      </c>
      <c r="AG89" s="12">
        <f t="shared" si="36"/>
        <v>572.5</v>
      </c>
      <c r="AH89" s="12">
        <f t="shared" si="36"/>
        <v>925</v>
      </c>
      <c r="AI89" s="12">
        <f t="shared" si="36"/>
        <v>414</v>
      </c>
      <c r="AJ89" s="12">
        <f t="shared" si="36"/>
        <v>170</v>
      </c>
      <c r="AK89" s="12">
        <f t="shared" si="36"/>
        <v>153</v>
      </c>
      <c r="AL89" s="12">
        <f t="shared" si="36"/>
        <v>284</v>
      </c>
      <c r="AM89" s="12">
        <f t="shared" si="36"/>
        <v>335</v>
      </c>
      <c r="AN89" s="12">
        <f t="shared" si="36"/>
        <v>287</v>
      </c>
      <c r="AO89" s="12">
        <f t="shared" si="36"/>
        <v>3973.5</v>
      </c>
      <c r="AP89" s="12">
        <f t="shared" si="36"/>
        <v>80794.5</v>
      </c>
      <c r="AQ89" s="12">
        <f t="shared" si="36"/>
        <v>228</v>
      </c>
      <c r="AR89" s="12">
        <f t="shared" si="36"/>
        <v>57342.5</v>
      </c>
      <c r="AS89" s="12">
        <f t="shared" si="36"/>
        <v>6047</v>
      </c>
      <c r="AT89" s="12">
        <f t="shared" si="36"/>
        <v>2428</v>
      </c>
      <c r="AU89" s="12">
        <f t="shared" si="36"/>
        <v>315.5</v>
      </c>
      <c r="AV89" s="12">
        <f t="shared" si="36"/>
        <v>299</v>
      </c>
      <c r="AW89" s="12">
        <f t="shared" si="36"/>
        <v>255.5</v>
      </c>
      <c r="AX89" s="12">
        <f t="shared" si="36"/>
        <v>60</v>
      </c>
      <c r="AY89" s="12">
        <f t="shared" si="36"/>
        <v>427</v>
      </c>
      <c r="AZ89" s="12">
        <f t="shared" si="36"/>
        <v>11743</v>
      </c>
      <c r="BA89" s="12">
        <f t="shared" si="36"/>
        <v>8758</v>
      </c>
      <c r="BB89" s="12">
        <f t="shared" si="36"/>
        <v>7048.5</v>
      </c>
      <c r="BC89" s="12">
        <f t="shared" si="36"/>
        <v>21034.5</v>
      </c>
      <c r="BD89" s="12">
        <f t="shared" si="36"/>
        <v>3648</v>
      </c>
      <c r="BE89" s="12">
        <f t="shared" si="36"/>
        <v>1183.5</v>
      </c>
      <c r="BF89" s="12">
        <f t="shared" si="36"/>
        <v>24551.5</v>
      </c>
      <c r="BG89" s="12">
        <f t="shared" si="36"/>
        <v>883</v>
      </c>
      <c r="BH89" s="12">
        <f t="shared" si="36"/>
        <v>543.5</v>
      </c>
      <c r="BI89" s="12">
        <f t="shared" si="36"/>
        <v>246.5</v>
      </c>
      <c r="BJ89" s="12">
        <f t="shared" si="36"/>
        <v>6275.5</v>
      </c>
      <c r="BK89" s="12">
        <f t="shared" si="36"/>
        <v>20853</v>
      </c>
      <c r="BL89" s="12">
        <f t="shared" si="36"/>
        <v>58</v>
      </c>
      <c r="BM89" s="12">
        <f t="shared" si="36"/>
        <v>420</v>
      </c>
      <c r="BN89" s="12">
        <f t="shared" si="36"/>
        <v>2977.5</v>
      </c>
      <c r="BO89" s="12">
        <f t="shared" ref="BO89:DZ89" si="37">ROUND(MAX(BO84,ROUND(AVERAGE(BO84:BO85),1),ROUND(AVERAGE(BO84:BO86),1),ROUND(AVERAGE(BO84:BO87),1),ROUND(AVERAGE(BO84:BO88),1)),1)</f>
        <v>1224.5</v>
      </c>
      <c r="BP89" s="12">
        <f t="shared" si="37"/>
        <v>149</v>
      </c>
      <c r="BQ89" s="12">
        <f t="shared" si="37"/>
        <v>5735.5</v>
      </c>
      <c r="BR89" s="12">
        <f t="shared" si="37"/>
        <v>4492.5</v>
      </c>
      <c r="BS89" s="12">
        <f t="shared" si="37"/>
        <v>1100.5</v>
      </c>
      <c r="BT89" s="12">
        <f t="shared" si="37"/>
        <v>367</v>
      </c>
      <c r="BU89" s="12">
        <f t="shared" si="37"/>
        <v>422.5</v>
      </c>
      <c r="BV89" s="12">
        <f t="shared" si="37"/>
        <v>1228</v>
      </c>
      <c r="BW89" s="12">
        <f t="shared" si="37"/>
        <v>1984</v>
      </c>
      <c r="BX89" s="12">
        <f t="shared" si="37"/>
        <v>69</v>
      </c>
      <c r="BY89" s="12">
        <f t="shared" si="37"/>
        <v>437</v>
      </c>
      <c r="BZ89" s="12">
        <f t="shared" si="37"/>
        <v>198</v>
      </c>
      <c r="CA89" s="12">
        <f>ROUND(MAX(CA84,ROUND(AVERAGE(CA84:CA85),1),ROUND(AVERAGE(CA84:CA86),1),ROUND(AVERAGE(CA84:CA87),1),ROUND(AVERAGE(CA84:CA88),1)),1)</f>
        <v>139.5</v>
      </c>
      <c r="CB89" s="12">
        <f t="shared" si="37"/>
        <v>69115.5</v>
      </c>
      <c r="CC89" s="12">
        <f t="shared" si="37"/>
        <v>190</v>
      </c>
      <c r="CD89" s="12">
        <f t="shared" si="37"/>
        <v>200.5</v>
      </c>
      <c r="CE89" s="12">
        <f t="shared" si="37"/>
        <v>148</v>
      </c>
      <c r="CF89" s="12">
        <f t="shared" si="37"/>
        <v>108</v>
      </c>
      <c r="CG89" s="12">
        <f t="shared" si="37"/>
        <v>193</v>
      </c>
      <c r="CH89" s="12">
        <f t="shared" si="37"/>
        <v>95.5</v>
      </c>
      <c r="CI89" s="12">
        <f t="shared" si="37"/>
        <v>697</v>
      </c>
      <c r="CJ89" s="12">
        <f t="shared" si="37"/>
        <v>819</v>
      </c>
      <c r="CK89" s="12">
        <f t="shared" si="37"/>
        <v>4228.5</v>
      </c>
      <c r="CL89" s="12">
        <f t="shared" si="37"/>
        <v>1203</v>
      </c>
      <c r="CM89" s="12">
        <f t="shared" si="37"/>
        <v>715.5</v>
      </c>
      <c r="CN89" s="12">
        <f t="shared" si="37"/>
        <v>28463.5</v>
      </c>
      <c r="CO89" s="12">
        <f t="shared" si="37"/>
        <v>14033.5</v>
      </c>
      <c r="CP89" s="12">
        <f t="shared" si="37"/>
        <v>907.5</v>
      </c>
      <c r="CQ89" s="12">
        <f t="shared" si="37"/>
        <v>729</v>
      </c>
      <c r="CR89" s="12">
        <f t="shared" si="37"/>
        <v>231</v>
      </c>
      <c r="CS89" s="12">
        <f t="shared" si="37"/>
        <v>266</v>
      </c>
      <c r="CT89" s="12">
        <f t="shared" si="37"/>
        <v>106</v>
      </c>
      <c r="CU89" s="12">
        <f t="shared" si="37"/>
        <v>74</v>
      </c>
      <c r="CV89" s="12">
        <f t="shared" si="37"/>
        <v>25</v>
      </c>
      <c r="CW89" s="12">
        <f t="shared" si="37"/>
        <v>208</v>
      </c>
      <c r="CX89" s="12">
        <f t="shared" si="37"/>
        <v>458.5</v>
      </c>
      <c r="CY89" s="12">
        <f t="shared" si="37"/>
        <v>34.5</v>
      </c>
      <c r="CZ89" s="12">
        <f t="shared" si="37"/>
        <v>1720</v>
      </c>
      <c r="DA89" s="12">
        <f t="shared" si="37"/>
        <v>191</v>
      </c>
      <c r="DB89" s="12">
        <f t="shared" si="37"/>
        <v>316</v>
      </c>
      <c r="DC89" s="12">
        <f t="shared" si="37"/>
        <v>188</v>
      </c>
      <c r="DD89" s="12">
        <f t="shared" si="37"/>
        <v>158.5</v>
      </c>
      <c r="DE89" s="12">
        <f t="shared" si="37"/>
        <v>310.5</v>
      </c>
      <c r="DF89" s="12">
        <f t="shared" si="37"/>
        <v>18066.5</v>
      </c>
      <c r="DG89" s="12">
        <f t="shared" si="37"/>
        <v>114</v>
      </c>
      <c r="DH89" s="12">
        <f t="shared" si="37"/>
        <v>1758</v>
      </c>
      <c r="DI89" s="12">
        <f t="shared" si="37"/>
        <v>2334</v>
      </c>
      <c r="DJ89" s="12">
        <f t="shared" si="37"/>
        <v>648</v>
      </c>
      <c r="DK89" s="12">
        <f t="shared" si="37"/>
        <v>515</v>
      </c>
      <c r="DL89" s="12">
        <f t="shared" si="37"/>
        <v>5706.5</v>
      </c>
      <c r="DM89" s="12">
        <f t="shared" si="37"/>
        <v>224.5</v>
      </c>
      <c r="DN89" s="12">
        <f t="shared" si="37"/>
        <v>1358</v>
      </c>
      <c r="DO89" s="12">
        <f t="shared" si="37"/>
        <v>3262</v>
      </c>
      <c r="DP89" s="12">
        <f t="shared" si="37"/>
        <v>191</v>
      </c>
      <c r="DQ89" s="12">
        <f t="shared" si="37"/>
        <v>852</v>
      </c>
      <c r="DR89" s="12">
        <f t="shared" si="37"/>
        <v>1292</v>
      </c>
      <c r="DS89" s="12">
        <f t="shared" si="37"/>
        <v>574</v>
      </c>
      <c r="DT89" s="12">
        <f t="shared" si="37"/>
        <v>171</v>
      </c>
      <c r="DU89" s="12">
        <f t="shared" si="37"/>
        <v>360</v>
      </c>
      <c r="DV89" s="12">
        <f t="shared" si="37"/>
        <v>216</v>
      </c>
      <c r="DW89" s="12">
        <f t="shared" si="37"/>
        <v>296</v>
      </c>
      <c r="DX89" s="12">
        <f t="shared" si="37"/>
        <v>147</v>
      </c>
      <c r="DY89" s="12">
        <f t="shared" si="37"/>
        <v>287.5</v>
      </c>
      <c r="DZ89" s="12">
        <f t="shared" si="37"/>
        <v>693</v>
      </c>
      <c r="EA89" s="12">
        <f t="shared" ref="EA89:FX89" si="38">ROUND(MAX(EA84,ROUND(AVERAGE(EA84:EA85),1),ROUND(AVERAGE(EA84:EA86),1),ROUND(AVERAGE(EA84:EA87),1),ROUND(AVERAGE(EA84:EA88),1)),1)</f>
        <v>518</v>
      </c>
      <c r="EB89" s="12">
        <f t="shared" si="38"/>
        <v>494</v>
      </c>
      <c r="EC89" s="12">
        <f t="shared" si="38"/>
        <v>271.5</v>
      </c>
      <c r="ED89" s="12">
        <f t="shared" si="38"/>
        <v>1514</v>
      </c>
      <c r="EE89" s="12">
        <f t="shared" si="38"/>
        <v>184</v>
      </c>
      <c r="EF89" s="12">
        <f t="shared" si="38"/>
        <v>1334</v>
      </c>
      <c r="EG89" s="12">
        <f t="shared" si="38"/>
        <v>237</v>
      </c>
      <c r="EH89" s="12">
        <f t="shared" si="38"/>
        <v>236.5</v>
      </c>
      <c r="EI89" s="12">
        <f t="shared" si="38"/>
        <v>13398</v>
      </c>
      <c r="EJ89" s="12">
        <f t="shared" si="38"/>
        <v>9983.5</v>
      </c>
      <c r="EK89" s="12">
        <f t="shared" si="38"/>
        <v>672</v>
      </c>
      <c r="EL89" s="12">
        <f t="shared" si="38"/>
        <v>484.5</v>
      </c>
      <c r="EM89" s="12">
        <f t="shared" si="38"/>
        <v>357</v>
      </c>
      <c r="EN89" s="12">
        <f t="shared" si="38"/>
        <v>878</v>
      </c>
      <c r="EO89" s="12">
        <f t="shared" si="38"/>
        <v>283</v>
      </c>
      <c r="EP89" s="12">
        <f t="shared" si="38"/>
        <v>420</v>
      </c>
      <c r="EQ89" s="12">
        <f t="shared" si="38"/>
        <v>2433</v>
      </c>
      <c r="ER89" s="12">
        <f t="shared" si="38"/>
        <v>321</v>
      </c>
      <c r="ES89" s="12">
        <f t="shared" si="38"/>
        <v>182.5</v>
      </c>
      <c r="ET89" s="12">
        <f t="shared" si="38"/>
        <v>184</v>
      </c>
      <c r="EU89" s="12">
        <f t="shared" si="38"/>
        <v>557</v>
      </c>
      <c r="EV89" s="12">
        <f t="shared" si="38"/>
        <v>73.5</v>
      </c>
      <c r="EW89" s="12">
        <f t="shared" si="38"/>
        <v>716.5</v>
      </c>
      <c r="EX89" s="12">
        <f t="shared" si="38"/>
        <v>168</v>
      </c>
      <c r="EY89" s="12">
        <f t="shared" si="38"/>
        <v>205</v>
      </c>
      <c r="EZ89" s="12">
        <f t="shared" si="38"/>
        <v>119</v>
      </c>
      <c r="FA89" s="12">
        <f t="shared" si="38"/>
        <v>3381.5</v>
      </c>
      <c r="FB89" s="12">
        <f t="shared" si="38"/>
        <v>288</v>
      </c>
      <c r="FC89" s="12">
        <f t="shared" si="38"/>
        <v>1660</v>
      </c>
      <c r="FD89" s="12">
        <f t="shared" si="38"/>
        <v>408</v>
      </c>
      <c r="FE89" s="12">
        <f t="shared" si="38"/>
        <v>78</v>
      </c>
      <c r="FF89" s="12">
        <f t="shared" si="38"/>
        <v>201</v>
      </c>
      <c r="FG89" s="12">
        <f t="shared" si="38"/>
        <v>123</v>
      </c>
      <c r="FH89" s="12">
        <f t="shared" si="38"/>
        <v>72</v>
      </c>
      <c r="FI89" s="12">
        <f t="shared" si="38"/>
        <v>1654</v>
      </c>
      <c r="FJ89" s="12">
        <f t="shared" si="38"/>
        <v>2049</v>
      </c>
      <c r="FK89" s="12">
        <f>ROUND(MAX(FK84,ROUND(AVERAGE(FK84:FK85),1),ROUND(AVERAGE(FK84:FK86),1),ROUND(AVERAGE(FK84:FK87),1),ROUND(AVERAGE(FK84:FK88),1)),1)</f>
        <v>2593</v>
      </c>
      <c r="FL89" s="12">
        <f t="shared" si="38"/>
        <v>8371</v>
      </c>
      <c r="FM89" s="12">
        <f t="shared" si="38"/>
        <v>3938</v>
      </c>
      <c r="FN89" s="12">
        <f t="shared" si="38"/>
        <v>21983</v>
      </c>
      <c r="FO89" s="12">
        <f t="shared" si="38"/>
        <v>1066</v>
      </c>
      <c r="FP89" s="12">
        <f t="shared" si="38"/>
        <v>2247</v>
      </c>
      <c r="FQ89" s="12">
        <f t="shared" si="38"/>
        <v>997</v>
      </c>
      <c r="FR89" s="12">
        <f t="shared" si="38"/>
        <v>167</v>
      </c>
      <c r="FS89" s="12">
        <f t="shared" si="38"/>
        <v>157</v>
      </c>
      <c r="FT89" s="12">
        <f t="shared" si="38"/>
        <v>60</v>
      </c>
      <c r="FU89" s="12">
        <f t="shared" si="38"/>
        <v>781.5</v>
      </c>
      <c r="FV89" s="12">
        <f t="shared" si="38"/>
        <v>800</v>
      </c>
      <c r="FW89" s="12">
        <f t="shared" si="38"/>
        <v>138</v>
      </c>
      <c r="FX89" s="12">
        <f t="shared" si="38"/>
        <v>55</v>
      </c>
      <c r="FY89" s="12"/>
      <c r="FZ89" s="12">
        <f t="shared" si="30"/>
        <v>776964</v>
      </c>
      <c r="GA89" s="59"/>
      <c r="GB89" s="12">
        <f>FZ89-GA89</f>
        <v>776964</v>
      </c>
      <c r="GC89" s="12"/>
      <c r="GD89" s="12"/>
      <c r="GE89" s="2"/>
      <c r="GF89" s="2"/>
      <c r="GG89" s="2"/>
      <c r="GH89" s="2"/>
      <c r="GI89" s="2"/>
      <c r="GJ89" s="2"/>
      <c r="GK89" s="2"/>
      <c r="GL89" s="17"/>
      <c r="GM89" s="17"/>
    </row>
    <row r="90" spans="1:195" x14ac:dyDescent="0.35">
      <c r="A90" s="2"/>
      <c r="B90" s="2" t="s">
        <v>1022</v>
      </c>
      <c r="C90" s="84">
        <f>(C89-C84)/C84</f>
        <v>0</v>
      </c>
      <c r="D90" s="84">
        <f t="shared" ref="D90:BO90" si="39">(D89-D84)/D84</f>
        <v>0</v>
      </c>
      <c r="E90" s="84">
        <f t="shared" si="39"/>
        <v>0</v>
      </c>
      <c r="F90" s="84">
        <f t="shared" si="39"/>
        <v>0</v>
      </c>
      <c r="G90" s="84">
        <f t="shared" si="39"/>
        <v>0</v>
      </c>
      <c r="H90" s="84">
        <f t="shared" si="39"/>
        <v>0</v>
      </c>
      <c r="I90" s="84">
        <f t="shared" si="39"/>
        <v>0</v>
      </c>
      <c r="J90" s="84">
        <f t="shared" si="39"/>
        <v>0</v>
      </c>
      <c r="K90" s="84">
        <f t="shared" si="39"/>
        <v>0</v>
      </c>
      <c r="L90" s="84">
        <f t="shared" si="39"/>
        <v>0</v>
      </c>
      <c r="M90" s="84">
        <f t="shared" si="39"/>
        <v>0</v>
      </c>
      <c r="N90" s="84">
        <f t="shared" si="39"/>
        <v>0</v>
      </c>
      <c r="O90" s="84">
        <f t="shared" si="39"/>
        <v>0</v>
      </c>
      <c r="P90" s="84">
        <f t="shared" si="39"/>
        <v>0</v>
      </c>
      <c r="Q90" s="84">
        <f t="shared" si="39"/>
        <v>0</v>
      </c>
      <c r="R90" s="84">
        <f t="shared" si="39"/>
        <v>0</v>
      </c>
      <c r="S90" s="84">
        <f t="shared" si="39"/>
        <v>0</v>
      </c>
      <c r="T90" s="84">
        <f t="shared" si="39"/>
        <v>0</v>
      </c>
      <c r="U90" s="84">
        <f t="shared" si="39"/>
        <v>0</v>
      </c>
      <c r="V90" s="84">
        <f t="shared" si="39"/>
        <v>0</v>
      </c>
      <c r="W90" s="84">
        <f t="shared" si="39"/>
        <v>0</v>
      </c>
      <c r="X90" s="84">
        <f t="shared" si="39"/>
        <v>0</v>
      </c>
      <c r="Y90" s="84">
        <f t="shared" si="39"/>
        <v>0</v>
      </c>
      <c r="Z90" s="84">
        <f t="shared" si="39"/>
        <v>0</v>
      </c>
      <c r="AA90" s="84">
        <f t="shared" si="39"/>
        <v>0</v>
      </c>
      <c r="AB90" s="84">
        <f t="shared" si="39"/>
        <v>0</v>
      </c>
      <c r="AC90" s="84">
        <f t="shared" si="39"/>
        <v>0</v>
      </c>
      <c r="AD90" s="84">
        <f t="shared" si="39"/>
        <v>0</v>
      </c>
      <c r="AE90" s="84">
        <f t="shared" si="39"/>
        <v>0</v>
      </c>
      <c r="AF90" s="84">
        <f t="shared" si="39"/>
        <v>0</v>
      </c>
      <c r="AG90" s="84">
        <f t="shared" si="39"/>
        <v>0</v>
      </c>
      <c r="AH90" s="84">
        <f t="shared" si="39"/>
        <v>0</v>
      </c>
      <c r="AI90" s="84">
        <f t="shared" si="39"/>
        <v>0</v>
      </c>
      <c r="AJ90" s="84">
        <f t="shared" si="39"/>
        <v>0</v>
      </c>
      <c r="AK90" s="84">
        <f t="shared" si="39"/>
        <v>0</v>
      </c>
      <c r="AL90" s="84">
        <f t="shared" si="39"/>
        <v>0</v>
      </c>
      <c r="AM90" s="84">
        <f t="shared" si="39"/>
        <v>0</v>
      </c>
      <c r="AN90" s="84">
        <f t="shared" si="39"/>
        <v>0</v>
      </c>
      <c r="AO90" s="84">
        <f t="shared" si="39"/>
        <v>0</v>
      </c>
      <c r="AP90" s="84">
        <f t="shared" si="39"/>
        <v>0</v>
      </c>
      <c r="AQ90" s="84">
        <f t="shared" si="39"/>
        <v>0</v>
      </c>
      <c r="AR90" s="84">
        <f t="shared" si="39"/>
        <v>0</v>
      </c>
      <c r="AS90" s="84">
        <f t="shared" si="39"/>
        <v>0</v>
      </c>
      <c r="AT90" s="84">
        <f t="shared" si="39"/>
        <v>0</v>
      </c>
      <c r="AU90" s="84">
        <f t="shared" si="39"/>
        <v>0</v>
      </c>
      <c r="AV90" s="84">
        <f t="shared" si="39"/>
        <v>0</v>
      </c>
      <c r="AW90" s="84">
        <f t="shared" si="39"/>
        <v>0</v>
      </c>
      <c r="AX90" s="84">
        <f t="shared" si="39"/>
        <v>0</v>
      </c>
      <c r="AY90" s="84">
        <f t="shared" si="39"/>
        <v>0</v>
      </c>
      <c r="AZ90" s="84">
        <f t="shared" si="39"/>
        <v>0</v>
      </c>
      <c r="BA90" s="84">
        <f t="shared" si="39"/>
        <v>0</v>
      </c>
      <c r="BB90" s="84">
        <f t="shared" si="39"/>
        <v>0</v>
      </c>
      <c r="BC90" s="84">
        <f t="shared" si="39"/>
        <v>0</v>
      </c>
      <c r="BD90" s="84">
        <f t="shared" si="39"/>
        <v>0</v>
      </c>
      <c r="BE90" s="84">
        <f t="shared" si="39"/>
        <v>0</v>
      </c>
      <c r="BF90" s="84">
        <f t="shared" si="39"/>
        <v>0</v>
      </c>
      <c r="BG90" s="84">
        <f t="shared" si="39"/>
        <v>0</v>
      </c>
      <c r="BH90" s="84">
        <f t="shared" si="39"/>
        <v>0</v>
      </c>
      <c r="BI90" s="84">
        <f t="shared" si="39"/>
        <v>0</v>
      </c>
      <c r="BJ90" s="84">
        <f t="shared" si="39"/>
        <v>0</v>
      </c>
      <c r="BK90" s="84">
        <f t="shared" si="39"/>
        <v>0</v>
      </c>
      <c r="BL90" s="84">
        <f t="shared" si="39"/>
        <v>0</v>
      </c>
      <c r="BM90" s="84">
        <f t="shared" si="39"/>
        <v>0</v>
      </c>
      <c r="BN90" s="84">
        <f t="shared" si="39"/>
        <v>0</v>
      </c>
      <c r="BO90" s="84">
        <f t="shared" si="39"/>
        <v>0</v>
      </c>
      <c r="BP90" s="84">
        <f t="shared" ref="BP90:EA90" si="40">(BP89-BP84)/BP84</f>
        <v>0</v>
      </c>
      <c r="BQ90" s="84">
        <f t="shared" si="40"/>
        <v>0</v>
      </c>
      <c r="BR90" s="84">
        <f t="shared" si="40"/>
        <v>0</v>
      </c>
      <c r="BS90" s="84">
        <f t="shared" si="40"/>
        <v>0</v>
      </c>
      <c r="BT90" s="84">
        <f t="shared" si="40"/>
        <v>0</v>
      </c>
      <c r="BU90" s="84">
        <f t="shared" si="40"/>
        <v>0</v>
      </c>
      <c r="BV90" s="84">
        <f t="shared" si="40"/>
        <v>0</v>
      </c>
      <c r="BW90" s="84">
        <f t="shared" si="40"/>
        <v>0</v>
      </c>
      <c r="BX90" s="84">
        <f t="shared" si="40"/>
        <v>0</v>
      </c>
      <c r="BY90" s="84">
        <f t="shared" si="40"/>
        <v>0</v>
      </c>
      <c r="BZ90" s="84">
        <f t="shared" si="40"/>
        <v>0</v>
      </c>
      <c r="CA90" s="84">
        <f t="shared" si="40"/>
        <v>0</v>
      </c>
      <c r="CB90" s="84">
        <f t="shared" si="40"/>
        <v>0</v>
      </c>
      <c r="CC90" s="84">
        <f t="shared" si="40"/>
        <v>0</v>
      </c>
      <c r="CD90" s="84">
        <f t="shared" si="40"/>
        <v>0</v>
      </c>
      <c r="CE90" s="84">
        <f t="shared" si="40"/>
        <v>0</v>
      </c>
      <c r="CF90" s="84">
        <f t="shared" si="40"/>
        <v>0</v>
      </c>
      <c r="CG90" s="84">
        <f t="shared" si="40"/>
        <v>0</v>
      </c>
      <c r="CH90" s="84">
        <f t="shared" si="40"/>
        <v>0</v>
      </c>
      <c r="CI90" s="84">
        <f t="shared" si="40"/>
        <v>0</v>
      </c>
      <c r="CJ90" s="84">
        <f t="shared" si="40"/>
        <v>0</v>
      </c>
      <c r="CK90" s="84">
        <f t="shared" si="40"/>
        <v>0</v>
      </c>
      <c r="CL90" s="84">
        <f t="shared" si="40"/>
        <v>0</v>
      </c>
      <c r="CM90" s="84">
        <f t="shared" si="40"/>
        <v>0</v>
      </c>
      <c r="CN90" s="84">
        <f t="shared" si="40"/>
        <v>0</v>
      </c>
      <c r="CO90" s="84">
        <f t="shared" si="40"/>
        <v>0</v>
      </c>
      <c r="CP90" s="84">
        <f t="shared" si="40"/>
        <v>0</v>
      </c>
      <c r="CQ90" s="84">
        <f t="shared" si="40"/>
        <v>0</v>
      </c>
      <c r="CR90" s="84">
        <f t="shared" si="40"/>
        <v>0</v>
      </c>
      <c r="CS90" s="84">
        <f t="shared" si="40"/>
        <v>0</v>
      </c>
      <c r="CT90" s="84">
        <f t="shared" si="40"/>
        <v>0</v>
      </c>
      <c r="CU90" s="84">
        <f t="shared" si="40"/>
        <v>0</v>
      </c>
      <c r="CV90" s="84">
        <f t="shared" si="40"/>
        <v>0</v>
      </c>
      <c r="CW90" s="84">
        <f t="shared" si="40"/>
        <v>0</v>
      </c>
      <c r="CX90" s="84">
        <f t="shared" si="40"/>
        <v>0</v>
      </c>
      <c r="CY90" s="84">
        <f t="shared" si="40"/>
        <v>0</v>
      </c>
      <c r="CZ90" s="84">
        <f t="shared" si="40"/>
        <v>0</v>
      </c>
      <c r="DA90" s="84">
        <f t="shared" si="40"/>
        <v>0</v>
      </c>
      <c r="DB90" s="84">
        <f t="shared" si="40"/>
        <v>0</v>
      </c>
      <c r="DC90" s="84">
        <f t="shared" si="40"/>
        <v>0</v>
      </c>
      <c r="DD90" s="84">
        <f t="shared" si="40"/>
        <v>0</v>
      </c>
      <c r="DE90" s="84">
        <f t="shared" si="40"/>
        <v>0</v>
      </c>
      <c r="DF90" s="84">
        <f t="shared" si="40"/>
        <v>0</v>
      </c>
      <c r="DG90" s="84">
        <f t="shared" si="40"/>
        <v>0</v>
      </c>
      <c r="DH90" s="84">
        <f t="shared" si="40"/>
        <v>0</v>
      </c>
      <c r="DI90" s="84">
        <f t="shared" si="40"/>
        <v>0</v>
      </c>
      <c r="DJ90" s="84">
        <f t="shared" si="40"/>
        <v>0</v>
      </c>
      <c r="DK90" s="84">
        <f t="shared" si="40"/>
        <v>0</v>
      </c>
      <c r="DL90" s="84">
        <f t="shared" si="40"/>
        <v>0</v>
      </c>
      <c r="DM90" s="84">
        <f t="shared" si="40"/>
        <v>0</v>
      </c>
      <c r="DN90" s="84">
        <f t="shared" si="40"/>
        <v>0</v>
      </c>
      <c r="DO90" s="84">
        <f t="shared" si="40"/>
        <v>0</v>
      </c>
      <c r="DP90" s="84">
        <f t="shared" si="40"/>
        <v>0</v>
      </c>
      <c r="DQ90" s="84">
        <f t="shared" si="40"/>
        <v>0</v>
      </c>
      <c r="DR90" s="84">
        <f t="shared" si="40"/>
        <v>0</v>
      </c>
      <c r="DS90" s="84">
        <f t="shared" si="40"/>
        <v>0</v>
      </c>
      <c r="DT90" s="84">
        <f t="shared" si="40"/>
        <v>0</v>
      </c>
      <c r="DU90" s="84">
        <f t="shared" si="40"/>
        <v>0</v>
      </c>
      <c r="DV90" s="84">
        <f t="shared" si="40"/>
        <v>0</v>
      </c>
      <c r="DW90" s="84">
        <f t="shared" si="40"/>
        <v>0</v>
      </c>
      <c r="DX90" s="84">
        <f t="shared" si="40"/>
        <v>0</v>
      </c>
      <c r="DY90" s="84">
        <f t="shared" si="40"/>
        <v>0</v>
      </c>
      <c r="DZ90" s="84">
        <f t="shared" si="40"/>
        <v>0</v>
      </c>
      <c r="EA90" s="84">
        <f t="shared" si="40"/>
        <v>0</v>
      </c>
      <c r="EB90" s="84">
        <f t="shared" ref="EB90:FX90" si="41">(EB89-EB84)/EB84</f>
        <v>0</v>
      </c>
      <c r="EC90" s="84">
        <f t="shared" si="41"/>
        <v>0</v>
      </c>
      <c r="ED90" s="84">
        <f t="shared" si="41"/>
        <v>0</v>
      </c>
      <c r="EE90" s="84">
        <f t="shared" si="41"/>
        <v>0</v>
      </c>
      <c r="EF90" s="84">
        <f t="shared" si="41"/>
        <v>0</v>
      </c>
      <c r="EG90" s="84">
        <f t="shared" si="41"/>
        <v>0</v>
      </c>
      <c r="EH90" s="84">
        <f t="shared" si="41"/>
        <v>0</v>
      </c>
      <c r="EI90" s="84">
        <f t="shared" si="41"/>
        <v>0</v>
      </c>
      <c r="EJ90" s="84">
        <f t="shared" si="41"/>
        <v>0</v>
      </c>
      <c r="EK90" s="84">
        <f t="shared" si="41"/>
        <v>0</v>
      </c>
      <c r="EL90" s="84">
        <f t="shared" si="41"/>
        <v>0</v>
      </c>
      <c r="EM90" s="84">
        <f t="shared" si="41"/>
        <v>0</v>
      </c>
      <c r="EN90" s="84">
        <f t="shared" si="41"/>
        <v>0</v>
      </c>
      <c r="EO90" s="84">
        <f t="shared" si="41"/>
        <v>0</v>
      </c>
      <c r="EP90" s="84">
        <f t="shared" si="41"/>
        <v>0</v>
      </c>
      <c r="EQ90" s="84">
        <f t="shared" si="41"/>
        <v>0</v>
      </c>
      <c r="ER90" s="84">
        <f t="shared" si="41"/>
        <v>0</v>
      </c>
      <c r="ES90" s="84">
        <f t="shared" si="41"/>
        <v>0</v>
      </c>
      <c r="ET90" s="84">
        <f t="shared" si="41"/>
        <v>0</v>
      </c>
      <c r="EU90" s="84">
        <f t="shared" si="41"/>
        <v>0</v>
      </c>
      <c r="EV90" s="84">
        <f t="shared" si="41"/>
        <v>0</v>
      </c>
      <c r="EW90" s="84">
        <f t="shared" si="41"/>
        <v>0</v>
      </c>
      <c r="EX90" s="84">
        <f t="shared" si="41"/>
        <v>0</v>
      </c>
      <c r="EY90" s="84">
        <f t="shared" si="41"/>
        <v>0</v>
      </c>
      <c r="EZ90" s="84">
        <f t="shared" si="41"/>
        <v>0</v>
      </c>
      <c r="FA90" s="84">
        <f t="shared" si="41"/>
        <v>0</v>
      </c>
      <c r="FB90" s="84">
        <f t="shared" si="41"/>
        <v>0</v>
      </c>
      <c r="FC90" s="84">
        <f t="shared" si="41"/>
        <v>0</v>
      </c>
      <c r="FD90" s="84">
        <f t="shared" si="41"/>
        <v>0</v>
      </c>
      <c r="FE90" s="84">
        <f t="shared" si="41"/>
        <v>0</v>
      </c>
      <c r="FF90" s="84">
        <f t="shared" si="41"/>
        <v>0</v>
      </c>
      <c r="FG90" s="84">
        <f t="shared" si="41"/>
        <v>0</v>
      </c>
      <c r="FH90" s="84">
        <f t="shared" si="41"/>
        <v>0</v>
      </c>
      <c r="FI90" s="84">
        <f t="shared" si="41"/>
        <v>0</v>
      </c>
      <c r="FJ90" s="84">
        <f t="shared" si="41"/>
        <v>0</v>
      </c>
      <c r="FK90" s="84">
        <f t="shared" si="41"/>
        <v>0</v>
      </c>
      <c r="FL90" s="84">
        <f t="shared" si="41"/>
        <v>0</v>
      </c>
      <c r="FM90" s="84">
        <f t="shared" si="41"/>
        <v>0</v>
      </c>
      <c r="FN90" s="84">
        <f t="shared" si="41"/>
        <v>0</v>
      </c>
      <c r="FO90" s="84">
        <f t="shared" si="41"/>
        <v>0</v>
      </c>
      <c r="FP90" s="84">
        <f t="shared" si="41"/>
        <v>0</v>
      </c>
      <c r="FQ90" s="84">
        <f t="shared" si="41"/>
        <v>0</v>
      </c>
      <c r="FR90" s="84">
        <f t="shared" si="41"/>
        <v>0</v>
      </c>
      <c r="FS90" s="84">
        <f t="shared" si="41"/>
        <v>0</v>
      </c>
      <c r="FT90" s="84">
        <f t="shared" si="41"/>
        <v>0</v>
      </c>
      <c r="FU90" s="84">
        <f t="shared" si="41"/>
        <v>0</v>
      </c>
      <c r="FV90" s="84">
        <f t="shared" si="41"/>
        <v>0</v>
      </c>
      <c r="FW90" s="84">
        <f t="shared" si="41"/>
        <v>0</v>
      </c>
      <c r="FX90" s="84">
        <f t="shared" si="41"/>
        <v>0</v>
      </c>
      <c r="FY90" s="12"/>
      <c r="FZ90" s="14"/>
      <c r="GA90" s="15"/>
      <c r="GB90" s="12"/>
      <c r="GC90" s="12"/>
      <c r="GD90" s="12"/>
      <c r="GE90" s="2"/>
      <c r="GF90" s="2"/>
      <c r="GG90" s="2"/>
      <c r="GH90" s="2"/>
      <c r="GI90" s="2"/>
      <c r="GJ90" s="2"/>
      <c r="GK90" s="2"/>
      <c r="GL90" s="17"/>
      <c r="GM90" s="17"/>
    </row>
    <row r="91" spans="1:195" x14ac:dyDescent="0.35">
      <c r="A91" s="2"/>
      <c r="B91" s="2" t="s">
        <v>1023</v>
      </c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12"/>
      <c r="FZ91" s="14"/>
      <c r="GA91" s="15"/>
      <c r="GB91" s="12"/>
      <c r="GC91" s="12"/>
      <c r="GD91" s="12"/>
      <c r="GE91" s="2"/>
      <c r="GF91" s="2"/>
      <c r="GG91" s="2"/>
      <c r="GH91" s="2"/>
      <c r="GI91" s="2"/>
      <c r="GJ91" s="2"/>
      <c r="GK91" s="2"/>
      <c r="GL91" s="17"/>
      <c r="GM91" s="17"/>
    </row>
    <row r="92" spans="1:195" x14ac:dyDescent="0.35">
      <c r="A92" s="3" t="s">
        <v>479</v>
      </c>
      <c r="B92" s="2" t="s">
        <v>671</v>
      </c>
      <c r="C92" s="36">
        <f t="shared" ref="C92:BN92" si="42">ROUND(C10*2*$A$82,2)</f>
        <v>0</v>
      </c>
      <c r="D92" s="36">
        <f t="shared" si="42"/>
        <v>0</v>
      </c>
      <c r="E92" s="36">
        <f t="shared" si="42"/>
        <v>0.16</v>
      </c>
      <c r="F92" s="36">
        <f t="shared" si="42"/>
        <v>0</v>
      </c>
      <c r="G92" s="36">
        <f t="shared" si="42"/>
        <v>0</v>
      </c>
      <c r="H92" s="36">
        <f t="shared" si="42"/>
        <v>0</v>
      </c>
      <c r="I92" s="36">
        <f t="shared" si="42"/>
        <v>0.08</v>
      </c>
      <c r="J92" s="36">
        <f t="shared" si="42"/>
        <v>0</v>
      </c>
      <c r="K92" s="36">
        <f t="shared" si="42"/>
        <v>0</v>
      </c>
      <c r="L92" s="36">
        <f t="shared" si="42"/>
        <v>0</v>
      </c>
      <c r="M92" s="36">
        <f t="shared" si="42"/>
        <v>0</v>
      </c>
      <c r="N92" s="36">
        <f t="shared" si="42"/>
        <v>3.44</v>
      </c>
      <c r="O92" s="36">
        <f t="shared" si="42"/>
        <v>0</v>
      </c>
      <c r="P92" s="36">
        <f t="shared" si="42"/>
        <v>0</v>
      </c>
      <c r="Q92" s="36">
        <f t="shared" si="42"/>
        <v>4.96</v>
      </c>
      <c r="R92" s="36">
        <f t="shared" si="42"/>
        <v>0</v>
      </c>
      <c r="S92" s="36">
        <f t="shared" si="42"/>
        <v>0.8</v>
      </c>
      <c r="T92" s="36">
        <f t="shared" si="42"/>
        <v>0</v>
      </c>
      <c r="U92" s="36">
        <f t="shared" si="42"/>
        <v>0</v>
      </c>
      <c r="V92" s="36">
        <f t="shared" si="42"/>
        <v>0.08</v>
      </c>
      <c r="W92" s="36">
        <f t="shared" si="42"/>
        <v>0.88</v>
      </c>
      <c r="X92" s="36">
        <f t="shared" si="42"/>
        <v>0</v>
      </c>
      <c r="Y92" s="36">
        <f t="shared" si="42"/>
        <v>0</v>
      </c>
      <c r="Z92" s="36">
        <f t="shared" si="42"/>
        <v>0</v>
      </c>
      <c r="AA92" s="36">
        <f t="shared" si="42"/>
        <v>4.4000000000000004</v>
      </c>
      <c r="AB92" s="36">
        <f t="shared" si="42"/>
        <v>0.16</v>
      </c>
      <c r="AC92" s="36">
        <f t="shared" si="42"/>
        <v>0</v>
      </c>
      <c r="AD92" s="36">
        <f t="shared" si="42"/>
        <v>0.08</v>
      </c>
      <c r="AE92" s="36">
        <f t="shared" si="42"/>
        <v>0</v>
      </c>
      <c r="AF92" s="36">
        <f t="shared" si="42"/>
        <v>0</v>
      </c>
      <c r="AG92" s="36">
        <f t="shared" si="42"/>
        <v>0</v>
      </c>
      <c r="AH92" s="36">
        <f t="shared" si="42"/>
        <v>0</v>
      </c>
      <c r="AI92" s="36">
        <f t="shared" si="42"/>
        <v>0</v>
      </c>
      <c r="AJ92" s="36">
        <f t="shared" si="42"/>
        <v>0</v>
      </c>
      <c r="AK92" s="36">
        <f t="shared" si="42"/>
        <v>0</v>
      </c>
      <c r="AL92" s="36">
        <f t="shared" si="42"/>
        <v>0</v>
      </c>
      <c r="AM92" s="36">
        <f t="shared" si="42"/>
        <v>0</v>
      </c>
      <c r="AN92" s="36">
        <f t="shared" si="42"/>
        <v>0</v>
      </c>
      <c r="AO92" s="36">
        <f t="shared" si="42"/>
        <v>0.56000000000000005</v>
      </c>
      <c r="AP92" s="36">
        <f t="shared" si="42"/>
        <v>0.08</v>
      </c>
      <c r="AQ92" s="36">
        <f t="shared" si="42"/>
        <v>0</v>
      </c>
      <c r="AR92" s="36">
        <f t="shared" si="42"/>
        <v>14.56</v>
      </c>
      <c r="AS92" s="36">
        <f t="shared" si="42"/>
        <v>0</v>
      </c>
      <c r="AT92" s="36">
        <f t="shared" si="42"/>
        <v>2.4</v>
      </c>
      <c r="AU92" s="36">
        <f t="shared" si="42"/>
        <v>0</v>
      </c>
      <c r="AV92" s="36">
        <f t="shared" si="42"/>
        <v>0</v>
      </c>
      <c r="AW92" s="36">
        <f t="shared" si="42"/>
        <v>0</v>
      </c>
      <c r="AX92" s="36">
        <f t="shared" si="42"/>
        <v>0</v>
      </c>
      <c r="AY92" s="36">
        <f t="shared" si="42"/>
        <v>0</v>
      </c>
      <c r="AZ92" s="36">
        <f t="shared" si="42"/>
        <v>2.2400000000000002</v>
      </c>
      <c r="BA92" s="36">
        <f t="shared" si="42"/>
        <v>0</v>
      </c>
      <c r="BB92" s="36">
        <f t="shared" si="42"/>
        <v>0.08</v>
      </c>
      <c r="BC92" s="36">
        <f t="shared" si="42"/>
        <v>5.52</v>
      </c>
      <c r="BD92" s="36">
        <f t="shared" si="42"/>
        <v>0</v>
      </c>
      <c r="BE92" s="36">
        <f t="shared" si="42"/>
        <v>0</v>
      </c>
      <c r="BF92" s="36">
        <f t="shared" si="42"/>
        <v>29.68</v>
      </c>
      <c r="BG92" s="36">
        <f t="shared" si="42"/>
        <v>0</v>
      </c>
      <c r="BH92" s="36">
        <f t="shared" si="42"/>
        <v>0</v>
      </c>
      <c r="BI92" s="36">
        <f t="shared" si="42"/>
        <v>0</v>
      </c>
      <c r="BJ92" s="36">
        <f t="shared" si="42"/>
        <v>3.76</v>
      </c>
      <c r="BK92" s="36">
        <f t="shared" si="42"/>
        <v>36.4</v>
      </c>
      <c r="BL92" s="36">
        <f t="shared" si="42"/>
        <v>0</v>
      </c>
      <c r="BM92" s="36">
        <f t="shared" si="42"/>
        <v>0</v>
      </c>
      <c r="BN92" s="36">
        <f t="shared" si="42"/>
        <v>0.08</v>
      </c>
      <c r="BO92" s="36">
        <f t="shared" ref="BO92:DZ92" si="43">ROUND(BO10*2*$A$82,2)</f>
        <v>0</v>
      </c>
      <c r="BP92" s="36">
        <f t="shared" si="43"/>
        <v>0</v>
      </c>
      <c r="BQ92" s="36">
        <f t="shared" si="43"/>
        <v>0</v>
      </c>
      <c r="BR92" s="36">
        <f t="shared" si="43"/>
        <v>0.08</v>
      </c>
      <c r="BS92" s="36">
        <f t="shared" si="43"/>
        <v>0</v>
      </c>
      <c r="BT92" s="36">
        <f t="shared" si="43"/>
        <v>0</v>
      </c>
      <c r="BU92" s="36">
        <f t="shared" si="43"/>
        <v>0</v>
      </c>
      <c r="BV92" s="36">
        <f t="shared" si="43"/>
        <v>0</v>
      </c>
      <c r="BW92" s="36">
        <f t="shared" si="43"/>
        <v>0.16</v>
      </c>
      <c r="BX92" s="36">
        <f t="shared" si="43"/>
        <v>0</v>
      </c>
      <c r="BY92" s="36">
        <f t="shared" si="43"/>
        <v>0</v>
      </c>
      <c r="BZ92" s="36">
        <f t="shared" si="43"/>
        <v>0</v>
      </c>
      <c r="CA92" s="36">
        <f t="shared" si="43"/>
        <v>0</v>
      </c>
      <c r="CB92" s="36">
        <f t="shared" si="43"/>
        <v>11.68</v>
      </c>
      <c r="CC92" s="36">
        <f t="shared" si="43"/>
        <v>0</v>
      </c>
      <c r="CD92" s="36">
        <f t="shared" si="43"/>
        <v>1.84</v>
      </c>
      <c r="CE92" s="36">
        <f t="shared" si="43"/>
        <v>0</v>
      </c>
      <c r="CF92" s="36">
        <f t="shared" si="43"/>
        <v>0</v>
      </c>
      <c r="CG92" s="36">
        <f t="shared" si="43"/>
        <v>0</v>
      </c>
      <c r="CH92" s="36">
        <f t="shared" si="43"/>
        <v>0</v>
      </c>
      <c r="CI92" s="36">
        <f t="shared" si="43"/>
        <v>0</v>
      </c>
      <c r="CJ92" s="36">
        <f t="shared" si="43"/>
        <v>0</v>
      </c>
      <c r="CK92" s="36">
        <f t="shared" si="43"/>
        <v>1.04</v>
      </c>
      <c r="CL92" s="36">
        <f t="shared" si="43"/>
        <v>0.16</v>
      </c>
      <c r="CM92" s="36">
        <f t="shared" si="43"/>
        <v>1.2</v>
      </c>
      <c r="CN92" s="36">
        <f t="shared" si="43"/>
        <v>33.840000000000003</v>
      </c>
      <c r="CO92" s="36">
        <f t="shared" si="43"/>
        <v>4</v>
      </c>
      <c r="CP92" s="36">
        <f t="shared" si="43"/>
        <v>0.24</v>
      </c>
      <c r="CQ92" s="36">
        <f t="shared" si="43"/>
        <v>0</v>
      </c>
      <c r="CR92" s="36">
        <f t="shared" si="43"/>
        <v>0</v>
      </c>
      <c r="CS92" s="36">
        <f t="shared" si="43"/>
        <v>0</v>
      </c>
      <c r="CT92" s="36">
        <f t="shared" si="43"/>
        <v>0</v>
      </c>
      <c r="CU92" s="36">
        <f t="shared" si="43"/>
        <v>0</v>
      </c>
      <c r="CV92" s="36">
        <f t="shared" si="43"/>
        <v>0</v>
      </c>
      <c r="CW92" s="36">
        <f t="shared" si="43"/>
        <v>0</v>
      </c>
      <c r="CX92" s="36">
        <f t="shared" si="43"/>
        <v>0</v>
      </c>
      <c r="CY92" s="36">
        <f t="shared" si="43"/>
        <v>0</v>
      </c>
      <c r="CZ92" s="36">
        <f t="shared" si="43"/>
        <v>0</v>
      </c>
      <c r="DA92" s="36">
        <f t="shared" si="43"/>
        <v>0</v>
      </c>
      <c r="DB92" s="36">
        <f t="shared" si="43"/>
        <v>0</v>
      </c>
      <c r="DC92" s="36">
        <f t="shared" si="43"/>
        <v>0</v>
      </c>
      <c r="DD92" s="36">
        <f t="shared" si="43"/>
        <v>0</v>
      </c>
      <c r="DE92" s="36">
        <f t="shared" si="43"/>
        <v>0</v>
      </c>
      <c r="DF92" s="36">
        <f t="shared" si="43"/>
        <v>1.92</v>
      </c>
      <c r="DG92" s="36">
        <f t="shared" si="43"/>
        <v>0</v>
      </c>
      <c r="DH92" s="36">
        <f t="shared" si="43"/>
        <v>0</v>
      </c>
      <c r="DI92" s="36">
        <f t="shared" si="43"/>
        <v>0.24</v>
      </c>
      <c r="DJ92" s="36">
        <f t="shared" si="43"/>
        <v>0</v>
      </c>
      <c r="DK92" s="36">
        <f t="shared" si="43"/>
        <v>0</v>
      </c>
      <c r="DL92" s="36">
        <f t="shared" si="43"/>
        <v>0.08</v>
      </c>
      <c r="DM92" s="36">
        <f t="shared" si="43"/>
        <v>0.08</v>
      </c>
      <c r="DN92" s="36">
        <f t="shared" si="43"/>
        <v>0</v>
      </c>
      <c r="DO92" s="36">
        <f t="shared" si="43"/>
        <v>0</v>
      </c>
      <c r="DP92" s="36">
        <f t="shared" si="43"/>
        <v>0</v>
      </c>
      <c r="DQ92" s="36">
        <f t="shared" si="43"/>
        <v>0</v>
      </c>
      <c r="DR92" s="36">
        <f t="shared" si="43"/>
        <v>0</v>
      </c>
      <c r="DS92" s="36">
        <f t="shared" si="43"/>
        <v>0</v>
      </c>
      <c r="DT92" s="36">
        <f t="shared" si="43"/>
        <v>0</v>
      </c>
      <c r="DU92" s="36">
        <f t="shared" si="43"/>
        <v>0</v>
      </c>
      <c r="DV92" s="36">
        <f t="shared" si="43"/>
        <v>0</v>
      </c>
      <c r="DW92" s="36">
        <f t="shared" si="43"/>
        <v>0</v>
      </c>
      <c r="DX92" s="36">
        <f t="shared" si="43"/>
        <v>0</v>
      </c>
      <c r="DY92" s="36">
        <f t="shared" si="43"/>
        <v>0</v>
      </c>
      <c r="DZ92" s="36">
        <f t="shared" si="43"/>
        <v>0</v>
      </c>
      <c r="EA92" s="36">
        <f t="shared" ref="EA92:FX92" si="44">ROUND(EA10*2*$A$82,2)</f>
        <v>0</v>
      </c>
      <c r="EB92" s="36">
        <f t="shared" si="44"/>
        <v>0</v>
      </c>
      <c r="EC92" s="36">
        <f t="shared" si="44"/>
        <v>0</v>
      </c>
      <c r="ED92" s="36">
        <f t="shared" si="44"/>
        <v>0</v>
      </c>
      <c r="EE92" s="36">
        <f t="shared" si="44"/>
        <v>0</v>
      </c>
      <c r="EF92" s="36">
        <f t="shared" si="44"/>
        <v>0</v>
      </c>
      <c r="EG92" s="36">
        <f t="shared" si="44"/>
        <v>0</v>
      </c>
      <c r="EH92" s="36">
        <f t="shared" si="44"/>
        <v>0</v>
      </c>
      <c r="EI92" s="36">
        <f t="shared" si="44"/>
        <v>0</v>
      </c>
      <c r="EJ92" s="36">
        <f t="shared" si="44"/>
        <v>0.08</v>
      </c>
      <c r="EK92" s="36">
        <f t="shared" si="44"/>
        <v>0</v>
      </c>
      <c r="EL92" s="36">
        <f t="shared" si="44"/>
        <v>0</v>
      </c>
      <c r="EM92" s="36">
        <f t="shared" si="44"/>
        <v>0</v>
      </c>
      <c r="EN92" s="36">
        <f t="shared" si="44"/>
        <v>0</v>
      </c>
      <c r="EO92" s="36">
        <f t="shared" si="44"/>
        <v>0</v>
      </c>
      <c r="EP92" s="36">
        <f t="shared" si="44"/>
        <v>0</v>
      </c>
      <c r="EQ92" s="36">
        <f t="shared" si="44"/>
        <v>0</v>
      </c>
      <c r="ER92" s="36">
        <f t="shared" si="44"/>
        <v>0</v>
      </c>
      <c r="ES92" s="36">
        <f t="shared" si="44"/>
        <v>0.88</v>
      </c>
      <c r="ET92" s="36">
        <f t="shared" si="44"/>
        <v>0</v>
      </c>
      <c r="EU92" s="36">
        <f t="shared" si="44"/>
        <v>0</v>
      </c>
      <c r="EV92" s="36">
        <f t="shared" si="44"/>
        <v>0</v>
      </c>
      <c r="EW92" s="36">
        <f t="shared" si="44"/>
        <v>0</v>
      </c>
      <c r="EX92" s="36">
        <f t="shared" si="44"/>
        <v>0</v>
      </c>
      <c r="EY92" s="36">
        <f t="shared" si="44"/>
        <v>0</v>
      </c>
      <c r="EZ92" s="36">
        <f t="shared" si="44"/>
        <v>0</v>
      </c>
      <c r="FA92" s="36">
        <f t="shared" si="44"/>
        <v>0</v>
      </c>
      <c r="FB92" s="36">
        <f t="shared" si="44"/>
        <v>0</v>
      </c>
      <c r="FC92" s="36">
        <f t="shared" si="44"/>
        <v>0.72</v>
      </c>
      <c r="FD92" s="36">
        <f t="shared" si="44"/>
        <v>0</v>
      </c>
      <c r="FE92" s="36">
        <f t="shared" si="44"/>
        <v>0</v>
      </c>
      <c r="FF92" s="36">
        <f t="shared" si="44"/>
        <v>0</v>
      </c>
      <c r="FG92" s="36">
        <f t="shared" si="44"/>
        <v>0</v>
      </c>
      <c r="FH92" s="36">
        <f t="shared" si="44"/>
        <v>0</v>
      </c>
      <c r="FI92" s="36">
        <f t="shared" si="44"/>
        <v>0</v>
      </c>
      <c r="FJ92" s="36">
        <f t="shared" si="44"/>
        <v>0</v>
      </c>
      <c r="FK92" s="36">
        <f t="shared" si="44"/>
        <v>0</v>
      </c>
      <c r="FL92" s="36">
        <f t="shared" si="44"/>
        <v>0</v>
      </c>
      <c r="FM92" s="36">
        <f t="shared" si="44"/>
        <v>0</v>
      </c>
      <c r="FN92" s="36">
        <f t="shared" si="44"/>
        <v>1.36</v>
      </c>
      <c r="FO92" s="36">
        <f t="shared" si="44"/>
        <v>0</v>
      </c>
      <c r="FP92" s="36">
        <f t="shared" si="44"/>
        <v>0</v>
      </c>
      <c r="FQ92" s="36">
        <f t="shared" si="44"/>
        <v>0</v>
      </c>
      <c r="FR92" s="36">
        <f t="shared" si="44"/>
        <v>0</v>
      </c>
      <c r="FS92" s="36">
        <f t="shared" si="44"/>
        <v>0</v>
      </c>
      <c r="FT92" s="36">
        <f t="shared" si="44"/>
        <v>0</v>
      </c>
      <c r="FU92" s="36">
        <f t="shared" si="44"/>
        <v>0</v>
      </c>
      <c r="FV92" s="36">
        <f t="shared" si="44"/>
        <v>0</v>
      </c>
      <c r="FW92" s="36">
        <f t="shared" si="44"/>
        <v>0</v>
      </c>
      <c r="FX92" s="36">
        <f t="shared" si="44"/>
        <v>0</v>
      </c>
      <c r="FY92" s="2"/>
      <c r="FZ92" s="2">
        <f>SUM(C92:FX92)</f>
        <v>170.00000000000006</v>
      </c>
      <c r="GA92" s="15"/>
      <c r="GB92" s="14"/>
      <c r="GC92" s="14"/>
      <c r="GD92" s="2"/>
      <c r="GE92" s="2"/>
      <c r="GF92" s="12"/>
      <c r="GG92" s="12"/>
      <c r="GH92" s="12"/>
      <c r="GI92" s="12"/>
      <c r="GJ92" s="12"/>
      <c r="GK92" s="12"/>
      <c r="GL92" s="17"/>
      <c r="GM92" s="17"/>
    </row>
    <row r="93" spans="1:195" x14ac:dyDescent="0.35">
      <c r="A93" s="3" t="s">
        <v>480</v>
      </c>
      <c r="B93" s="2" t="s">
        <v>827</v>
      </c>
      <c r="C93" s="15">
        <f>C30+C35</f>
        <v>0</v>
      </c>
      <c r="D93" s="15">
        <f t="shared" ref="D93:BO93" si="45">D30+D35</f>
        <v>4560.5</v>
      </c>
      <c r="E93" s="15">
        <f t="shared" si="45"/>
        <v>775</v>
      </c>
      <c r="F93" s="15">
        <f t="shared" si="45"/>
        <v>839</v>
      </c>
      <c r="G93" s="15">
        <f t="shared" si="45"/>
        <v>0</v>
      </c>
      <c r="H93" s="15">
        <f t="shared" si="45"/>
        <v>0</v>
      </c>
      <c r="I93" s="15">
        <f t="shared" si="45"/>
        <v>896</v>
      </c>
      <c r="J93" s="15">
        <f t="shared" si="45"/>
        <v>0</v>
      </c>
      <c r="K93" s="15">
        <f t="shared" si="45"/>
        <v>0</v>
      </c>
      <c r="L93" s="15">
        <f t="shared" si="45"/>
        <v>0</v>
      </c>
      <c r="M93" s="15">
        <f t="shared" si="45"/>
        <v>0</v>
      </c>
      <c r="N93" s="15">
        <f t="shared" si="45"/>
        <v>0</v>
      </c>
      <c r="O93" s="15">
        <f t="shared" si="45"/>
        <v>0</v>
      </c>
      <c r="P93" s="15">
        <f t="shared" si="45"/>
        <v>0</v>
      </c>
      <c r="Q93" s="15">
        <f t="shared" si="45"/>
        <v>1002</v>
      </c>
      <c r="R93" s="15">
        <f t="shared" si="45"/>
        <v>0</v>
      </c>
      <c r="S93" s="15">
        <f t="shared" si="45"/>
        <v>0</v>
      </c>
      <c r="T93" s="15">
        <f t="shared" si="45"/>
        <v>0</v>
      </c>
      <c r="U93" s="15">
        <f t="shared" si="45"/>
        <v>0</v>
      </c>
      <c r="V93" s="15">
        <f t="shared" si="45"/>
        <v>0</v>
      </c>
      <c r="W93" s="15">
        <f t="shared" si="45"/>
        <v>0</v>
      </c>
      <c r="X93" s="15">
        <f t="shared" si="45"/>
        <v>0</v>
      </c>
      <c r="Y93" s="15">
        <f t="shared" si="45"/>
        <v>0</v>
      </c>
      <c r="Z93" s="15">
        <f t="shared" si="45"/>
        <v>0</v>
      </c>
      <c r="AA93" s="15">
        <f t="shared" si="45"/>
        <v>0</v>
      </c>
      <c r="AB93" s="15">
        <f t="shared" si="45"/>
        <v>0</v>
      </c>
      <c r="AC93" s="15">
        <f t="shared" si="45"/>
        <v>0</v>
      </c>
      <c r="AD93" s="15">
        <f t="shared" si="45"/>
        <v>151</v>
      </c>
      <c r="AE93" s="15">
        <f t="shared" si="45"/>
        <v>0</v>
      </c>
      <c r="AF93" s="15">
        <f t="shared" si="45"/>
        <v>0</v>
      </c>
      <c r="AG93" s="15">
        <f t="shared" si="45"/>
        <v>0</v>
      </c>
      <c r="AH93" s="15">
        <f t="shared" si="45"/>
        <v>0</v>
      </c>
      <c r="AI93" s="15">
        <f t="shared" si="45"/>
        <v>0</v>
      </c>
      <c r="AJ93" s="15">
        <f t="shared" si="45"/>
        <v>0</v>
      </c>
      <c r="AK93" s="15">
        <f t="shared" si="45"/>
        <v>0</v>
      </c>
      <c r="AL93" s="15">
        <f t="shared" si="45"/>
        <v>0</v>
      </c>
      <c r="AM93" s="15">
        <f t="shared" si="45"/>
        <v>0</v>
      </c>
      <c r="AN93" s="15">
        <f t="shared" si="45"/>
        <v>0</v>
      </c>
      <c r="AO93" s="15">
        <f t="shared" si="45"/>
        <v>0</v>
      </c>
      <c r="AP93" s="15">
        <f t="shared" si="45"/>
        <v>0</v>
      </c>
      <c r="AQ93" s="15">
        <f t="shared" si="45"/>
        <v>0</v>
      </c>
      <c r="AR93" s="15">
        <f t="shared" si="45"/>
        <v>2204.5</v>
      </c>
      <c r="AS93" s="15">
        <f t="shared" si="45"/>
        <v>299</v>
      </c>
      <c r="AT93" s="15">
        <f t="shared" si="45"/>
        <v>0</v>
      </c>
      <c r="AU93" s="15">
        <f t="shared" si="45"/>
        <v>0</v>
      </c>
      <c r="AV93" s="15">
        <f t="shared" si="45"/>
        <v>0</v>
      </c>
      <c r="AW93" s="15">
        <f t="shared" si="45"/>
        <v>0</v>
      </c>
      <c r="AX93" s="15">
        <f t="shared" si="45"/>
        <v>0</v>
      </c>
      <c r="AY93" s="15">
        <f t="shared" si="45"/>
        <v>0</v>
      </c>
      <c r="AZ93" s="15">
        <f t="shared" si="45"/>
        <v>0</v>
      </c>
      <c r="BA93" s="15">
        <f t="shared" si="45"/>
        <v>0</v>
      </c>
      <c r="BB93" s="15">
        <f t="shared" si="45"/>
        <v>0</v>
      </c>
      <c r="BC93" s="15">
        <f t="shared" si="45"/>
        <v>3797.5</v>
      </c>
      <c r="BD93" s="15">
        <f t="shared" si="45"/>
        <v>0</v>
      </c>
      <c r="BE93" s="15">
        <f t="shared" si="45"/>
        <v>0</v>
      </c>
      <c r="BF93" s="15">
        <f t="shared" si="45"/>
        <v>0</v>
      </c>
      <c r="BG93" s="15">
        <f t="shared" si="45"/>
        <v>0</v>
      </c>
      <c r="BH93" s="15">
        <f t="shared" si="45"/>
        <v>0</v>
      </c>
      <c r="BI93" s="15">
        <f t="shared" si="45"/>
        <v>0</v>
      </c>
      <c r="BJ93" s="15">
        <f t="shared" si="45"/>
        <v>0</v>
      </c>
      <c r="BK93" s="15">
        <f t="shared" si="45"/>
        <v>0</v>
      </c>
      <c r="BL93" s="15">
        <f t="shared" si="45"/>
        <v>0</v>
      </c>
      <c r="BM93" s="15">
        <f t="shared" si="45"/>
        <v>0</v>
      </c>
      <c r="BN93" s="15">
        <f t="shared" si="45"/>
        <v>0</v>
      </c>
      <c r="BO93" s="15">
        <f t="shared" si="45"/>
        <v>0</v>
      </c>
      <c r="BP93" s="15">
        <f t="shared" ref="BP93:EA93" si="46">BP30+BP35</f>
        <v>0</v>
      </c>
      <c r="BQ93" s="15">
        <f t="shared" si="46"/>
        <v>213</v>
      </c>
      <c r="BR93" s="15">
        <f t="shared" si="46"/>
        <v>0</v>
      </c>
      <c r="BS93" s="15">
        <f t="shared" si="46"/>
        <v>0</v>
      </c>
      <c r="BT93" s="15">
        <f t="shared" si="46"/>
        <v>0</v>
      </c>
      <c r="BU93" s="15">
        <f t="shared" si="46"/>
        <v>0</v>
      </c>
      <c r="BV93" s="15">
        <f t="shared" si="46"/>
        <v>0</v>
      </c>
      <c r="BW93" s="15">
        <f t="shared" si="46"/>
        <v>0</v>
      </c>
      <c r="BX93" s="15">
        <f t="shared" si="46"/>
        <v>0</v>
      </c>
      <c r="BY93" s="15">
        <f t="shared" si="46"/>
        <v>0</v>
      </c>
      <c r="BZ93" s="15">
        <f t="shared" si="46"/>
        <v>0</v>
      </c>
      <c r="CA93" s="15">
        <f t="shared" si="46"/>
        <v>0</v>
      </c>
      <c r="CB93" s="15">
        <f t="shared" si="46"/>
        <v>819</v>
      </c>
      <c r="CC93" s="15">
        <f t="shared" si="46"/>
        <v>0</v>
      </c>
      <c r="CD93" s="15">
        <f t="shared" si="46"/>
        <v>0</v>
      </c>
      <c r="CE93" s="15">
        <f t="shared" si="46"/>
        <v>0</v>
      </c>
      <c r="CF93" s="15">
        <f t="shared" si="46"/>
        <v>0</v>
      </c>
      <c r="CG93" s="15">
        <f t="shared" si="46"/>
        <v>0</v>
      </c>
      <c r="CH93" s="15">
        <f t="shared" si="46"/>
        <v>0</v>
      </c>
      <c r="CI93" s="15">
        <f t="shared" si="46"/>
        <v>0</v>
      </c>
      <c r="CJ93" s="15">
        <f t="shared" si="46"/>
        <v>0</v>
      </c>
      <c r="CK93" s="15">
        <f t="shared" si="46"/>
        <v>581</v>
      </c>
      <c r="CL93" s="15">
        <f t="shared" si="46"/>
        <v>0</v>
      </c>
      <c r="CM93" s="15">
        <f t="shared" si="46"/>
        <v>0</v>
      </c>
      <c r="CN93" s="15">
        <f t="shared" si="46"/>
        <v>3132</v>
      </c>
      <c r="CO93" s="15">
        <f t="shared" si="46"/>
        <v>0</v>
      </c>
      <c r="CP93" s="15">
        <f t="shared" si="46"/>
        <v>0</v>
      </c>
      <c r="CQ93" s="15">
        <f t="shared" si="46"/>
        <v>0</v>
      </c>
      <c r="CR93" s="15">
        <f t="shared" si="46"/>
        <v>0</v>
      </c>
      <c r="CS93" s="15">
        <f t="shared" si="46"/>
        <v>0</v>
      </c>
      <c r="CT93" s="15">
        <f t="shared" si="46"/>
        <v>0</v>
      </c>
      <c r="CU93" s="15">
        <f t="shared" si="46"/>
        <v>0</v>
      </c>
      <c r="CV93" s="15">
        <f t="shared" si="46"/>
        <v>0</v>
      </c>
      <c r="CW93" s="15">
        <f t="shared" si="46"/>
        <v>0</v>
      </c>
      <c r="CX93" s="15">
        <f t="shared" si="46"/>
        <v>0</v>
      </c>
      <c r="CY93" s="15">
        <f t="shared" si="46"/>
        <v>0</v>
      </c>
      <c r="CZ93" s="15">
        <f t="shared" si="46"/>
        <v>0</v>
      </c>
      <c r="DA93" s="15">
        <f t="shared" si="46"/>
        <v>0</v>
      </c>
      <c r="DB93" s="15">
        <f t="shared" si="46"/>
        <v>0</v>
      </c>
      <c r="DC93" s="15">
        <f t="shared" si="46"/>
        <v>0</v>
      </c>
      <c r="DD93" s="15">
        <f t="shared" si="46"/>
        <v>0</v>
      </c>
      <c r="DE93" s="15">
        <f t="shared" si="46"/>
        <v>0</v>
      </c>
      <c r="DF93" s="15">
        <f t="shared" si="46"/>
        <v>1270</v>
      </c>
      <c r="DG93" s="15">
        <f t="shared" si="46"/>
        <v>0</v>
      </c>
      <c r="DH93" s="15">
        <f t="shared" si="46"/>
        <v>0</v>
      </c>
      <c r="DI93" s="15">
        <f t="shared" si="46"/>
        <v>55</v>
      </c>
      <c r="DJ93" s="15">
        <f t="shared" si="46"/>
        <v>0</v>
      </c>
      <c r="DK93" s="15">
        <f t="shared" si="46"/>
        <v>0</v>
      </c>
      <c r="DL93" s="15">
        <f t="shared" si="46"/>
        <v>0</v>
      </c>
      <c r="DM93" s="15">
        <f t="shared" si="46"/>
        <v>0</v>
      </c>
      <c r="DN93" s="15">
        <f t="shared" si="46"/>
        <v>0</v>
      </c>
      <c r="DO93" s="15">
        <f t="shared" si="46"/>
        <v>0</v>
      </c>
      <c r="DP93" s="15">
        <f t="shared" si="46"/>
        <v>0</v>
      </c>
      <c r="DQ93" s="15">
        <f t="shared" si="46"/>
        <v>0</v>
      </c>
      <c r="DR93" s="15">
        <f t="shared" si="46"/>
        <v>0</v>
      </c>
      <c r="DS93" s="15">
        <f t="shared" si="46"/>
        <v>0</v>
      </c>
      <c r="DT93" s="15">
        <f t="shared" si="46"/>
        <v>0</v>
      </c>
      <c r="DU93" s="15">
        <f t="shared" si="46"/>
        <v>0</v>
      </c>
      <c r="DV93" s="15">
        <f t="shared" si="46"/>
        <v>0</v>
      </c>
      <c r="DW93" s="15">
        <f t="shared" si="46"/>
        <v>0</v>
      </c>
      <c r="DX93" s="15">
        <f t="shared" si="46"/>
        <v>0</v>
      </c>
      <c r="DY93" s="15">
        <f t="shared" si="46"/>
        <v>0</v>
      </c>
      <c r="DZ93" s="15">
        <f t="shared" si="46"/>
        <v>0</v>
      </c>
      <c r="EA93" s="15">
        <f t="shared" si="46"/>
        <v>0</v>
      </c>
      <c r="EB93" s="15">
        <f t="shared" ref="EB93:FX93" si="47">EB30+EB35</f>
        <v>0</v>
      </c>
      <c r="EC93" s="15">
        <f t="shared" si="47"/>
        <v>0</v>
      </c>
      <c r="ED93" s="15">
        <f t="shared" si="47"/>
        <v>0</v>
      </c>
      <c r="EE93" s="15">
        <f t="shared" si="47"/>
        <v>0</v>
      </c>
      <c r="EF93" s="15">
        <f t="shared" si="47"/>
        <v>0</v>
      </c>
      <c r="EG93" s="15">
        <f t="shared" si="47"/>
        <v>0</v>
      </c>
      <c r="EH93" s="15">
        <f t="shared" si="47"/>
        <v>0</v>
      </c>
      <c r="EI93" s="15">
        <f t="shared" si="47"/>
        <v>0</v>
      </c>
      <c r="EJ93" s="15">
        <f t="shared" si="47"/>
        <v>0</v>
      </c>
      <c r="EK93" s="15">
        <f t="shared" si="47"/>
        <v>0</v>
      </c>
      <c r="EL93" s="15">
        <f t="shared" si="47"/>
        <v>0</v>
      </c>
      <c r="EM93" s="15">
        <f t="shared" si="47"/>
        <v>0</v>
      </c>
      <c r="EN93" s="15">
        <f t="shared" si="47"/>
        <v>0</v>
      </c>
      <c r="EO93" s="15">
        <f t="shared" si="47"/>
        <v>0</v>
      </c>
      <c r="EP93" s="15">
        <f t="shared" si="47"/>
        <v>0</v>
      </c>
      <c r="EQ93" s="15">
        <f t="shared" si="47"/>
        <v>122</v>
      </c>
      <c r="ER93" s="15">
        <f t="shared" si="47"/>
        <v>0</v>
      </c>
      <c r="ES93" s="15">
        <f t="shared" si="47"/>
        <v>0</v>
      </c>
      <c r="ET93" s="15">
        <f t="shared" si="47"/>
        <v>0</v>
      </c>
      <c r="EU93" s="15">
        <f t="shared" si="47"/>
        <v>0</v>
      </c>
      <c r="EV93" s="15">
        <f t="shared" si="47"/>
        <v>0</v>
      </c>
      <c r="EW93" s="15">
        <f t="shared" si="47"/>
        <v>0</v>
      </c>
      <c r="EX93" s="15">
        <f t="shared" si="47"/>
        <v>0</v>
      </c>
      <c r="EY93" s="15">
        <f t="shared" si="47"/>
        <v>0</v>
      </c>
      <c r="EZ93" s="15">
        <f t="shared" si="47"/>
        <v>0</v>
      </c>
      <c r="FA93" s="15">
        <f t="shared" si="47"/>
        <v>0</v>
      </c>
      <c r="FB93" s="15">
        <f t="shared" si="47"/>
        <v>0</v>
      </c>
      <c r="FC93" s="15">
        <f t="shared" si="47"/>
        <v>0</v>
      </c>
      <c r="FD93" s="15">
        <f t="shared" si="47"/>
        <v>0</v>
      </c>
      <c r="FE93" s="15">
        <f t="shared" si="47"/>
        <v>0</v>
      </c>
      <c r="FF93" s="15">
        <f t="shared" si="47"/>
        <v>0</v>
      </c>
      <c r="FG93" s="15">
        <f t="shared" si="47"/>
        <v>0</v>
      </c>
      <c r="FH93" s="15">
        <f t="shared" si="47"/>
        <v>0</v>
      </c>
      <c r="FI93" s="15">
        <f t="shared" si="47"/>
        <v>0</v>
      </c>
      <c r="FJ93" s="15">
        <f t="shared" si="47"/>
        <v>0</v>
      </c>
      <c r="FK93" s="15">
        <f t="shared" si="47"/>
        <v>0</v>
      </c>
      <c r="FL93" s="15">
        <f t="shared" si="47"/>
        <v>0</v>
      </c>
      <c r="FM93" s="15">
        <f t="shared" si="47"/>
        <v>0</v>
      </c>
      <c r="FN93" s="15">
        <f t="shared" si="47"/>
        <v>0</v>
      </c>
      <c r="FO93" s="15">
        <f t="shared" si="47"/>
        <v>0</v>
      </c>
      <c r="FP93" s="15">
        <f t="shared" si="47"/>
        <v>0</v>
      </c>
      <c r="FQ93" s="15">
        <f t="shared" si="47"/>
        <v>0</v>
      </c>
      <c r="FR93" s="15">
        <f t="shared" si="47"/>
        <v>0</v>
      </c>
      <c r="FS93" s="15">
        <f t="shared" si="47"/>
        <v>0</v>
      </c>
      <c r="FT93" s="15">
        <f t="shared" si="47"/>
        <v>0</v>
      </c>
      <c r="FU93" s="15">
        <f t="shared" si="47"/>
        <v>0</v>
      </c>
      <c r="FV93" s="15">
        <f t="shared" si="47"/>
        <v>0</v>
      </c>
      <c r="FW93" s="15">
        <f t="shared" si="47"/>
        <v>0</v>
      </c>
      <c r="FX93" s="15">
        <f t="shared" si="47"/>
        <v>0</v>
      </c>
      <c r="FY93" s="15"/>
      <c r="FZ93" s="15">
        <f>SUM(C93:FY93)</f>
        <v>20716.5</v>
      </c>
      <c r="GA93" s="14"/>
      <c r="GB93" s="14"/>
      <c r="GC93" s="14"/>
      <c r="GD93" s="14"/>
      <c r="GE93" s="2"/>
      <c r="GF93" s="12"/>
      <c r="GG93" s="12"/>
      <c r="GH93" s="12"/>
      <c r="GI93" s="12"/>
      <c r="GJ93" s="12"/>
      <c r="GK93" s="12"/>
      <c r="GL93" s="17"/>
      <c r="GM93" s="17"/>
    </row>
    <row r="94" spans="1:195" x14ac:dyDescent="0.35">
      <c r="A94" s="3" t="s">
        <v>481</v>
      </c>
      <c r="B94" s="2" t="s">
        <v>672</v>
      </c>
      <c r="C94" s="15">
        <f t="shared" ref="C94:BN94" si="48">ROUND(C32*2*$A$82,2)</f>
        <v>0</v>
      </c>
      <c r="D94" s="15">
        <f t="shared" si="48"/>
        <v>0</v>
      </c>
      <c r="E94" s="15">
        <f t="shared" si="48"/>
        <v>0</v>
      </c>
      <c r="F94" s="15">
        <f t="shared" si="48"/>
        <v>0</v>
      </c>
      <c r="G94" s="15">
        <f t="shared" si="48"/>
        <v>0</v>
      </c>
      <c r="H94" s="15">
        <f t="shared" si="48"/>
        <v>0</v>
      </c>
      <c r="I94" s="15">
        <f t="shared" si="48"/>
        <v>0</v>
      </c>
      <c r="J94" s="15">
        <f t="shared" si="48"/>
        <v>0</v>
      </c>
      <c r="K94" s="15">
        <f t="shared" si="48"/>
        <v>0</v>
      </c>
      <c r="L94" s="15">
        <f t="shared" si="48"/>
        <v>0</v>
      </c>
      <c r="M94" s="15">
        <f t="shared" si="48"/>
        <v>0</v>
      </c>
      <c r="N94" s="15">
        <f t="shared" si="48"/>
        <v>0</v>
      </c>
      <c r="O94" s="15">
        <f t="shared" si="48"/>
        <v>0</v>
      </c>
      <c r="P94" s="15">
        <f t="shared" si="48"/>
        <v>0</v>
      </c>
      <c r="Q94" s="15">
        <f t="shared" si="48"/>
        <v>0</v>
      </c>
      <c r="R94" s="15">
        <f t="shared" si="48"/>
        <v>0</v>
      </c>
      <c r="S94" s="15">
        <f t="shared" si="48"/>
        <v>0</v>
      </c>
      <c r="T94" s="15">
        <f t="shared" si="48"/>
        <v>0</v>
      </c>
      <c r="U94" s="15">
        <f t="shared" si="48"/>
        <v>0</v>
      </c>
      <c r="V94" s="15">
        <f t="shared" si="48"/>
        <v>0</v>
      </c>
      <c r="W94" s="15">
        <f t="shared" si="48"/>
        <v>0</v>
      </c>
      <c r="X94" s="15">
        <f t="shared" si="48"/>
        <v>0</v>
      </c>
      <c r="Y94" s="15">
        <f t="shared" si="48"/>
        <v>0</v>
      </c>
      <c r="Z94" s="15">
        <f t="shared" si="48"/>
        <v>0</v>
      </c>
      <c r="AA94" s="15">
        <f t="shared" si="48"/>
        <v>0</v>
      </c>
      <c r="AB94" s="15">
        <f t="shared" si="48"/>
        <v>0</v>
      </c>
      <c r="AC94" s="15">
        <f t="shared" si="48"/>
        <v>0</v>
      </c>
      <c r="AD94" s="15">
        <f t="shared" si="48"/>
        <v>0</v>
      </c>
      <c r="AE94" s="15">
        <f t="shared" si="48"/>
        <v>0</v>
      </c>
      <c r="AF94" s="15">
        <f t="shared" si="48"/>
        <v>0</v>
      </c>
      <c r="AG94" s="15">
        <f t="shared" si="48"/>
        <v>0</v>
      </c>
      <c r="AH94" s="15">
        <f t="shared" si="48"/>
        <v>0</v>
      </c>
      <c r="AI94" s="15">
        <f t="shared" si="48"/>
        <v>0</v>
      </c>
      <c r="AJ94" s="15">
        <f t="shared" si="48"/>
        <v>0</v>
      </c>
      <c r="AK94" s="15">
        <f t="shared" si="48"/>
        <v>0</v>
      </c>
      <c r="AL94" s="15">
        <f t="shared" si="48"/>
        <v>0</v>
      </c>
      <c r="AM94" s="15">
        <f t="shared" si="48"/>
        <v>0</v>
      </c>
      <c r="AN94" s="15">
        <f t="shared" si="48"/>
        <v>0</v>
      </c>
      <c r="AO94" s="15">
        <f t="shared" si="48"/>
        <v>0</v>
      </c>
      <c r="AP94" s="15">
        <f t="shared" si="48"/>
        <v>0</v>
      </c>
      <c r="AQ94" s="15">
        <f t="shared" si="48"/>
        <v>0</v>
      </c>
      <c r="AR94" s="15">
        <f t="shared" si="48"/>
        <v>0</v>
      </c>
      <c r="AS94" s="15">
        <f t="shared" si="48"/>
        <v>0</v>
      </c>
      <c r="AT94" s="15">
        <f t="shared" si="48"/>
        <v>0</v>
      </c>
      <c r="AU94" s="15">
        <f t="shared" si="48"/>
        <v>0</v>
      </c>
      <c r="AV94" s="15">
        <f t="shared" si="48"/>
        <v>0</v>
      </c>
      <c r="AW94" s="15">
        <f t="shared" si="48"/>
        <v>0</v>
      </c>
      <c r="AX94" s="15">
        <f t="shared" si="48"/>
        <v>0</v>
      </c>
      <c r="AY94" s="15">
        <f t="shared" si="48"/>
        <v>0</v>
      </c>
      <c r="AZ94" s="15">
        <f t="shared" si="48"/>
        <v>0</v>
      </c>
      <c r="BA94" s="15">
        <f t="shared" si="48"/>
        <v>0</v>
      </c>
      <c r="BB94" s="15">
        <f t="shared" si="48"/>
        <v>0</v>
      </c>
      <c r="BC94" s="15">
        <f t="shared" si="48"/>
        <v>0</v>
      </c>
      <c r="BD94" s="15">
        <f t="shared" si="48"/>
        <v>0</v>
      </c>
      <c r="BE94" s="15">
        <f t="shared" si="48"/>
        <v>0</v>
      </c>
      <c r="BF94" s="15">
        <f t="shared" si="48"/>
        <v>0</v>
      </c>
      <c r="BG94" s="15">
        <f t="shared" si="48"/>
        <v>0</v>
      </c>
      <c r="BH94" s="15">
        <f t="shared" si="48"/>
        <v>0</v>
      </c>
      <c r="BI94" s="15">
        <f t="shared" si="48"/>
        <v>0</v>
      </c>
      <c r="BJ94" s="15">
        <f t="shared" si="48"/>
        <v>0</v>
      </c>
      <c r="BK94" s="15">
        <f t="shared" si="48"/>
        <v>0</v>
      </c>
      <c r="BL94" s="15">
        <f t="shared" si="48"/>
        <v>0</v>
      </c>
      <c r="BM94" s="15">
        <f t="shared" si="48"/>
        <v>0</v>
      </c>
      <c r="BN94" s="15">
        <f t="shared" si="48"/>
        <v>0</v>
      </c>
      <c r="BO94" s="15">
        <f t="shared" ref="BO94:DZ94" si="49">ROUND(BO32*2*$A$82,2)</f>
        <v>0</v>
      </c>
      <c r="BP94" s="15">
        <f t="shared" si="49"/>
        <v>0</v>
      </c>
      <c r="BQ94" s="15">
        <f t="shared" si="49"/>
        <v>0</v>
      </c>
      <c r="BR94" s="15">
        <f t="shared" si="49"/>
        <v>0</v>
      </c>
      <c r="BS94" s="15">
        <f t="shared" si="49"/>
        <v>0</v>
      </c>
      <c r="BT94" s="15">
        <f t="shared" si="49"/>
        <v>0</v>
      </c>
      <c r="BU94" s="15">
        <f t="shared" si="49"/>
        <v>0</v>
      </c>
      <c r="BV94" s="15">
        <f t="shared" si="49"/>
        <v>0</v>
      </c>
      <c r="BW94" s="15">
        <f t="shared" si="49"/>
        <v>0</v>
      </c>
      <c r="BX94" s="15">
        <f t="shared" si="49"/>
        <v>0</v>
      </c>
      <c r="BY94" s="15">
        <f t="shared" si="49"/>
        <v>0</v>
      </c>
      <c r="BZ94" s="15">
        <f t="shared" si="49"/>
        <v>0</v>
      </c>
      <c r="CA94" s="15">
        <f t="shared" si="49"/>
        <v>0</v>
      </c>
      <c r="CB94" s="15">
        <f t="shared" si="49"/>
        <v>0</v>
      </c>
      <c r="CC94" s="15">
        <f t="shared" si="49"/>
        <v>0</v>
      </c>
      <c r="CD94" s="15">
        <f t="shared" si="49"/>
        <v>0</v>
      </c>
      <c r="CE94" s="15">
        <f t="shared" si="49"/>
        <v>0</v>
      </c>
      <c r="CF94" s="15">
        <f t="shared" si="49"/>
        <v>0</v>
      </c>
      <c r="CG94" s="15">
        <f t="shared" si="49"/>
        <v>0</v>
      </c>
      <c r="CH94" s="15">
        <f t="shared" si="49"/>
        <v>0</v>
      </c>
      <c r="CI94" s="15">
        <f t="shared" si="49"/>
        <v>0</v>
      </c>
      <c r="CJ94" s="15">
        <f t="shared" si="49"/>
        <v>0</v>
      </c>
      <c r="CK94" s="15">
        <f t="shared" si="49"/>
        <v>0</v>
      </c>
      <c r="CL94" s="15">
        <f t="shared" si="49"/>
        <v>0</v>
      </c>
      <c r="CM94" s="15">
        <f t="shared" si="49"/>
        <v>0</v>
      </c>
      <c r="CN94" s="15">
        <f t="shared" si="49"/>
        <v>0</v>
      </c>
      <c r="CO94" s="15">
        <f t="shared" si="49"/>
        <v>0</v>
      </c>
      <c r="CP94" s="15">
        <f t="shared" si="49"/>
        <v>0</v>
      </c>
      <c r="CQ94" s="15">
        <f t="shared" si="49"/>
        <v>0</v>
      </c>
      <c r="CR94" s="15">
        <f t="shared" si="49"/>
        <v>0</v>
      </c>
      <c r="CS94" s="15">
        <f t="shared" si="49"/>
        <v>0</v>
      </c>
      <c r="CT94" s="15">
        <f t="shared" si="49"/>
        <v>0</v>
      </c>
      <c r="CU94" s="15">
        <f t="shared" si="49"/>
        <v>0</v>
      </c>
      <c r="CV94" s="15">
        <f t="shared" si="49"/>
        <v>0</v>
      </c>
      <c r="CW94" s="15">
        <f t="shared" si="49"/>
        <v>0</v>
      </c>
      <c r="CX94" s="15">
        <f t="shared" si="49"/>
        <v>0</v>
      </c>
      <c r="CY94" s="15">
        <f t="shared" si="49"/>
        <v>0</v>
      </c>
      <c r="CZ94" s="15">
        <f t="shared" si="49"/>
        <v>0</v>
      </c>
      <c r="DA94" s="15">
        <f t="shared" si="49"/>
        <v>0</v>
      </c>
      <c r="DB94" s="15">
        <f t="shared" si="49"/>
        <v>0</v>
      </c>
      <c r="DC94" s="15">
        <f t="shared" si="49"/>
        <v>0</v>
      </c>
      <c r="DD94" s="15">
        <f t="shared" si="49"/>
        <v>0</v>
      </c>
      <c r="DE94" s="15">
        <f t="shared" si="49"/>
        <v>0</v>
      </c>
      <c r="DF94" s="15">
        <f t="shared" si="49"/>
        <v>0</v>
      </c>
      <c r="DG94" s="15">
        <f t="shared" si="49"/>
        <v>0</v>
      </c>
      <c r="DH94" s="15">
        <f t="shared" si="49"/>
        <v>0</v>
      </c>
      <c r="DI94" s="15">
        <f t="shared" si="49"/>
        <v>0</v>
      </c>
      <c r="DJ94" s="15">
        <f t="shared" si="49"/>
        <v>0</v>
      </c>
      <c r="DK94" s="15">
        <f t="shared" si="49"/>
        <v>0</v>
      </c>
      <c r="DL94" s="15">
        <f t="shared" si="49"/>
        <v>0</v>
      </c>
      <c r="DM94" s="15">
        <f t="shared" si="49"/>
        <v>0</v>
      </c>
      <c r="DN94" s="15">
        <f t="shared" si="49"/>
        <v>0</v>
      </c>
      <c r="DO94" s="15">
        <f t="shared" si="49"/>
        <v>0</v>
      </c>
      <c r="DP94" s="15">
        <f t="shared" si="49"/>
        <v>0</v>
      </c>
      <c r="DQ94" s="15">
        <f t="shared" si="49"/>
        <v>0</v>
      </c>
      <c r="DR94" s="15">
        <f t="shared" si="49"/>
        <v>0</v>
      </c>
      <c r="DS94" s="15">
        <f t="shared" si="49"/>
        <v>0</v>
      </c>
      <c r="DT94" s="15">
        <f t="shared" si="49"/>
        <v>0</v>
      </c>
      <c r="DU94" s="15">
        <f t="shared" si="49"/>
        <v>0</v>
      </c>
      <c r="DV94" s="15">
        <f t="shared" si="49"/>
        <v>0</v>
      </c>
      <c r="DW94" s="15">
        <f t="shared" si="49"/>
        <v>0</v>
      </c>
      <c r="DX94" s="15">
        <f t="shared" si="49"/>
        <v>0</v>
      </c>
      <c r="DY94" s="15">
        <f t="shared" si="49"/>
        <v>0</v>
      </c>
      <c r="DZ94" s="15">
        <f t="shared" si="49"/>
        <v>0</v>
      </c>
      <c r="EA94" s="15">
        <f t="shared" ref="EA94:FX94" si="50">ROUND(EA32*2*$A$82,2)</f>
        <v>0</v>
      </c>
      <c r="EB94" s="15">
        <f t="shared" si="50"/>
        <v>0</v>
      </c>
      <c r="EC94" s="15">
        <f t="shared" si="50"/>
        <v>0</v>
      </c>
      <c r="ED94" s="15">
        <f t="shared" si="50"/>
        <v>0</v>
      </c>
      <c r="EE94" s="15">
        <f t="shared" si="50"/>
        <v>0</v>
      </c>
      <c r="EF94" s="15">
        <f t="shared" si="50"/>
        <v>0</v>
      </c>
      <c r="EG94" s="15">
        <f t="shared" si="50"/>
        <v>0</v>
      </c>
      <c r="EH94" s="15">
        <f t="shared" si="50"/>
        <v>0</v>
      </c>
      <c r="EI94" s="15">
        <f t="shared" si="50"/>
        <v>0</v>
      </c>
      <c r="EJ94" s="15">
        <f t="shared" si="50"/>
        <v>0</v>
      </c>
      <c r="EK94" s="15">
        <f t="shared" si="50"/>
        <v>0</v>
      </c>
      <c r="EL94" s="15">
        <f t="shared" si="50"/>
        <v>0</v>
      </c>
      <c r="EM94" s="15">
        <f t="shared" si="50"/>
        <v>0</v>
      </c>
      <c r="EN94" s="15">
        <f t="shared" si="50"/>
        <v>0</v>
      </c>
      <c r="EO94" s="15">
        <f t="shared" si="50"/>
        <v>0</v>
      </c>
      <c r="EP94" s="15">
        <f t="shared" si="50"/>
        <v>0</v>
      </c>
      <c r="EQ94" s="15">
        <f t="shared" si="50"/>
        <v>0</v>
      </c>
      <c r="ER94" s="15">
        <f t="shared" si="50"/>
        <v>0</v>
      </c>
      <c r="ES94" s="15">
        <f t="shared" si="50"/>
        <v>0</v>
      </c>
      <c r="ET94" s="15">
        <f t="shared" si="50"/>
        <v>0</v>
      </c>
      <c r="EU94" s="15">
        <f t="shared" si="50"/>
        <v>0</v>
      </c>
      <c r="EV94" s="15">
        <f t="shared" si="50"/>
        <v>0</v>
      </c>
      <c r="EW94" s="15">
        <f t="shared" si="50"/>
        <v>0</v>
      </c>
      <c r="EX94" s="15">
        <f t="shared" si="50"/>
        <v>0</v>
      </c>
      <c r="EY94" s="15">
        <f t="shared" si="50"/>
        <v>0</v>
      </c>
      <c r="EZ94" s="15">
        <f t="shared" si="50"/>
        <v>0</v>
      </c>
      <c r="FA94" s="15">
        <f t="shared" si="50"/>
        <v>0</v>
      </c>
      <c r="FB94" s="15">
        <f t="shared" si="50"/>
        <v>0</v>
      </c>
      <c r="FC94" s="15">
        <f t="shared" si="50"/>
        <v>0</v>
      </c>
      <c r="FD94" s="15">
        <f t="shared" si="50"/>
        <v>0</v>
      </c>
      <c r="FE94" s="15">
        <f t="shared" si="50"/>
        <v>0</v>
      </c>
      <c r="FF94" s="15">
        <f t="shared" si="50"/>
        <v>0</v>
      </c>
      <c r="FG94" s="15">
        <f t="shared" si="50"/>
        <v>0</v>
      </c>
      <c r="FH94" s="15">
        <f t="shared" si="50"/>
        <v>0</v>
      </c>
      <c r="FI94" s="15">
        <f t="shared" si="50"/>
        <v>0</v>
      </c>
      <c r="FJ94" s="15">
        <f t="shared" si="50"/>
        <v>0</v>
      </c>
      <c r="FK94" s="15">
        <f t="shared" si="50"/>
        <v>0</v>
      </c>
      <c r="FL94" s="15">
        <f t="shared" si="50"/>
        <v>0</v>
      </c>
      <c r="FM94" s="15">
        <f t="shared" si="50"/>
        <v>0</v>
      </c>
      <c r="FN94" s="15">
        <f t="shared" si="50"/>
        <v>0</v>
      </c>
      <c r="FO94" s="15">
        <f t="shared" si="50"/>
        <v>0</v>
      </c>
      <c r="FP94" s="15">
        <f t="shared" si="50"/>
        <v>0</v>
      </c>
      <c r="FQ94" s="15">
        <f t="shared" si="50"/>
        <v>0</v>
      </c>
      <c r="FR94" s="15">
        <f t="shared" si="50"/>
        <v>0</v>
      </c>
      <c r="FS94" s="15">
        <f t="shared" si="50"/>
        <v>0</v>
      </c>
      <c r="FT94" s="15">
        <f t="shared" si="50"/>
        <v>0</v>
      </c>
      <c r="FU94" s="15">
        <f t="shared" si="50"/>
        <v>0</v>
      </c>
      <c r="FV94" s="15">
        <f t="shared" si="50"/>
        <v>0</v>
      </c>
      <c r="FW94" s="15">
        <f t="shared" si="50"/>
        <v>0</v>
      </c>
      <c r="FX94" s="15">
        <f t="shared" si="50"/>
        <v>0</v>
      </c>
      <c r="FY94" s="15"/>
      <c r="FZ94" s="36">
        <f>SUM(C94:FY94)</f>
        <v>0</v>
      </c>
      <c r="GA94" s="14"/>
      <c r="GB94" s="15"/>
      <c r="GC94" s="15"/>
      <c r="GD94" s="2"/>
      <c r="GE94" s="2"/>
      <c r="GF94" s="12"/>
      <c r="GG94" s="12"/>
      <c r="GH94" s="12"/>
      <c r="GI94" s="12"/>
      <c r="GJ94" s="12"/>
      <c r="GK94" s="12"/>
      <c r="GL94" s="17"/>
      <c r="GM94" s="17"/>
    </row>
    <row r="95" spans="1:195" x14ac:dyDescent="0.35">
      <c r="A95" s="3" t="s">
        <v>482</v>
      </c>
      <c r="B95" s="2" t="s">
        <v>1042</v>
      </c>
      <c r="C95" s="23">
        <f t="shared" ref="C95:BN95" si="51">IF(AND((C89+C92+C93+C94)&lt;50,(C12=0)),50,(C89+C92+C93+C94))</f>
        <v>6449</v>
      </c>
      <c r="D95" s="23">
        <f t="shared" si="51"/>
        <v>36271.5</v>
      </c>
      <c r="E95" s="23">
        <f t="shared" si="51"/>
        <v>5241.16</v>
      </c>
      <c r="F95" s="23">
        <f t="shared" si="51"/>
        <v>22287.5</v>
      </c>
      <c r="G95" s="23">
        <f t="shared" si="51"/>
        <v>1531.5</v>
      </c>
      <c r="H95" s="23">
        <f t="shared" si="51"/>
        <v>1123</v>
      </c>
      <c r="I95" s="23">
        <f t="shared" si="51"/>
        <v>7222.08</v>
      </c>
      <c r="J95" s="23">
        <f t="shared" si="51"/>
        <v>1986</v>
      </c>
      <c r="K95" s="23">
        <f t="shared" si="51"/>
        <v>273.5</v>
      </c>
      <c r="L95" s="23">
        <f t="shared" si="51"/>
        <v>2060</v>
      </c>
      <c r="M95" s="23">
        <f t="shared" si="51"/>
        <v>881</v>
      </c>
      <c r="N95" s="23">
        <f t="shared" si="51"/>
        <v>48502.44</v>
      </c>
      <c r="O95" s="23">
        <f t="shared" si="51"/>
        <v>12660.5</v>
      </c>
      <c r="P95" s="23">
        <f t="shared" si="51"/>
        <v>358</v>
      </c>
      <c r="Q95" s="23">
        <f t="shared" si="51"/>
        <v>37867.46</v>
      </c>
      <c r="R95" s="23">
        <f t="shared" si="51"/>
        <v>520</v>
      </c>
      <c r="S95" s="23">
        <f t="shared" si="51"/>
        <v>1483.8</v>
      </c>
      <c r="T95" s="23">
        <f t="shared" si="51"/>
        <v>164</v>
      </c>
      <c r="U95" s="23">
        <f t="shared" si="51"/>
        <v>50</v>
      </c>
      <c r="V95" s="23">
        <f t="shared" si="51"/>
        <v>249.08</v>
      </c>
      <c r="W95" s="23">
        <f t="shared" si="51"/>
        <v>209.38</v>
      </c>
      <c r="X95" s="23">
        <f t="shared" si="51"/>
        <v>50</v>
      </c>
      <c r="Y95" s="23">
        <f t="shared" si="51"/>
        <v>412</v>
      </c>
      <c r="Z95" s="23">
        <f t="shared" si="51"/>
        <v>219</v>
      </c>
      <c r="AA95" s="23">
        <f t="shared" si="51"/>
        <v>30218.9</v>
      </c>
      <c r="AB95" s="23">
        <f t="shared" si="51"/>
        <v>26565.66</v>
      </c>
      <c r="AC95" s="23">
        <f t="shared" si="51"/>
        <v>910</v>
      </c>
      <c r="AD95" s="23">
        <f t="shared" si="51"/>
        <v>1411.58</v>
      </c>
      <c r="AE95" s="23">
        <f t="shared" si="51"/>
        <v>92</v>
      </c>
      <c r="AF95" s="23">
        <f t="shared" si="51"/>
        <v>179</v>
      </c>
      <c r="AG95" s="23">
        <f t="shared" si="51"/>
        <v>572.5</v>
      </c>
      <c r="AH95" s="23">
        <f t="shared" si="51"/>
        <v>925</v>
      </c>
      <c r="AI95" s="23">
        <f t="shared" si="51"/>
        <v>414</v>
      </c>
      <c r="AJ95" s="23">
        <f t="shared" si="51"/>
        <v>170</v>
      </c>
      <c r="AK95" s="23">
        <f t="shared" si="51"/>
        <v>153</v>
      </c>
      <c r="AL95" s="23">
        <f t="shared" si="51"/>
        <v>284</v>
      </c>
      <c r="AM95" s="23">
        <f t="shared" si="51"/>
        <v>335</v>
      </c>
      <c r="AN95" s="23">
        <f t="shared" si="51"/>
        <v>287</v>
      </c>
      <c r="AO95" s="23">
        <f t="shared" si="51"/>
        <v>3974.06</v>
      </c>
      <c r="AP95" s="23">
        <f t="shared" si="51"/>
        <v>80794.58</v>
      </c>
      <c r="AQ95" s="23">
        <f t="shared" si="51"/>
        <v>228</v>
      </c>
      <c r="AR95" s="23">
        <f t="shared" si="51"/>
        <v>59561.56</v>
      </c>
      <c r="AS95" s="23">
        <f t="shared" si="51"/>
        <v>6346</v>
      </c>
      <c r="AT95" s="23">
        <f t="shared" si="51"/>
        <v>2430.4</v>
      </c>
      <c r="AU95" s="23">
        <f t="shared" si="51"/>
        <v>315.5</v>
      </c>
      <c r="AV95" s="23">
        <f t="shared" si="51"/>
        <v>299</v>
      </c>
      <c r="AW95" s="23">
        <f t="shared" si="51"/>
        <v>255.5</v>
      </c>
      <c r="AX95" s="23">
        <f t="shared" si="51"/>
        <v>60</v>
      </c>
      <c r="AY95" s="23">
        <f t="shared" si="51"/>
        <v>427</v>
      </c>
      <c r="AZ95" s="23">
        <f t="shared" si="51"/>
        <v>11745.24</v>
      </c>
      <c r="BA95" s="23">
        <f t="shared" si="51"/>
        <v>8758</v>
      </c>
      <c r="BB95" s="23">
        <f t="shared" si="51"/>
        <v>7048.58</v>
      </c>
      <c r="BC95" s="23">
        <f t="shared" si="51"/>
        <v>24837.52</v>
      </c>
      <c r="BD95" s="23">
        <f t="shared" si="51"/>
        <v>3648</v>
      </c>
      <c r="BE95" s="23">
        <f t="shared" si="51"/>
        <v>1183.5</v>
      </c>
      <c r="BF95" s="23">
        <f t="shared" si="51"/>
        <v>24581.18</v>
      </c>
      <c r="BG95" s="23">
        <f t="shared" si="51"/>
        <v>883</v>
      </c>
      <c r="BH95" s="23">
        <f t="shared" si="51"/>
        <v>543.5</v>
      </c>
      <c r="BI95" s="23">
        <f t="shared" si="51"/>
        <v>246.5</v>
      </c>
      <c r="BJ95" s="23">
        <f t="shared" si="51"/>
        <v>6279.26</v>
      </c>
      <c r="BK95" s="23">
        <f t="shared" si="51"/>
        <v>20889.400000000001</v>
      </c>
      <c r="BL95" s="23">
        <f t="shared" si="51"/>
        <v>58</v>
      </c>
      <c r="BM95" s="23">
        <f t="shared" si="51"/>
        <v>420</v>
      </c>
      <c r="BN95" s="23">
        <f t="shared" si="51"/>
        <v>2977.58</v>
      </c>
      <c r="BO95" s="23">
        <f t="shared" ref="BO95:DZ95" si="52">IF(AND((BO89+BO92+BO93+BO94)&lt;50,(BO12=0)),50,(BO89+BO92+BO93+BO94))</f>
        <v>1224.5</v>
      </c>
      <c r="BP95" s="23">
        <f t="shared" si="52"/>
        <v>149</v>
      </c>
      <c r="BQ95" s="23">
        <f t="shared" si="52"/>
        <v>5948.5</v>
      </c>
      <c r="BR95" s="23">
        <f t="shared" si="52"/>
        <v>4492.58</v>
      </c>
      <c r="BS95" s="23">
        <f t="shared" si="52"/>
        <v>1100.5</v>
      </c>
      <c r="BT95" s="23">
        <f t="shared" si="52"/>
        <v>367</v>
      </c>
      <c r="BU95" s="23">
        <f t="shared" si="52"/>
        <v>422.5</v>
      </c>
      <c r="BV95" s="23">
        <f t="shared" si="52"/>
        <v>1228</v>
      </c>
      <c r="BW95" s="23">
        <f t="shared" si="52"/>
        <v>1984.16</v>
      </c>
      <c r="BX95" s="23">
        <f t="shared" si="52"/>
        <v>69</v>
      </c>
      <c r="BY95" s="23">
        <f t="shared" si="52"/>
        <v>437</v>
      </c>
      <c r="BZ95" s="23">
        <f t="shared" si="52"/>
        <v>198</v>
      </c>
      <c r="CA95" s="23">
        <f t="shared" si="52"/>
        <v>139.5</v>
      </c>
      <c r="CB95" s="23">
        <f t="shared" si="52"/>
        <v>69946.179999999993</v>
      </c>
      <c r="CC95" s="23">
        <f t="shared" si="52"/>
        <v>190</v>
      </c>
      <c r="CD95" s="23">
        <f t="shared" si="52"/>
        <v>202.34</v>
      </c>
      <c r="CE95" s="23">
        <f t="shared" si="52"/>
        <v>148</v>
      </c>
      <c r="CF95" s="23">
        <f t="shared" si="52"/>
        <v>108</v>
      </c>
      <c r="CG95" s="23">
        <f t="shared" si="52"/>
        <v>193</v>
      </c>
      <c r="CH95" s="23">
        <f t="shared" si="52"/>
        <v>95.5</v>
      </c>
      <c r="CI95" s="23">
        <f t="shared" si="52"/>
        <v>697</v>
      </c>
      <c r="CJ95" s="23">
        <f t="shared" si="52"/>
        <v>819</v>
      </c>
      <c r="CK95" s="23">
        <f t="shared" si="52"/>
        <v>4810.54</v>
      </c>
      <c r="CL95" s="23">
        <f t="shared" si="52"/>
        <v>1203.1600000000001</v>
      </c>
      <c r="CM95" s="23">
        <f t="shared" si="52"/>
        <v>716.7</v>
      </c>
      <c r="CN95" s="23">
        <f t="shared" si="52"/>
        <v>31629.34</v>
      </c>
      <c r="CO95" s="23">
        <f t="shared" si="52"/>
        <v>14037.5</v>
      </c>
      <c r="CP95" s="23">
        <f t="shared" si="52"/>
        <v>907.74</v>
      </c>
      <c r="CQ95" s="23">
        <f t="shared" si="52"/>
        <v>729</v>
      </c>
      <c r="CR95" s="23">
        <f t="shared" si="52"/>
        <v>231</v>
      </c>
      <c r="CS95" s="23">
        <f t="shared" si="52"/>
        <v>266</v>
      </c>
      <c r="CT95" s="23">
        <f t="shared" si="52"/>
        <v>106</v>
      </c>
      <c r="CU95" s="23">
        <f t="shared" si="52"/>
        <v>74</v>
      </c>
      <c r="CV95" s="23">
        <f t="shared" si="52"/>
        <v>50</v>
      </c>
      <c r="CW95" s="23">
        <f t="shared" si="52"/>
        <v>208</v>
      </c>
      <c r="CX95" s="23">
        <f t="shared" si="52"/>
        <v>458.5</v>
      </c>
      <c r="CY95" s="23">
        <f t="shared" si="52"/>
        <v>50</v>
      </c>
      <c r="CZ95" s="23">
        <f t="shared" si="52"/>
        <v>1720</v>
      </c>
      <c r="DA95" s="23">
        <f t="shared" si="52"/>
        <v>191</v>
      </c>
      <c r="DB95" s="23">
        <f t="shared" si="52"/>
        <v>316</v>
      </c>
      <c r="DC95" s="23">
        <f t="shared" si="52"/>
        <v>188</v>
      </c>
      <c r="DD95" s="23">
        <f t="shared" si="52"/>
        <v>158.5</v>
      </c>
      <c r="DE95" s="23">
        <f t="shared" si="52"/>
        <v>310.5</v>
      </c>
      <c r="DF95" s="23">
        <f t="shared" si="52"/>
        <v>19338.419999999998</v>
      </c>
      <c r="DG95" s="23">
        <f t="shared" si="52"/>
        <v>114</v>
      </c>
      <c r="DH95" s="23">
        <f t="shared" si="52"/>
        <v>1758</v>
      </c>
      <c r="DI95" s="23">
        <f t="shared" si="52"/>
        <v>2389.2399999999998</v>
      </c>
      <c r="DJ95" s="23">
        <f t="shared" si="52"/>
        <v>648</v>
      </c>
      <c r="DK95" s="23">
        <f t="shared" si="52"/>
        <v>515</v>
      </c>
      <c r="DL95" s="23">
        <f t="shared" si="52"/>
        <v>5706.58</v>
      </c>
      <c r="DM95" s="23">
        <f t="shared" si="52"/>
        <v>224.58</v>
      </c>
      <c r="DN95" s="23">
        <f t="shared" si="52"/>
        <v>1358</v>
      </c>
      <c r="DO95" s="23">
        <f t="shared" si="52"/>
        <v>3262</v>
      </c>
      <c r="DP95" s="23">
        <f t="shared" si="52"/>
        <v>191</v>
      </c>
      <c r="DQ95" s="23">
        <f t="shared" si="52"/>
        <v>852</v>
      </c>
      <c r="DR95" s="23">
        <f t="shared" si="52"/>
        <v>1292</v>
      </c>
      <c r="DS95" s="23">
        <f t="shared" si="52"/>
        <v>574</v>
      </c>
      <c r="DT95" s="23">
        <f t="shared" si="52"/>
        <v>171</v>
      </c>
      <c r="DU95" s="23">
        <f t="shared" si="52"/>
        <v>360</v>
      </c>
      <c r="DV95" s="23">
        <f t="shared" si="52"/>
        <v>216</v>
      </c>
      <c r="DW95" s="23">
        <f t="shared" si="52"/>
        <v>296</v>
      </c>
      <c r="DX95" s="23">
        <f t="shared" si="52"/>
        <v>147</v>
      </c>
      <c r="DY95" s="23">
        <f t="shared" si="52"/>
        <v>287.5</v>
      </c>
      <c r="DZ95" s="23">
        <f t="shared" si="52"/>
        <v>693</v>
      </c>
      <c r="EA95" s="23">
        <f t="shared" ref="EA95:FX95" si="53">IF(AND((EA89+EA92+EA93+EA94)&lt;50,(EA12=0)),50,(EA89+EA92+EA93+EA94))</f>
        <v>518</v>
      </c>
      <c r="EB95" s="23">
        <f t="shared" si="53"/>
        <v>494</v>
      </c>
      <c r="EC95" s="23">
        <f t="shared" si="53"/>
        <v>271.5</v>
      </c>
      <c r="ED95" s="23">
        <f t="shared" si="53"/>
        <v>1514</v>
      </c>
      <c r="EE95" s="23">
        <f t="shared" si="53"/>
        <v>184</v>
      </c>
      <c r="EF95" s="23">
        <f t="shared" si="53"/>
        <v>1334</v>
      </c>
      <c r="EG95" s="23">
        <f t="shared" si="53"/>
        <v>237</v>
      </c>
      <c r="EH95" s="23">
        <f t="shared" si="53"/>
        <v>236.5</v>
      </c>
      <c r="EI95" s="23">
        <f t="shared" si="53"/>
        <v>13398</v>
      </c>
      <c r="EJ95" s="23">
        <f t="shared" si="53"/>
        <v>9983.58</v>
      </c>
      <c r="EK95" s="23">
        <f t="shared" si="53"/>
        <v>672</v>
      </c>
      <c r="EL95" s="23">
        <f t="shared" si="53"/>
        <v>484.5</v>
      </c>
      <c r="EM95" s="23">
        <f t="shared" si="53"/>
        <v>357</v>
      </c>
      <c r="EN95" s="23">
        <f t="shared" si="53"/>
        <v>878</v>
      </c>
      <c r="EO95" s="23">
        <f t="shared" si="53"/>
        <v>283</v>
      </c>
      <c r="EP95" s="23">
        <f t="shared" si="53"/>
        <v>420</v>
      </c>
      <c r="EQ95" s="23">
        <f t="shared" si="53"/>
        <v>2555</v>
      </c>
      <c r="ER95" s="23">
        <f t="shared" si="53"/>
        <v>321</v>
      </c>
      <c r="ES95" s="23">
        <f t="shared" si="53"/>
        <v>183.38</v>
      </c>
      <c r="ET95" s="23">
        <f t="shared" si="53"/>
        <v>184</v>
      </c>
      <c r="EU95" s="23">
        <f t="shared" si="53"/>
        <v>557</v>
      </c>
      <c r="EV95" s="23">
        <f t="shared" si="53"/>
        <v>73.5</v>
      </c>
      <c r="EW95" s="23">
        <f t="shared" si="53"/>
        <v>716.5</v>
      </c>
      <c r="EX95" s="23">
        <f t="shared" si="53"/>
        <v>168</v>
      </c>
      <c r="EY95" s="23">
        <f t="shared" si="53"/>
        <v>205</v>
      </c>
      <c r="EZ95" s="23">
        <f t="shared" si="53"/>
        <v>119</v>
      </c>
      <c r="FA95" s="23">
        <f t="shared" si="53"/>
        <v>3381.5</v>
      </c>
      <c r="FB95" s="23">
        <f t="shared" si="53"/>
        <v>288</v>
      </c>
      <c r="FC95" s="23">
        <f t="shared" si="53"/>
        <v>1660.72</v>
      </c>
      <c r="FD95" s="23">
        <f t="shared" si="53"/>
        <v>408</v>
      </c>
      <c r="FE95" s="23">
        <f t="shared" si="53"/>
        <v>78</v>
      </c>
      <c r="FF95" s="23">
        <f t="shared" si="53"/>
        <v>201</v>
      </c>
      <c r="FG95" s="23">
        <f t="shared" si="53"/>
        <v>123</v>
      </c>
      <c r="FH95" s="23">
        <f t="shared" si="53"/>
        <v>72</v>
      </c>
      <c r="FI95" s="23">
        <f t="shared" si="53"/>
        <v>1654</v>
      </c>
      <c r="FJ95" s="23">
        <f t="shared" si="53"/>
        <v>2049</v>
      </c>
      <c r="FK95" s="23">
        <f t="shared" si="53"/>
        <v>2593</v>
      </c>
      <c r="FL95" s="23">
        <f t="shared" si="53"/>
        <v>8371</v>
      </c>
      <c r="FM95" s="23">
        <f t="shared" si="53"/>
        <v>3938</v>
      </c>
      <c r="FN95" s="23">
        <f t="shared" si="53"/>
        <v>21984.36</v>
      </c>
      <c r="FO95" s="23">
        <f t="shared" si="53"/>
        <v>1066</v>
      </c>
      <c r="FP95" s="23">
        <f t="shared" si="53"/>
        <v>2247</v>
      </c>
      <c r="FQ95" s="23">
        <f t="shared" si="53"/>
        <v>997</v>
      </c>
      <c r="FR95" s="23">
        <f t="shared" si="53"/>
        <v>167</v>
      </c>
      <c r="FS95" s="23">
        <f t="shared" si="53"/>
        <v>157</v>
      </c>
      <c r="FT95" s="23">
        <f t="shared" si="53"/>
        <v>60</v>
      </c>
      <c r="FU95" s="23">
        <f t="shared" si="53"/>
        <v>781.5</v>
      </c>
      <c r="FV95" s="23">
        <f t="shared" si="53"/>
        <v>800</v>
      </c>
      <c r="FW95" s="23">
        <f t="shared" si="53"/>
        <v>138</v>
      </c>
      <c r="FX95" s="23">
        <f t="shared" si="53"/>
        <v>55</v>
      </c>
      <c r="FY95" s="15"/>
      <c r="FZ95" s="15">
        <f t="shared" ref="FZ95:FZ103" si="54">SUM(C95:FX95)</f>
        <v>797911.99999999988</v>
      </c>
      <c r="GA95" s="14"/>
      <c r="GB95" s="15"/>
      <c r="GC95" s="15"/>
      <c r="GD95" s="2"/>
      <c r="GE95" s="2"/>
      <c r="GF95" s="12"/>
      <c r="GG95" s="12"/>
      <c r="GH95" s="12"/>
      <c r="GI95" s="12"/>
      <c r="GJ95" s="12"/>
      <c r="GK95" s="12"/>
      <c r="GL95" s="17"/>
      <c r="GM95" s="17"/>
    </row>
    <row r="96" spans="1:195" x14ac:dyDescent="0.35">
      <c r="A96" s="3" t="s">
        <v>483</v>
      </c>
      <c r="B96" s="2" t="s">
        <v>828</v>
      </c>
      <c r="C96" s="15">
        <f t="shared" ref="C96:BN96" si="55">C13</f>
        <v>1</v>
      </c>
      <c r="D96" s="15">
        <f t="shared" si="55"/>
        <v>29</v>
      </c>
      <c r="E96" s="15">
        <f t="shared" si="55"/>
        <v>0</v>
      </c>
      <c r="F96" s="15">
        <f t="shared" si="55"/>
        <v>1</v>
      </c>
      <c r="G96" s="15">
        <f t="shared" si="55"/>
        <v>0</v>
      </c>
      <c r="H96" s="15">
        <f t="shared" si="55"/>
        <v>0</v>
      </c>
      <c r="I96" s="15">
        <f t="shared" si="55"/>
        <v>4</v>
      </c>
      <c r="J96" s="15">
        <f t="shared" si="55"/>
        <v>0</v>
      </c>
      <c r="K96" s="15">
        <f t="shared" si="55"/>
        <v>0</v>
      </c>
      <c r="L96" s="15">
        <f t="shared" si="55"/>
        <v>0.5</v>
      </c>
      <c r="M96" s="15">
        <f t="shared" si="55"/>
        <v>1</v>
      </c>
      <c r="N96" s="15">
        <f t="shared" si="55"/>
        <v>5.5</v>
      </c>
      <c r="O96" s="15">
        <f t="shared" si="55"/>
        <v>3</v>
      </c>
      <c r="P96" s="15">
        <f t="shared" si="55"/>
        <v>0</v>
      </c>
      <c r="Q96" s="15">
        <f t="shared" si="55"/>
        <v>4.5</v>
      </c>
      <c r="R96" s="15">
        <f t="shared" si="55"/>
        <v>0</v>
      </c>
      <c r="S96" s="15">
        <f t="shared" si="55"/>
        <v>0</v>
      </c>
      <c r="T96" s="15">
        <f t="shared" si="55"/>
        <v>0</v>
      </c>
      <c r="U96" s="15">
        <f t="shared" si="55"/>
        <v>0</v>
      </c>
      <c r="V96" s="15">
        <f t="shared" si="55"/>
        <v>0</v>
      </c>
      <c r="W96" s="15">
        <f t="shared" si="55"/>
        <v>0</v>
      </c>
      <c r="X96" s="15">
        <f t="shared" si="55"/>
        <v>0</v>
      </c>
      <c r="Y96" s="15">
        <f t="shared" si="55"/>
        <v>0</v>
      </c>
      <c r="Z96" s="15">
        <f t="shared" si="55"/>
        <v>0</v>
      </c>
      <c r="AA96" s="15">
        <f t="shared" si="55"/>
        <v>51.5</v>
      </c>
      <c r="AB96" s="15">
        <f t="shared" si="55"/>
        <v>0.5</v>
      </c>
      <c r="AC96" s="15">
        <f t="shared" si="55"/>
        <v>0</v>
      </c>
      <c r="AD96" s="15">
        <f t="shared" si="55"/>
        <v>0</v>
      </c>
      <c r="AE96" s="15">
        <f t="shared" si="55"/>
        <v>0</v>
      </c>
      <c r="AF96" s="15">
        <f t="shared" si="55"/>
        <v>0</v>
      </c>
      <c r="AG96" s="15">
        <f t="shared" si="55"/>
        <v>0</v>
      </c>
      <c r="AH96" s="15">
        <f t="shared" si="55"/>
        <v>0</v>
      </c>
      <c r="AI96" s="15">
        <f t="shared" si="55"/>
        <v>0</v>
      </c>
      <c r="AJ96" s="15">
        <f t="shared" si="55"/>
        <v>0</v>
      </c>
      <c r="AK96" s="15">
        <f t="shared" si="55"/>
        <v>0</v>
      </c>
      <c r="AL96" s="15">
        <f t="shared" si="55"/>
        <v>0</v>
      </c>
      <c r="AM96" s="15">
        <f t="shared" si="55"/>
        <v>0</v>
      </c>
      <c r="AN96" s="15">
        <f t="shared" si="55"/>
        <v>0</v>
      </c>
      <c r="AO96" s="15">
        <f t="shared" si="55"/>
        <v>0</v>
      </c>
      <c r="AP96" s="15">
        <f t="shared" si="55"/>
        <v>4.5</v>
      </c>
      <c r="AQ96" s="15">
        <f t="shared" si="55"/>
        <v>0</v>
      </c>
      <c r="AR96" s="15">
        <f t="shared" si="55"/>
        <v>14</v>
      </c>
      <c r="AS96" s="15">
        <f t="shared" si="55"/>
        <v>2</v>
      </c>
      <c r="AT96" s="15">
        <f t="shared" si="55"/>
        <v>1</v>
      </c>
      <c r="AU96" s="15">
        <f t="shared" si="55"/>
        <v>0</v>
      </c>
      <c r="AV96" s="15">
        <f t="shared" si="55"/>
        <v>0</v>
      </c>
      <c r="AW96" s="15">
        <f t="shared" si="55"/>
        <v>0</v>
      </c>
      <c r="AX96" s="15">
        <f t="shared" si="55"/>
        <v>0</v>
      </c>
      <c r="AY96" s="15">
        <f t="shared" si="55"/>
        <v>0</v>
      </c>
      <c r="AZ96" s="15">
        <f t="shared" si="55"/>
        <v>0</v>
      </c>
      <c r="BA96" s="15">
        <f t="shared" si="55"/>
        <v>0</v>
      </c>
      <c r="BB96" s="15">
        <f t="shared" si="55"/>
        <v>0</v>
      </c>
      <c r="BC96" s="15">
        <f t="shared" si="55"/>
        <v>3.5</v>
      </c>
      <c r="BD96" s="15">
        <f t="shared" si="55"/>
        <v>0</v>
      </c>
      <c r="BE96" s="15">
        <f t="shared" si="55"/>
        <v>0</v>
      </c>
      <c r="BF96" s="15">
        <f t="shared" si="55"/>
        <v>1</v>
      </c>
      <c r="BG96" s="15">
        <f t="shared" si="55"/>
        <v>0</v>
      </c>
      <c r="BH96" s="15">
        <f t="shared" si="55"/>
        <v>0</v>
      </c>
      <c r="BI96" s="15">
        <f t="shared" si="55"/>
        <v>0</v>
      </c>
      <c r="BJ96" s="15">
        <f t="shared" si="55"/>
        <v>2</v>
      </c>
      <c r="BK96" s="15">
        <f t="shared" si="55"/>
        <v>19.5</v>
      </c>
      <c r="BL96" s="15">
        <f t="shared" si="55"/>
        <v>0.5</v>
      </c>
      <c r="BM96" s="15">
        <f t="shared" si="55"/>
        <v>0</v>
      </c>
      <c r="BN96" s="15">
        <f t="shared" si="55"/>
        <v>11.5</v>
      </c>
      <c r="BO96" s="15">
        <f t="shared" ref="BO96:DZ96" si="56">BO13</f>
        <v>0</v>
      </c>
      <c r="BP96" s="15">
        <f t="shared" si="56"/>
        <v>0</v>
      </c>
      <c r="BQ96" s="15">
        <f t="shared" si="56"/>
        <v>0</v>
      </c>
      <c r="BR96" s="15">
        <f t="shared" si="56"/>
        <v>0</v>
      </c>
      <c r="BS96" s="15">
        <f t="shared" si="56"/>
        <v>0</v>
      </c>
      <c r="BT96" s="15">
        <f t="shared" si="56"/>
        <v>0</v>
      </c>
      <c r="BU96" s="15">
        <f t="shared" si="56"/>
        <v>1</v>
      </c>
      <c r="BV96" s="15">
        <f t="shared" si="56"/>
        <v>0</v>
      </c>
      <c r="BW96" s="15">
        <f t="shared" si="56"/>
        <v>0</v>
      </c>
      <c r="BX96" s="15">
        <f t="shared" si="56"/>
        <v>0</v>
      </c>
      <c r="BY96" s="15">
        <f t="shared" si="56"/>
        <v>0</v>
      </c>
      <c r="BZ96" s="15">
        <f t="shared" si="56"/>
        <v>0</v>
      </c>
      <c r="CA96" s="15">
        <f t="shared" si="56"/>
        <v>0</v>
      </c>
      <c r="CB96" s="15">
        <f t="shared" si="56"/>
        <v>6</v>
      </c>
      <c r="CC96" s="15">
        <f t="shared" si="56"/>
        <v>0</v>
      </c>
      <c r="CD96" s="15">
        <f t="shared" si="56"/>
        <v>0</v>
      </c>
      <c r="CE96" s="15">
        <f t="shared" si="56"/>
        <v>0</v>
      </c>
      <c r="CF96" s="15">
        <f t="shared" si="56"/>
        <v>0</v>
      </c>
      <c r="CG96" s="15">
        <f t="shared" si="56"/>
        <v>0</v>
      </c>
      <c r="CH96" s="15">
        <f t="shared" si="56"/>
        <v>0</v>
      </c>
      <c r="CI96" s="15">
        <f t="shared" si="56"/>
        <v>0</v>
      </c>
      <c r="CJ96" s="15">
        <f t="shared" si="56"/>
        <v>0</v>
      </c>
      <c r="CK96" s="15">
        <f t="shared" si="56"/>
        <v>0</v>
      </c>
      <c r="CL96" s="15">
        <f t="shared" si="56"/>
        <v>0</v>
      </c>
      <c r="CM96" s="15">
        <f t="shared" si="56"/>
        <v>0</v>
      </c>
      <c r="CN96" s="15">
        <f t="shared" si="56"/>
        <v>8.5</v>
      </c>
      <c r="CO96" s="15">
        <f t="shared" si="56"/>
        <v>2.5</v>
      </c>
      <c r="CP96" s="15">
        <f t="shared" si="56"/>
        <v>2</v>
      </c>
      <c r="CQ96" s="15">
        <f t="shared" si="56"/>
        <v>0</v>
      </c>
      <c r="CR96" s="15">
        <f t="shared" si="56"/>
        <v>0</v>
      </c>
      <c r="CS96" s="15">
        <f t="shared" si="56"/>
        <v>0</v>
      </c>
      <c r="CT96" s="15">
        <f t="shared" si="56"/>
        <v>0</v>
      </c>
      <c r="CU96" s="15">
        <f t="shared" si="56"/>
        <v>0</v>
      </c>
      <c r="CV96" s="15">
        <f t="shared" si="56"/>
        <v>0</v>
      </c>
      <c r="CW96" s="15">
        <f t="shared" si="56"/>
        <v>0</v>
      </c>
      <c r="CX96" s="15">
        <f t="shared" si="56"/>
        <v>0</v>
      </c>
      <c r="CY96" s="15">
        <f t="shared" si="56"/>
        <v>0</v>
      </c>
      <c r="CZ96" s="15">
        <f t="shared" si="56"/>
        <v>0</v>
      </c>
      <c r="DA96" s="15">
        <f t="shared" si="56"/>
        <v>1</v>
      </c>
      <c r="DB96" s="15">
        <f t="shared" si="56"/>
        <v>0</v>
      </c>
      <c r="DC96" s="15">
        <f t="shared" si="56"/>
        <v>0</v>
      </c>
      <c r="DD96" s="15">
        <f t="shared" si="56"/>
        <v>0</v>
      </c>
      <c r="DE96" s="15">
        <f t="shared" si="56"/>
        <v>0</v>
      </c>
      <c r="DF96" s="15">
        <f t="shared" si="56"/>
        <v>13</v>
      </c>
      <c r="DG96" s="15">
        <f t="shared" si="56"/>
        <v>0</v>
      </c>
      <c r="DH96" s="15">
        <f t="shared" si="56"/>
        <v>0</v>
      </c>
      <c r="DI96" s="15">
        <f t="shared" si="56"/>
        <v>0</v>
      </c>
      <c r="DJ96" s="15">
        <f t="shared" si="56"/>
        <v>0</v>
      </c>
      <c r="DK96" s="15">
        <f t="shared" si="56"/>
        <v>0</v>
      </c>
      <c r="DL96" s="15">
        <f t="shared" si="56"/>
        <v>0</v>
      </c>
      <c r="DM96" s="15">
        <f t="shared" si="56"/>
        <v>0</v>
      </c>
      <c r="DN96" s="15">
        <f t="shared" si="56"/>
        <v>2</v>
      </c>
      <c r="DO96" s="15">
        <f t="shared" si="56"/>
        <v>1</v>
      </c>
      <c r="DP96" s="15">
        <f t="shared" si="56"/>
        <v>0</v>
      </c>
      <c r="DQ96" s="15">
        <f t="shared" si="56"/>
        <v>0</v>
      </c>
      <c r="DR96" s="15">
        <f t="shared" si="56"/>
        <v>0</v>
      </c>
      <c r="DS96" s="15">
        <f t="shared" si="56"/>
        <v>0</v>
      </c>
      <c r="DT96" s="15">
        <f t="shared" si="56"/>
        <v>0</v>
      </c>
      <c r="DU96" s="15">
        <f t="shared" si="56"/>
        <v>0</v>
      </c>
      <c r="DV96" s="15">
        <f t="shared" si="56"/>
        <v>0</v>
      </c>
      <c r="DW96" s="15">
        <f t="shared" si="56"/>
        <v>0</v>
      </c>
      <c r="DX96" s="15">
        <f t="shared" si="56"/>
        <v>0</v>
      </c>
      <c r="DY96" s="15">
        <f t="shared" si="56"/>
        <v>0</v>
      </c>
      <c r="DZ96" s="15">
        <f t="shared" si="56"/>
        <v>0</v>
      </c>
      <c r="EA96" s="15">
        <f t="shared" ref="EA96:FX96" si="57">EA13</f>
        <v>0</v>
      </c>
      <c r="EB96" s="15">
        <f t="shared" si="57"/>
        <v>0</v>
      </c>
      <c r="EC96" s="15">
        <f t="shared" si="57"/>
        <v>1</v>
      </c>
      <c r="ED96" s="15">
        <f t="shared" si="57"/>
        <v>0</v>
      </c>
      <c r="EE96" s="15">
        <f t="shared" si="57"/>
        <v>0</v>
      </c>
      <c r="EF96" s="15">
        <f t="shared" si="57"/>
        <v>0</v>
      </c>
      <c r="EG96" s="15">
        <f t="shared" si="57"/>
        <v>0</v>
      </c>
      <c r="EH96" s="15">
        <f t="shared" si="57"/>
        <v>0</v>
      </c>
      <c r="EI96" s="15">
        <f t="shared" si="57"/>
        <v>0</v>
      </c>
      <c r="EJ96" s="15">
        <f t="shared" si="57"/>
        <v>1</v>
      </c>
      <c r="EK96" s="15">
        <f t="shared" si="57"/>
        <v>0</v>
      </c>
      <c r="EL96" s="15">
        <f t="shared" si="57"/>
        <v>0</v>
      </c>
      <c r="EM96" s="15">
        <f t="shared" si="57"/>
        <v>0</v>
      </c>
      <c r="EN96" s="15">
        <f t="shared" si="57"/>
        <v>0</v>
      </c>
      <c r="EO96" s="15">
        <f t="shared" si="57"/>
        <v>0</v>
      </c>
      <c r="EP96" s="15">
        <f t="shared" si="57"/>
        <v>0</v>
      </c>
      <c r="EQ96" s="15">
        <f t="shared" si="57"/>
        <v>0</v>
      </c>
      <c r="ER96" s="15">
        <f t="shared" si="57"/>
        <v>0</v>
      </c>
      <c r="ES96" s="15">
        <f t="shared" si="57"/>
        <v>0</v>
      </c>
      <c r="ET96" s="15">
        <f t="shared" si="57"/>
        <v>0</v>
      </c>
      <c r="EU96" s="15">
        <f t="shared" si="57"/>
        <v>0</v>
      </c>
      <c r="EV96" s="15">
        <f t="shared" si="57"/>
        <v>0</v>
      </c>
      <c r="EW96" s="15">
        <f t="shared" si="57"/>
        <v>0</v>
      </c>
      <c r="EX96" s="15">
        <f t="shared" si="57"/>
        <v>0</v>
      </c>
      <c r="EY96" s="15">
        <f t="shared" si="57"/>
        <v>0</v>
      </c>
      <c r="EZ96" s="15">
        <f t="shared" si="57"/>
        <v>0</v>
      </c>
      <c r="FA96" s="15">
        <f t="shared" si="57"/>
        <v>1.5</v>
      </c>
      <c r="FB96" s="15">
        <f t="shared" si="57"/>
        <v>0</v>
      </c>
      <c r="FC96" s="15">
        <f t="shared" si="57"/>
        <v>1.5</v>
      </c>
      <c r="FD96" s="15">
        <f t="shared" si="57"/>
        <v>0</v>
      </c>
      <c r="FE96" s="15">
        <f t="shared" si="57"/>
        <v>0</v>
      </c>
      <c r="FF96" s="15">
        <f t="shared" si="57"/>
        <v>0</v>
      </c>
      <c r="FG96" s="15">
        <f t="shared" si="57"/>
        <v>0</v>
      </c>
      <c r="FH96" s="15">
        <f t="shared" si="57"/>
        <v>0</v>
      </c>
      <c r="FI96" s="15">
        <f t="shared" si="57"/>
        <v>0</v>
      </c>
      <c r="FJ96" s="15">
        <f t="shared" si="57"/>
        <v>0</v>
      </c>
      <c r="FK96" s="15">
        <f t="shared" si="57"/>
        <v>0</v>
      </c>
      <c r="FL96" s="15">
        <f t="shared" si="57"/>
        <v>0</v>
      </c>
      <c r="FM96" s="15">
        <f t="shared" si="57"/>
        <v>0</v>
      </c>
      <c r="FN96" s="15">
        <f t="shared" si="57"/>
        <v>30</v>
      </c>
      <c r="FO96" s="15">
        <f t="shared" si="57"/>
        <v>1</v>
      </c>
      <c r="FP96" s="15">
        <f t="shared" si="57"/>
        <v>0</v>
      </c>
      <c r="FQ96" s="15">
        <f t="shared" si="57"/>
        <v>0</v>
      </c>
      <c r="FR96" s="15">
        <f t="shared" si="57"/>
        <v>0</v>
      </c>
      <c r="FS96" s="15">
        <f t="shared" si="57"/>
        <v>0</v>
      </c>
      <c r="FT96" s="15">
        <f t="shared" si="57"/>
        <v>0</v>
      </c>
      <c r="FU96" s="15">
        <f t="shared" si="57"/>
        <v>0</v>
      </c>
      <c r="FV96" s="15">
        <f t="shared" si="57"/>
        <v>1</v>
      </c>
      <c r="FW96" s="15">
        <f t="shared" si="57"/>
        <v>0</v>
      </c>
      <c r="FX96" s="15">
        <f t="shared" si="57"/>
        <v>0</v>
      </c>
      <c r="FZ96" s="15">
        <f t="shared" si="54"/>
        <v>235</v>
      </c>
      <c r="GA96" s="14"/>
      <c r="GB96" s="15"/>
      <c r="GC96" s="15"/>
      <c r="GD96" s="15"/>
      <c r="GE96" s="2"/>
      <c r="GF96" s="12"/>
      <c r="GG96" s="12"/>
      <c r="GH96" s="12"/>
      <c r="GI96" s="12"/>
      <c r="GJ96" s="12"/>
      <c r="GK96" s="12"/>
      <c r="GL96" s="17"/>
      <c r="GM96" s="17"/>
    </row>
    <row r="97" spans="1:254" x14ac:dyDescent="0.35">
      <c r="A97" s="3" t="s">
        <v>484</v>
      </c>
      <c r="B97" s="2" t="s">
        <v>1024</v>
      </c>
      <c r="C97" s="15">
        <f>C15</f>
        <v>1</v>
      </c>
      <c r="D97" s="15">
        <f t="shared" ref="D97:BO97" si="58">D15</f>
        <v>7.5</v>
      </c>
      <c r="E97" s="15">
        <f t="shared" si="58"/>
        <v>0</v>
      </c>
      <c r="F97" s="15">
        <f t="shared" si="58"/>
        <v>3</v>
      </c>
      <c r="G97" s="15">
        <f t="shared" si="58"/>
        <v>2</v>
      </c>
      <c r="H97" s="15">
        <f t="shared" si="58"/>
        <v>2</v>
      </c>
      <c r="I97" s="15">
        <f t="shared" si="58"/>
        <v>12.5</v>
      </c>
      <c r="J97" s="15">
        <f t="shared" si="58"/>
        <v>0</v>
      </c>
      <c r="K97" s="15">
        <f t="shared" si="58"/>
        <v>0</v>
      </c>
      <c r="L97" s="15">
        <f t="shared" si="58"/>
        <v>23</v>
      </c>
      <c r="M97" s="15">
        <f t="shared" si="58"/>
        <v>5</v>
      </c>
      <c r="N97" s="15">
        <f t="shared" si="58"/>
        <v>140</v>
      </c>
      <c r="O97" s="15">
        <f t="shared" si="58"/>
        <v>60</v>
      </c>
      <c r="P97" s="15">
        <f t="shared" si="58"/>
        <v>0</v>
      </c>
      <c r="Q97" s="15">
        <f t="shared" si="58"/>
        <v>143.5</v>
      </c>
      <c r="R97" s="15">
        <f t="shared" si="58"/>
        <v>2</v>
      </c>
      <c r="S97" s="15">
        <f t="shared" si="58"/>
        <v>0</v>
      </c>
      <c r="T97" s="15">
        <f t="shared" si="58"/>
        <v>0</v>
      </c>
      <c r="U97" s="15">
        <f t="shared" si="58"/>
        <v>0</v>
      </c>
      <c r="V97" s="15">
        <f t="shared" si="58"/>
        <v>0</v>
      </c>
      <c r="W97" s="15">
        <f t="shared" si="58"/>
        <v>1</v>
      </c>
      <c r="X97" s="15">
        <f t="shared" si="58"/>
        <v>0</v>
      </c>
      <c r="Y97" s="15">
        <f t="shared" si="58"/>
        <v>0</v>
      </c>
      <c r="Z97" s="15">
        <f t="shared" si="58"/>
        <v>1</v>
      </c>
      <c r="AA97" s="15">
        <f t="shared" si="58"/>
        <v>15</v>
      </c>
      <c r="AB97" s="15">
        <f t="shared" si="58"/>
        <v>50</v>
      </c>
      <c r="AC97" s="15">
        <f t="shared" si="58"/>
        <v>0</v>
      </c>
      <c r="AD97" s="15">
        <f t="shared" si="58"/>
        <v>2</v>
      </c>
      <c r="AE97" s="15">
        <f t="shared" si="58"/>
        <v>0</v>
      </c>
      <c r="AF97" s="15">
        <f t="shared" si="58"/>
        <v>0</v>
      </c>
      <c r="AG97" s="15">
        <f t="shared" si="58"/>
        <v>2.5</v>
      </c>
      <c r="AH97" s="15">
        <f t="shared" si="58"/>
        <v>0</v>
      </c>
      <c r="AI97" s="15">
        <f t="shared" si="58"/>
        <v>0</v>
      </c>
      <c r="AJ97" s="15">
        <f t="shared" si="58"/>
        <v>0</v>
      </c>
      <c r="AK97" s="15">
        <f t="shared" si="58"/>
        <v>0</v>
      </c>
      <c r="AL97" s="15">
        <f t="shared" si="58"/>
        <v>0</v>
      </c>
      <c r="AM97" s="15">
        <f t="shared" si="58"/>
        <v>0</v>
      </c>
      <c r="AN97" s="15">
        <f t="shared" si="58"/>
        <v>0</v>
      </c>
      <c r="AO97" s="15">
        <f t="shared" si="58"/>
        <v>4</v>
      </c>
      <c r="AP97" s="15">
        <f t="shared" si="58"/>
        <v>197.5</v>
      </c>
      <c r="AQ97" s="15">
        <f t="shared" si="58"/>
        <v>1</v>
      </c>
      <c r="AR97" s="15">
        <f t="shared" si="58"/>
        <v>65</v>
      </c>
      <c r="AS97" s="15">
        <f t="shared" si="58"/>
        <v>20</v>
      </c>
      <c r="AT97" s="15">
        <f t="shared" si="58"/>
        <v>5</v>
      </c>
      <c r="AU97" s="15">
        <f t="shared" si="58"/>
        <v>0</v>
      </c>
      <c r="AV97" s="15">
        <f t="shared" si="58"/>
        <v>0</v>
      </c>
      <c r="AW97" s="15">
        <f t="shared" si="58"/>
        <v>1</v>
      </c>
      <c r="AX97" s="15">
        <f t="shared" si="58"/>
        <v>0</v>
      </c>
      <c r="AY97" s="15">
        <f t="shared" si="58"/>
        <v>4</v>
      </c>
      <c r="AZ97" s="15">
        <f t="shared" si="58"/>
        <v>0</v>
      </c>
      <c r="BA97" s="15">
        <f t="shared" si="58"/>
        <v>7</v>
      </c>
      <c r="BB97" s="15">
        <f t="shared" si="58"/>
        <v>14</v>
      </c>
      <c r="BC97" s="15">
        <f t="shared" si="58"/>
        <v>23</v>
      </c>
      <c r="BD97" s="15">
        <f t="shared" si="58"/>
        <v>5</v>
      </c>
      <c r="BE97" s="15">
        <f t="shared" si="58"/>
        <v>0</v>
      </c>
      <c r="BF97" s="15">
        <f t="shared" si="58"/>
        <v>35</v>
      </c>
      <c r="BG97" s="15">
        <f t="shared" si="58"/>
        <v>0</v>
      </c>
      <c r="BH97" s="15">
        <f t="shared" si="58"/>
        <v>13.5</v>
      </c>
      <c r="BI97" s="15">
        <f t="shared" si="58"/>
        <v>0</v>
      </c>
      <c r="BJ97" s="15">
        <f t="shared" si="58"/>
        <v>22</v>
      </c>
      <c r="BK97" s="15">
        <f t="shared" si="58"/>
        <v>110</v>
      </c>
      <c r="BL97" s="15">
        <f t="shared" si="58"/>
        <v>6</v>
      </c>
      <c r="BM97" s="15">
        <f t="shared" si="58"/>
        <v>4</v>
      </c>
      <c r="BN97" s="15">
        <f t="shared" si="58"/>
        <v>43.5</v>
      </c>
      <c r="BO97" s="15">
        <f t="shared" si="58"/>
        <v>2.5</v>
      </c>
      <c r="BP97" s="15">
        <f t="shared" ref="BP97:EA97" si="59">BP15</f>
        <v>0</v>
      </c>
      <c r="BQ97" s="15">
        <f t="shared" si="59"/>
        <v>1.5</v>
      </c>
      <c r="BR97" s="15">
        <f t="shared" si="59"/>
        <v>0</v>
      </c>
      <c r="BS97" s="15">
        <f t="shared" si="59"/>
        <v>0</v>
      </c>
      <c r="BT97" s="15">
        <f t="shared" si="59"/>
        <v>1</v>
      </c>
      <c r="BU97" s="15">
        <f t="shared" si="59"/>
        <v>1</v>
      </c>
      <c r="BV97" s="15">
        <f t="shared" si="59"/>
        <v>0</v>
      </c>
      <c r="BW97" s="15">
        <f t="shared" si="59"/>
        <v>0</v>
      </c>
      <c r="BX97" s="15">
        <f t="shared" si="59"/>
        <v>0</v>
      </c>
      <c r="BY97" s="15">
        <f t="shared" si="59"/>
        <v>0</v>
      </c>
      <c r="BZ97" s="15">
        <f t="shared" si="59"/>
        <v>0</v>
      </c>
      <c r="CA97" s="15">
        <f t="shared" si="59"/>
        <v>0</v>
      </c>
      <c r="CB97" s="15">
        <f t="shared" si="59"/>
        <v>206</v>
      </c>
      <c r="CC97" s="15">
        <f t="shared" si="59"/>
        <v>0</v>
      </c>
      <c r="CD97" s="15">
        <f t="shared" si="59"/>
        <v>0</v>
      </c>
      <c r="CE97" s="15">
        <f t="shared" si="59"/>
        <v>0</v>
      </c>
      <c r="CF97" s="15">
        <f t="shared" si="59"/>
        <v>0</v>
      </c>
      <c r="CG97" s="15">
        <f t="shared" si="59"/>
        <v>0</v>
      </c>
      <c r="CH97" s="15">
        <f t="shared" si="59"/>
        <v>0</v>
      </c>
      <c r="CI97" s="15">
        <f t="shared" si="59"/>
        <v>0</v>
      </c>
      <c r="CJ97" s="15">
        <f t="shared" si="59"/>
        <v>2</v>
      </c>
      <c r="CK97" s="15">
        <f t="shared" si="59"/>
        <v>0</v>
      </c>
      <c r="CL97" s="15">
        <f t="shared" si="59"/>
        <v>3</v>
      </c>
      <c r="CM97" s="15">
        <f t="shared" si="59"/>
        <v>1</v>
      </c>
      <c r="CN97" s="15">
        <f t="shared" si="59"/>
        <v>174.5</v>
      </c>
      <c r="CO97" s="15">
        <f t="shared" si="59"/>
        <v>73</v>
      </c>
      <c r="CP97" s="15">
        <f t="shared" si="59"/>
        <v>5</v>
      </c>
      <c r="CQ97" s="15">
        <f t="shared" si="59"/>
        <v>2</v>
      </c>
      <c r="CR97" s="15">
        <f t="shared" si="59"/>
        <v>0</v>
      </c>
      <c r="CS97" s="15">
        <f t="shared" si="59"/>
        <v>0</v>
      </c>
      <c r="CT97" s="15">
        <f t="shared" si="59"/>
        <v>0</v>
      </c>
      <c r="CU97" s="15">
        <f t="shared" si="59"/>
        <v>1</v>
      </c>
      <c r="CV97" s="15">
        <f t="shared" si="59"/>
        <v>0</v>
      </c>
      <c r="CW97" s="15">
        <f t="shared" si="59"/>
        <v>0</v>
      </c>
      <c r="CX97" s="15">
        <f t="shared" si="59"/>
        <v>0</v>
      </c>
      <c r="CY97" s="15">
        <f t="shared" si="59"/>
        <v>0</v>
      </c>
      <c r="CZ97" s="15">
        <f t="shared" si="59"/>
        <v>0</v>
      </c>
      <c r="DA97" s="15">
        <f t="shared" si="59"/>
        <v>0</v>
      </c>
      <c r="DB97" s="15">
        <f t="shared" si="59"/>
        <v>0</v>
      </c>
      <c r="DC97" s="15">
        <f t="shared" si="59"/>
        <v>0</v>
      </c>
      <c r="DD97" s="15">
        <f t="shared" si="59"/>
        <v>0</v>
      </c>
      <c r="DE97" s="15">
        <f t="shared" si="59"/>
        <v>0</v>
      </c>
      <c r="DF97" s="15">
        <f t="shared" si="59"/>
        <v>30.5</v>
      </c>
      <c r="DG97" s="15">
        <f t="shared" si="59"/>
        <v>0</v>
      </c>
      <c r="DH97" s="15">
        <f t="shared" si="59"/>
        <v>0</v>
      </c>
      <c r="DI97" s="15">
        <f t="shared" si="59"/>
        <v>4.5</v>
      </c>
      <c r="DJ97" s="15">
        <f t="shared" si="59"/>
        <v>0</v>
      </c>
      <c r="DK97" s="15">
        <f t="shared" si="59"/>
        <v>0</v>
      </c>
      <c r="DL97" s="15">
        <f t="shared" si="59"/>
        <v>6</v>
      </c>
      <c r="DM97" s="15">
        <f t="shared" si="59"/>
        <v>0</v>
      </c>
      <c r="DN97" s="15">
        <f t="shared" si="59"/>
        <v>0</v>
      </c>
      <c r="DO97" s="15">
        <f t="shared" si="59"/>
        <v>0</v>
      </c>
      <c r="DP97" s="15">
        <f t="shared" si="59"/>
        <v>0</v>
      </c>
      <c r="DQ97" s="15">
        <f t="shared" si="59"/>
        <v>0</v>
      </c>
      <c r="DR97" s="15">
        <f t="shared" si="59"/>
        <v>0</v>
      </c>
      <c r="DS97" s="15">
        <f t="shared" si="59"/>
        <v>0</v>
      </c>
      <c r="DT97" s="15">
        <f t="shared" si="59"/>
        <v>0</v>
      </c>
      <c r="DU97" s="15">
        <f t="shared" si="59"/>
        <v>0</v>
      </c>
      <c r="DV97" s="15">
        <f t="shared" si="59"/>
        <v>0</v>
      </c>
      <c r="DW97" s="15">
        <f t="shared" si="59"/>
        <v>0</v>
      </c>
      <c r="DX97" s="15">
        <f t="shared" si="59"/>
        <v>0</v>
      </c>
      <c r="DY97" s="15">
        <f t="shared" si="59"/>
        <v>0</v>
      </c>
      <c r="DZ97" s="15">
        <f t="shared" si="59"/>
        <v>2</v>
      </c>
      <c r="EA97" s="15">
        <f t="shared" si="59"/>
        <v>2</v>
      </c>
      <c r="EB97" s="15">
        <f t="shared" ref="EB97:FX97" si="60">EB15</f>
        <v>0</v>
      </c>
      <c r="EC97" s="15">
        <f t="shared" si="60"/>
        <v>1</v>
      </c>
      <c r="ED97" s="15">
        <f t="shared" si="60"/>
        <v>0</v>
      </c>
      <c r="EE97" s="15">
        <f t="shared" si="60"/>
        <v>0</v>
      </c>
      <c r="EF97" s="15">
        <f t="shared" si="60"/>
        <v>2</v>
      </c>
      <c r="EG97" s="15">
        <f t="shared" si="60"/>
        <v>1</v>
      </c>
      <c r="EH97" s="15">
        <f t="shared" si="60"/>
        <v>1</v>
      </c>
      <c r="EI97" s="15">
        <f t="shared" si="60"/>
        <v>12.5</v>
      </c>
      <c r="EJ97" s="15">
        <f t="shared" si="60"/>
        <v>31</v>
      </c>
      <c r="EK97" s="15">
        <f t="shared" si="60"/>
        <v>0</v>
      </c>
      <c r="EL97" s="15">
        <f t="shared" si="60"/>
        <v>0</v>
      </c>
      <c r="EM97" s="15">
        <f t="shared" si="60"/>
        <v>1</v>
      </c>
      <c r="EN97" s="15">
        <f t="shared" si="60"/>
        <v>0</v>
      </c>
      <c r="EO97" s="15">
        <f t="shared" si="60"/>
        <v>0</v>
      </c>
      <c r="EP97" s="15">
        <f t="shared" si="60"/>
        <v>0</v>
      </c>
      <c r="EQ97" s="15">
        <f t="shared" si="60"/>
        <v>0</v>
      </c>
      <c r="ER97" s="15">
        <f t="shared" si="60"/>
        <v>0</v>
      </c>
      <c r="ES97" s="15">
        <f t="shared" si="60"/>
        <v>0</v>
      </c>
      <c r="ET97" s="15">
        <f t="shared" si="60"/>
        <v>0</v>
      </c>
      <c r="EU97" s="15">
        <f t="shared" si="60"/>
        <v>2</v>
      </c>
      <c r="EV97" s="15">
        <f t="shared" si="60"/>
        <v>5</v>
      </c>
      <c r="EW97" s="15">
        <f t="shared" si="60"/>
        <v>0</v>
      </c>
      <c r="EX97" s="15">
        <f t="shared" si="60"/>
        <v>0</v>
      </c>
      <c r="EY97" s="15">
        <f t="shared" si="60"/>
        <v>0</v>
      </c>
      <c r="EZ97" s="15">
        <f t="shared" si="60"/>
        <v>0</v>
      </c>
      <c r="FA97" s="15">
        <f t="shared" si="60"/>
        <v>8</v>
      </c>
      <c r="FB97" s="15">
        <f t="shared" si="60"/>
        <v>0</v>
      </c>
      <c r="FC97" s="15">
        <f t="shared" si="60"/>
        <v>8</v>
      </c>
      <c r="FD97" s="15">
        <f t="shared" si="60"/>
        <v>1</v>
      </c>
      <c r="FE97" s="15">
        <f t="shared" si="60"/>
        <v>0</v>
      </c>
      <c r="FF97" s="15">
        <f t="shared" si="60"/>
        <v>0</v>
      </c>
      <c r="FG97" s="15">
        <f t="shared" si="60"/>
        <v>0</v>
      </c>
      <c r="FH97" s="15">
        <f t="shared" si="60"/>
        <v>0</v>
      </c>
      <c r="FI97" s="15">
        <f t="shared" si="60"/>
        <v>0</v>
      </c>
      <c r="FJ97" s="15">
        <f t="shared" si="60"/>
        <v>0</v>
      </c>
      <c r="FK97" s="15">
        <f t="shared" si="60"/>
        <v>0</v>
      </c>
      <c r="FL97" s="15">
        <f t="shared" si="60"/>
        <v>0</v>
      </c>
      <c r="FM97" s="15">
        <f t="shared" si="60"/>
        <v>5</v>
      </c>
      <c r="FN97" s="15">
        <f t="shared" si="60"/>
        <v>4.5</v>
      </c>
      <c r="FO97" s="15">
        <f t="shared" si="60"/>
        <v>0</v>
      </c>
      <c r="FP97" s="15">
        <f t="shared" si="60"/>
        <v>0</v>
      </c>
      <c r="FQ97" s="15">
        <f t="shared" si="60"/>
        <v>0</v>
      </c>
      <c r="FR97" s="15">
        <f t="shared" si="60"/>
        <v>0</v>
      </c>
      <c r="FS97" s="15">
        <f t="shared" si="60"/>
        <v>0</v>
      </c>
      <c r="FT97" s="15">
        <f t="shared" si="60"/>
        <v>0</v>
      </c>
      <c r="FU97" s="15">
        <f t="shared" si="60"/>
        <v>0</v>
      </c>
      <c r="FV97" s="15">
        <f t="shared" si="60"/>
        <v>1</v>
      </c>
      <c r="FW97" s="15">
        <f t="shared" si="60"/>
        <v>0</v>
      </c>
      <c r="FX97" s="15">
        <f t="shared" si="60"/>
        <v>0</v>
      </c>
      <c r="FZ97" s="15"/>
      <c r="GA97" s="14"/>
      <c r="GB97" s="15"/>
      <c r="GC97" s="15"/>
      <c r="GD97" s="15"/>
      <c r="GE97" s="2"/>
      <c r="GF97" s="12"/>
      <c r="GG97" s="12"/>
      <c r="GH97" s="12"/>
      <c r="GI97" s="12"/>
      <c r="GJ97" s="12"/>
      <c r="GK97" s="12"/>
      <c r="GL97" s="17"/>
      <c r="GM97" s="17"/>
    </row>
    <row r="98" spans="1:254" x14ac:dyDescent="0.35">
      <c r="A98" s="3" t="s">
        <v>1025</v>
      </c>
      <c r="B98" s="2" t="s">
        <v>1026</v>
      </c>
      <c r="C98" s="15">
        <f t="shared" ref="C98:BN98" si="61">C34</f>
        <v>0</v>
      </c>
      <c r="D98" s="15">
        <f t="shared" si="61"/>
        <v>10</v>
      </c>
      <c r="E98" s="15">
        <f t="shared" si="61"/>
        <v>0</v>
      </c>
      <c r="F98" s="15">
        <f t="shared" si="61"/>
        <v>0</v>
      </c>
      <c r="G98" s="15">
        <f t="shared" si="61"/>
        <v>0</v>
      </c>
      <c r="H98" s="15">
        <f t="shared" si="61"/>
        <v>0</v>
      </c>
      <c r="I98" s="15">
        <f t="shared" si="61"/>
        <v>0</v>
      </c>
      <c r="J98" s="15">
        <f t="shared" si="61"/>
        <v>0</v>
      </c>
      <c r="K98" s="15">
        <f t="shared" si="61"/>
        <v>0</v>
      </c>
      <c r="L98" s="15">
        <f t="shared" si="61"/>
        <v>0</v>
      </c>
      <c r="M98" s="15">
        <f t="shared" si="61"/>
        <v>0</v>
      </c>
      <c r="N98" s="15">
        <f t="shared" si="61"/>
        <v>0</v>
      </c>
      <c r="O98" s="15">
        <f t="shared" si="61"/>
        <v>0</v>
      </c>
      <c r="P98" s="15">
        <f t="shared" si="61"/>
        <v>0</v>
      </c>
      <c r="Q98" s="15">
        <f t="shared" si="61"/>
        <v>0</v>
      </c>
      <c r="R98" s="15">
        <f t="shared" si="61"/>
        <v>0</v>
      </c>
      <c r="S98" s="15">
        <f t="shared" si="61"/>
        <v>0</v>
      </c>
      <c r="T98" s="15">
        <f t="shared" si="61"/>
        <v>0</v>
      </c>
      <c r="U98" s="15">
        <f t="shared" si="61"/>
        <v>0</v>
      </c>
      <c r="V98" s="15">
        <f t="shared" si="61"/>
        <v>0</v>
      </c>
      <c r="W98" s="15">
        <f t="shared" si="61"/>
        <v>0</v>
      </c>
      <c r="X98" s="15">
        <f t="shared" si="61"/>
        <v>0</v>
      </c>
      <c r="Y98" s="15">
        <f t="shared" si="61"/>
        <v>0</v>
      </c>
      <c r="Z98" s="15">
        <f t="shared" si="61"/>
        <v>0</v>
      </c>
      <c r="AA98" s="15">
        <f t="shared" si="61"/>
        <v>0</v>
      </c>
      <c r="AB98" s="15">
        <f t="shared" si="61"/>
        <v>0</v>
      </c>
      <c r="AC98" s="15">
        <f t="shared" si="61"/>
        <v>0</v>
      </c>
      <c r="AD98" s="15">
        <f t="shared" si="61"/>
        <v>0</v>
      </c>
      <c r="AE98" s="15">
        <f t="shared" si="61"/>
        <v>0</v>
      </c>
      <c r="AF98" s="15">
        <f t="shared" si="61"/>
        <v>0</v>
      </c>
      <c r="AG98" s="15">
        <f t="shared" si="61"/>
        <v>0</v>
      </c>
      <c r="AH98" s="15">
        <f t="shared" si="61"/>
        <v>0</v>
      </c>
      <c r="AI98" s="15">
        <f t="shared" si="61"/>
        <v>0</v>
      </c>
      <c r="AJ98" s="15">
        <f t="shared" si="61"/>
        <v>0</v>
      </c>
      <c r="AK98" s="15">
        <f t="shared" si="61"/>
        <v>0</v>
      </c>
      <c r="AL98" s="15">
        <f t="shared" si="61"/>
        <v>0</v>
      </c>
      <c r="AM98" s="15">
        <f t="shared" si="61"/>
        <v>0</v>
      </c>
      <c r="AN98" s="15">
        <f t="shared" si="61"/>
        <v>0</v>
      </c>
      <c r="AO98" s="15">
        <f t="shared" si="61"/>
        <v>0</v>
      </c>
      <c r="AP98" s="15">
        <f t="shared" si="61"/>
        <v>0</v>
      </c>
      <c r="AQ98" s="15">
        <f t="shared" si="61"/>
        <v>0</v>
      </c>
      <c r="AR98" s="15">
        <f t="shared" si="61"/>
        <v>0</v>
      </c>
      <c r="AS98" s="15">
        <f t="shared" si="61"/>
        <v>0</v>
      </c>
      <c r="AT98" s="15">
        <f t="shared" si="61"/>
        <v>0</v>
      </c>
      <c r="AU98" s="15">
        <f t="shared" si="61"/>
        <v>0</v>
      </c>
      <c r="AV98" s="15">
        <f t="shared" si="61"/>
        <v>0</v>
      </c>
      <c r="AW98" s="15">
        <f t="shared" si="61"/>
        <v>0</v>
      </c>
      <c r="AX98" s="15">
        <f t="shared" si="61"/>
        <v>0</v>
      </c>
      <c r="AY98" s="15">
        <f t="shared" si="61"/>
        <v>0</v>
      </c>
      <c r="AZ98" s="15">
        <f t="shared" si="61"/>
        <v>0</v>
      </c>
      <c r="BA98" s="15">
        <f t="shared" si="61"/>
        <v>0</v>
      </c>
      <c r="BB98" s="15">
        <f t="shared" si="61"/>
        <v>0</v>
      </c>
      <c r="BC98" s="15">
        <f t="shared" si="61"/>
        <v>0</v>
      </c>
      <c r="BD98" s="15">
        <f t="shared" si="61"/>
        <v>0</v>
      </c>
      <c r="BE98" s="15">
        <f t="shared" si="61"/>
        <v>0</v>
      </c>
      <c r="BF98" s="15">
        <f t="shared" si="61"/>
        <v>0</v>
      </c>
      <c r="BG98" s="15">
        <f t="shared" si="61"/>
        <v>0</v>
      </c>
      <c r="BH98" s="15">
        <f t="shared" si="61"/>
        <v>0</v>
      </c>
      <c r="BI98" s="15">
        <f t="shared" si="61"/>
        <v>0</v>
      </c>
      <c r="BJ98" s="15">
        <f t="shared" si="61"/>
        <v>0</v>
      </c>
      <c r="BK98" s="15">
        <f t="shared" si="61"/>
        <v>0</v>
      </c>
      <c r="BL98" s="15">
        <f t="shared" si="61"/>
        <v>0</v>
      </c>
      <c r="BM98" s="15">
        <f t="shared" si="61"/>
        <v>0</v>
      </c>
      <c r="BN98" s="15">
        <f t="shared" si="61"/>
        <v>0</v>
      </c>
      <c r="BO98" s="15">
        <f t="shared" ref="BO98:DZ98" si="62">BO34</f>
        <v>0</v>
      </c>
      <c r="BP98" s="15">
        <f t="shared" si="62"/>
        <v>0</v>
      </c>
      <c r="BQ98" s="15">
        <f t="shared" si="62"/>
        <v>0</v>
      </c>
      <c r="BR98" s="15">
        <f t="shared" si="62"/>
        <v>0</v>
      </c>
      <c r="BS98" s="15">
        <f t="shared" si="62"/>
        <v>0</v>
      </c>
      <c r="BT98" s="15">
        <f t="shared" si="62"/>
        <v>0</v>
      </c>
      <c r="BU98" s="15">
        <f t="shared" si="62"/>
        <v>0</v>
      </c>
      <c r="BV98" s="15">
        <f t="shared" si="62"/>
        <v>0</v>
      </c>
      <c r="BW98" s="15">
        <f t="shared" si="62"/>
        <v>0</v>
      </c>
      <c r="BX98" s="15">
        <f t="shared" si="62"/>
        <v>0</v>
      </c>
      <c r="BY98" s="15">
        <f t="shared" si="62"/>
        <v>0</v>
      </c>
      <c r="BZ98" s="15">
        <f t="shared" si="62"/>
        <v>0</v>
      </c>
      <c r="CA98" s="15">
        <f t="shared" si="62"/>
        <v>0</v>
      </c>
      <c r="CB98" s="15">
        <f t="shared" si="62"/>
        <v>0</v>
      </c>
      <c r="CC98" s="15">
        <f t="shared" si="62"/>
        <v>0</v>
      </c>
      <c r="CD98" s="15">
        <f t="shared" si="62"/>
        <v>0</v>
      </c>
      <c r="CE98" s="15">
        <f t="shared" si="62"/>
        <v>0</v>
      </c>
      <c r="CF98" s="15">
        <f t="shared" si="62"/>
        <v>0</v>
      </c>
      <c r="CG98" s="15">
        <f t="shared" si="62"/>
        <v>0</v>
      </c>
      <c r="CH98" s="15">
        <f t="shared" si="62"/>
        <v>0</v>
      </c>
      <c r="CI98" s="15">
        <f t="shared" si="62"/>
        <v>0</v>
      </c>
      <c r="CJ98" s="15">
        <f t="shared" si="62"/>
        <v>0</v>
      </c>
      <c r="CK98" s="15">
        <f t="shared" si="62"/>
        <v>0</v>
      </c>
      <c r="CL98" s="15">
        <f t="shared" si="62"/>
        <v>0</v>
      </c>
      <c r="CM98" s="15">
        <f t="shared" si="62"/>
        <v>0</v>
      </c>
      <c r="CN98" s="15">
        <f t="shared" si="62"/>
        <v>0</v>
      </c>
      <c r="CO98" s="15">
        <f t="shared" si="62"/>
        <v>0</v>
      </c>
      <c r="CP98" s="15">
        <f t="shared" si="62"/>
        <v>0</v>
      </c>
      <c r="CQ98" s="15">
        <f t="shared" si="62"/>
        <v>0</v>
      </c>
      <c r="CR98" s="15">
        <f t="shared" si="62"/>
        <v>0</v>
      </c>
      <c r="CS98" s="15">
        <f t="shared" si="62"/>
        <v>0</v>
      </c>
      <c r="CT98" s="15">
        <f t="shared" si="62"/>
        <v>0</v>
      </c>
      <c r="CU98" s="15">
        <f t="shared" si="62"/>
        <v>0</v>
      </c>
      <c r="CV98" s="15">
        <f t="shared" si="62"/>
        <v>0</v>
      </c>
      <c r="CW98" s="15">
        <f t="shared" si="62"/>
        <v>0</v>
      </c>
      <c r="CX98" s="15">
        <f t="shared" si="62"/>
        <v>0</v>
      </c>
      <c r="CY98" s="15">
        <f t="shared" si="62"/>
        <v>0</v>
      </c>
      <c r="CZ98" s="15">
        <f t="shared" si="62"/>
        <v>0</v>
      </c>
      <c r="DA98" s="15">
        <f t="shared" si="62"/>
        <v>0</v>
      </c>
      <c r="DB98" s="15">
        <f t="shared" si="62"/>
        <v>0</v>
      </c>
      <c r="DC98" s="15">
        <f t="shared" si="62"/>
        <v>0</v>
      </c>
      <c r="DD98" s="15">
        <f t="shared" si="62"/>
        <v>0</v>
      </c>
      <c r="DE98" s="15">
        <f t="shared" si="62"/>
        <v>0</v>
      </c>
      <c r="DF98" s="15">
        <f t="shared" si="62"/>
        <v>0</v>
      </c>
      <c r="DG98" s="15">
        <f t="shared" si="62"/>
        <v>0</v>
      </c>
      <c r="DH98" s="15">
        <f t="shared" si="62"/>
        <v>0</v>
      </c>
      <c r="DI98" s="15">
        <f t="shared" si="62"/>
        <v>0</v>
      </c>
      <c r="DJ98" s="15">
        <f t="shared" si="62"/>
        <v>0</v>
      </c>
      <c r="DK98" s="15">
        <f t="shared" si="62"/>
        <v>0</v>
      </c>
      <c r="DL98" s="15">
        <f t="shared" si="62"/>
        <v>0</v>
      </c>
      <c r="DM98" s="15">
        <f t="shared" si="62"/>
        <v>0</v>
      </c>
      <c r="DN98" s="15">
        <f t="shared" si="62"/>
        <v>0</v>
      </c>
      <c r="DO98" s="15">
        <f t="shared" si="62"/>
        <v>0</v>
      </c>
      <c r="DP98" s="15">
        <f t="shared" si="62"/>
        <v>0</v>
      </c>
      <c r="DQ98" s="15">
        <f t="shared" si="62"/>
        <v>0</v>
      </c>
      <c r="DR98" s="15">
        <f t="shared" si="62"/>
        <v>0</v>
      </c>
      <c r="DS98" s="15">
        <f t="shared" si="62"/>
        <v>0</v>
      </c>
      <c r="DT98" s="15">
        <f t="shared" si="62"/>
        <v>0</v>
      </c>
      <c r="DU98" s="15">
        <f t="shared" si="62"/>
        <v>0</v>
      </c>
      <c r="DV98" s="15">
        <f t="shared" si="62"/>
        <v>0</v>
      </c>
      <c r="DW98" s="15">
        <f t="shared" si="62"/>
        <v>0</v>
      </c>
      <c r="DX98" s="15">
        <f t="shared" si="62"/>
        <v>0</v>
      </c>
      <c r="DY98" s="15">
        <f t="shared" si="62"/>
        <v>0</v>
      </c>
      <c r="DZ98" s="15">
        <f t="shared" si="62"/>
        <v>0</v>
      </c>
      <c r="EA98" s="15">
        <f t="shared" ref="EA98:FX98" si="63">EA34</f>
        <v>0</v>
      </c>
      <c r="EB98" s="15">
        <f t="shared" si="63"/>
        <v>0</v>
      </c>
      <c r="EC98" s="15">
        <f t="shared" si="63"/>
        <v>0</v>
      </c>
      <c r="ED98" s="15">
        <f t="shared" si="63"/>
        <v>0</v>
      </c>
      <c r="EE98" s="15">
        <f t="shared" si="63"/>
        <v>0</v>
      </c>
      <c r="EF98" s="15">
        <f t="shared" si="63"/>
        <v>0</v>
      </c>
      <c r="EG98" s="15">
        <f t="shared" si="63"/>
        <v>0</v>
      </c>
      <c r="EH98" s="15">
        <f t="shared" si="63"/>
        <v>0</v>
      </c>
      <c r="EI98" s="15">
        <f t="shared" si="63"/>
        <v>0</v>
      </c>
      <c r="EJ98" s="15">
        <f t="shared" si="63"/>
        <v>0</v>
      </c>
      <c r="EK98" s="15">
        <f t="shared" si="63"/>
        <v>0</v>
      </c>
      <c r="EL98" s="15">
        <f t="shared" si="63"/>
        <v>0</v>
      </c>
      <c r="EM98" s="15">
        <f t="shared" si="63"/>
        <v>0</v>
      </c>
      <c r="EN98" s="15">
        <f t="shared" si="63"/>
        <v>0</v>
      </c>
      <c r="EO98" s="15">
        <f t="shared" si="63"/>
        <v>0</v>
      </c>
      <c r="EP98" s="15">
        <f t="shared" si="63"/>
        <v>0</v>
      </c>
      <c r="EQ98" s="15">
        <f t="shared" si="63"/>
        <v>0</v>
      </c>
      <c r="ER98" s="15">
        <f t="shared" si="63"/>
        <v>0</v>
      </c>
      <c r="ES98" s="15">
        <f t="shared" si="63"/>
        <v>0</v>
      </c>
      <c r="ET98" s="15">
        <f t="shared" si="63"/>
        <v>0</v>
      </c>
      <c r="EU98" s="15">
        <f t="shared" si="63"/>
        <v>0</v>
      </c>
      <c r="EV98" s="15">
        <f t="shared" si="63"/>
        <v>0</v>
      </c>
      <c r="EW98" s="15">
        <f t="shared" si="63"/>
        <v>0</v>
      </c>
      <c r="EX98" s="15">
        <f t="shared" si="63"/>
        <v>0</v>
      </c>
      <c r="EY98" s="15">
        <f t="shared" si="63"/>
        <v>0</v>
      </c>
      <c r="EZ98" s="15">
        <f t="shared" si="63"/>
        <v>0</v>
      </c>
      <c r="FA98" s="15">
        <f t="shared" si="63"/>
        <v>0</v>
      </c>
      <c r="FB98" s="15">
        <f t="shared" si="63"/>
        <v>0</v>
      </c>
      <c r="FC98" s="15">
        <f t="shared" si="63"/>
        <v>0</v>
      </c>
      <c r="FD98" s="15">
        <f t="shared" si="63"/>
        <v>0</v>
      </c>
      <c r="FE98" s="15">
        <f t="shared" si="63"/>
        <v>0</v>
      </c>
      <c r="FF98" s="15">
        <f t="shared" si="63"/>
        <v>0</v>
      </c>
      <c r="FG98" s="15">
        <f t="shared" si="63"/>
        <v>0</v>
      </c>
      <c r="FH98" s="15">
        <f t="shared" si="63"/>
        <v>0</v>
      </c>
      <c r="FI98" s="15">
        <f t="shared" si="63"/>
        <v>0</v>
      </c>
      <c r="FJ98" s="15">
        <f t="shared" si="63"/>
        <v>0</v>
      </c>
      <c r="FK98" s="15">
        <f t="shared" si="63"/>
        <v>0</v>
      </c>
      <c r="FL98" s="15">
        <f t="shared" si="63"/>
        <v>0</v>
      </c>
      <c r="FM98" s="15">
        <f t="shared" si="63"/>
        <v>0</v>
      </c>
      <c r="FN98" s="15">
        <f t="shared" si="63"/>
        <v>0</v>
      </c>
      <c r="FO98" s="15">
        <f t="shared" si="63"/>
        <v>0</v>
      </c>
      <c r="FP98" s="15">
        <f t="shared" si="63"/>
        <v>0</v>
      </c>
      <c r="FQ98" s="15">
        <f t="shared" si="63"/>
        <v>0</v>
      </c>
      <c r="FR98" s="15">
        <f t="shared" si="63"/>
        <v>0</v>
      </c>
      <c r="FS98" s="15">
        <f t="shared" si="63"/>
        <v>0</v>
      </c>
      <c r="FT98" s="15">
        <f t="shared" si="63"/>
        <v>0</v>
      </c>
      <c r="FU98" s="15">
        <f t="shared" si="63"/>
        <v>0</v>
      </c>
      <c r="FV98" s="15">
        <f t="shared" si="63"/>
        <v>0</v>
      </c>
      <c r="FW98" s="15">
        <f t="shared" si="63"/>
        <v>0</v>
      </c>
      <c r="FX98" s="15">
        <f t="shared" si="63"/>
        <v>0</v>
      </c>
      <c r="FY98" s="23"/>
      <c r="FZ98" s="15">
        <f t="shared" si="54"/>
        <v>10</v>
      </c>
      <c r="GA98" s="14"/>
      <c r="GB98" s="15"/>
      <c r="GC98" s="15"/>
      <c r="GD98" s="15"/>
      <c r="GE98" s="2"/>
      <c r="GF98" s="12"/>
      <c r="GG98" s="12"/>
      <c r="GH98" s="12"/>
      <c r="GI98" s="12"/>
      <c r="GJ98" s="12"/>
      <c r="GK98" s="12"/>
      <c r="GL98" s="17"/>
      <c r="GM98" s="17"/>
    </row>
    <row r="99" spans="1:254" x14ac:dyDescent="0.35">
      <c r="A99" s="3" t="s">
        <v>485</v>
      </c>
      <c r="B99" s="2" t="s">
        <v>829</v>
      </c>
      <c r="C99" s="14">
        <f t="shared" ref="C99:BN99" si="64">C12</f>
        <v>167</v>
      </c>
      <c r="D99" s="14">
        <f t="shared" si="64"/>
        <v>424</v>
      </c>
      <c r="E99" s="14">
        <f t="shared" si="64"/>
        <v>0</v>
      </c>
      <c r="F99" s="14">
        <f t="shared" si="64"/>
        <v>1648</v>
      </c>
      <c r="G99" s="14">
        <f t="shared" si="64"/>
        <v>0</v>
      </c>
      <c r="H99" s="14">
        <f t="shared" si="64"/>
        <v>0</v>
      </c>
      <c r="I99" s="14">
        <f t="shared" si="64"/>
        <v>0</v>
      </c>
      <c r="J99" s="14">
        <f t="shared" si="64"/>
        <v>0</v>
      </c>
      <c r="K99" s="14">
        <f t="shared" si="64"/>
        <v>0</v>
      </c>
      <c r="L99" s="14">
        <f t="shared" si="64"/>
        <v>0</v>
      </c>
      <c r="M99" s="14">
        <f t="shared" si="64"/>
        <v>0</v>
      </c>
      <c r="N99" s="14">
        <f t="shared" si="64"/>
        <v>0</v>
      </c>
      <c r="O99" s="14">
        <f t="shared" si="64"/>
        <v>0</v>
      </c>
      <c r="P99" s="14">
        <f t="shared" si="64"/>
        <v>0</v>
      </c>
      <c r="Q99" s="14">
        <f t="shared" si="64"/>
        <v>0</v>
      </c>
      <c r="R99" s="14">
        <f t="shared" si="64"/>
        <v>5567.5</v>
      </c>
      <c r="S99" s="14">
        <f t="shared" si="64"/>
        <v>6</v>
      </c>
      <c r="T99" s="14">
        <f t="shared" si="64"/>
        <v>0</v>
      </c>
      <c r="U99" s="14">
        <f t="shared" si="64"/>
        <v>0</v>
      </c>
      <c r="V99" s="14">
        <f t="shared" si="64"/>
        <v>0</v>
      </c>
      <c r="W99" s="14">
        <f t="shared" si="64"/>
        <v>0</v>
      </c>
      <c r="X99" s="14">
        <f t="shared" si="64"/>
        <v>0</v>
      </c>
      <c r="Y99" s="14">
        <f t="shared" si="64"/>
        <v>512</v>
      </c>
      <c r="Z99" s="14">
        <f t="shared" si="64"/>
        <v>0</v>
      </c>
      <c r="AA99" s="14">
        <f t="shared" si="64"/>
        <v>325.5</v>
      </c>
      <c r="AB99" s="14">
        <f t="shared" si="64"/>
        <v>215.5</v>
      </c>
      <c r="AC99" s="14">
        <f t="shared" si="64"/>
        <v>0</v>
      </c>
      <c r="AD99" s="14">
        <f t="shared" si="64"/>
        <v>0</v>
      </c>
      <c r="AE99" s="14">
        <f t="shared" si="64"/>
        <v>0</v>
      </c>
      <c r="AF99" s="14">
        <f t="shared" si="64"/>
        <v>0</v>
      </c>
      <c r="AG99" s="14">
        <f t="shared" si="64"/>
        <v>0</v>
      </c>
      <c r="AH99" s="14">
        <f t="shared" si="64"/>
        <v>0</v>
      </c>
      <c r="AI99" s="14">
        <f t="shared" si="64"/>
        <v>0</v>
      </c>
      <c r="AJ99" s="14">
        <f t="shared" si="64"/>
        <v>0</v>
      </c>
      <c r="AK99" s="14">
        <f t="shared" si="64"/>
        <v>0</v>
      </c>
      <c r="AL99" s="14">
        <f t="shared" si="64"/>
        <v>0</v>
      </c>
      <c r="AM99" s="14">
        <f t="shared" si="64"/>
        <v>0</v>
      </c>
      <c r="AN99" s="14">
        <f t="shared" si="64"/>
        <v>0</v>
      </c>
      <c r="AO99" s="14">
        <f t="shared" si="64"/>
        <v>104.5</v>
      </c>
      <c r="AP99" s="14">
        <f t="shared" si="64"/>
        <v>579</v>
      </c>
      <c r="AQ99" s="14">
        <f t="shared" si="64"/>
        <v>0</v>
      </c>
      <c r="AR99" s="14">
        <f t="shared" si="64"/>
        <v>1356.5</v>
      </c>
      <c r="AS99" s="14">
        <f t="shared" si="64"/>
        <v>0</v>
      </c>
      <c r="AT99" s="14">
        <f t="shared" si="64"/>
        <v>500</v>
      </c>
      <c r="AU99" s="14">
        <f t="shared" si="64"/>
        <v>0</v>
      </c>
      <c r="AV99" s="14">
        <f t="shared" si="64"/>
        <v>0</v>
      </c>
      <c r="AW99" s="14">
        <f t="shared" si="64"/>
        <v>0</v>
      </c>
      <c r="AX99" s="14">
        <f t="shared" si="64"/>
        <v>0</v>
      </c>
      <c r="AY99" s="14">
        <f t="shared" si="64"/>
        <v>0</v>
      </c>
      <c r="AZ99" s="14">
        <f t="shared" si="64"/>
        <v>120</v>
      </c>
      <c r="BA99" s="14">
        <f t="shared" si="64"/>
        <v>238</v>
      </c>
      <c r="BB99" s="14">
        <f t="shared" si="64"/>
        <v>0</v>
      </c>
      <c r="BC99" s="14">
        <f t="shared" si="64"/>
        <v>522</v>
      </c>
      <c r="BD99" s="14">
        <f t="shared" si="64"/>
        <v>0</v>
      </c>
      <c r="BE99" s="14">
        <f t="shared" si="64"/>
        <v>0</v>
      </c>
      <c r="BF99" s="14">
        <f t="shared" si="64"/>
        <v>1127.5</v>
      </c>
      <c r="BG99" s="14">
        <f t="shared" si="64"/>
        <v>0</v>
      </c>
      <c r="BH99" s="14">
        <f t="shared" si="64"/>
        <v>27</v>
      </c>
      <c r="BI99" s="14">
        <f t="shared" si="64"/>
        <v>0</v>
      </c>
      <c r="BJ99" s="14">
        <f t="shared" si="64"/>
        <v>0</v>
      </c>
      <c r="BK99" s="14">
        <f t="shared" si="64"/>
        <v>10518</v>
      </c>
      <c r="BL99" s="14">
        <f t="shared" si="64"/>
        <v>0</v>
      </c>
      <c r="BM99" s="14">
        <f t="shared" si="64"/>
        <v>0</v>
      </c>
      <c r="BN99" s="14">
        <f t="shared" si="64"/>
        <v>0</v>
      </c>
      <c r="BO99" s="14">
        <f t="shared" ref="BO99:CM99" si="65">BO12</f>
        <v>0</v>
      </c>
      <c r="BP99" s="14">
        <f t="shared" si="65"/>
        <v>0</v>
      </c>
      <c r="BQ99" s="14">
        <f t="shared" si="65"/>
        <v>0</v>
      </c>
      <c r="BR99" s="14">
        <f t="shared" si="65"/>
        <v>0</v>
      </c>
      <c r="BS99" s="14">
        <f t="shared" si="65"/>
        <v>0</v>
      </c>
      <c r="BT99" s="14">
        <f t="shared" si="65"/>
        <v>0</v>
      </c>
      <c r="BU99" s="14">
        <f t="shared" si="65"/>
        <v>0</v>
      </c>
      <c r="BV99" s="14">
        <f t="shared" si="65"/>
        <v>0</v>
      </c>
      <c r="BW99" s="14">
        <f t="shared" si="65"/>
        <v>0</v>
      </c>
      <c r="BX99" s="14">
        <f t="shared" si="65"/>
        <v>0</v>
      </c>
      <c r="BY99" s="14">
        <f t="shared" si="65"/>
        <v>0</v>
      </c>
      <c r="BZ99" s="14">
        <f t="shared" si="65"/>
        <v>0</v>
      </c>
      <c r="CA99" s="14">
        <f t="shared" si="65"/>
        <v>0</v>
      </c>
      <c r="CB99" s="14">
        <f t="shared" si="65"/>
        <v>898</v>
      </c>
      <c r="CC99" s="14">
        <f t="shared" si="65"/>
        <v>0</v>
      </c>
      <c r="CD99" s="14">
        <f t="shared" si="65"/>
        <v>0</v>
      </c>
      <c r="CE99" s="14">
        <f t="shared" si="65"/>
        <v>0</v>
      </c>
      <c r="CF99" s="14">
        <f t="shared" si="65"/>
        <v>0</v>
      </c>
      <c r="CG99" s="14">
        <f t="shared" si="65"/>
        <v>0</v>
      </c>
      <c r="CH99" s="14">
        <f t="shared" si="65"/>
        <v>0</v>
      </c>
      <c r="CI99" s="14">
        <f t="shared" si="65"/>
        <v>0</v>
      </c>
      <c r="CJ99" s="14">
        <f t="shared" si="65"/>
        <v>0</v>
      </c>
      <c r="CK99" s="14">
        <f t="shared" si="65"/>
        <v>747</v>
      </c>
      <c r="CL99" s="14">
        <f t="shared" si="65"/>
        <v>7.5</v>
      </c>
      <c r="CM99" s="14">
        <f t="shared" si="65"/>
        <v>25.5</v>
      </c>
      <c r="CN99" s="14">
        <f>CN12+CN33</f>
        <v>611.5</v>
      </c>
      <c r="CO99" s="14">
        <f t="shared" ref="CO99:EZ99" si="66">CO12</f>
        <v>0</v>
      </c>
      <c r="CP99" s="14">
        <f t="shared" si="66"/>
        <v>0</v>
      </c>
      <c r="CQ99" s="14">
        <f t="shared" si="66"/>
        <v>0</v>
      </c>
      <c r="CR99" s="14">
        <f t="shared" si="66"/>
        <v>0</v>
      </c>
      <c r="CS99" s="14">
        <f t="shared" si="66"/>
        <v>0</v>
      </c>
      <c r="CT99" s="14">
        <f t="shared" si="66"/>
        <v>0</v>
      </c>
      <c r="CU99" s="14">
        <f t="shared" si="66"/>
        <v>331</v>
      </c>
      <c r="CV99" s="14">
        <f t="shared" si="66"/>
        <v>0</v>
      </c>
      <c r="CW99" s="14">
        <f t="shared" si="66"/>
        <v>0</v>
      </c>
      <c r="CX99" s="14">
        <f t="shared" si="66"/>
        <v>0</v>
      </c>
      <c r="CY99" s="14">
        <f t="shared" si="66"/>
        <v>0</v>
      </c>
      <c r="CZ99" s="14">
        <f t="shared" si="66"/>
        <v>0</v>
      </c>
      <c r="DA99" s="14">
        <f t="shared" si="66"/>
        <v>0</v>
      </c>
      <c r="DB99" s="14">
        <f t="shared" si="66"/>
        <v>0</v>
      </c>
      <c r="DC99" s="14">
        <f t="shared" si="66"/>
        <v>0</v>
      </c>
      <c r="DD99" s="14">
        <f t="shared" si="66"/>
        <v>0</v>
      </c>
      <c r="DE99" s="14">
        <f t="shared" si="66"/>
        <v>0</v>
      </c>
      <c r="DF99" s="14">
        <f t="shared" si="66"/>
        <v>0</v>
      </c>
      <c r="DG99" s="14">
        <f t="shared" si="66"/>
        <v>0</v>
      </c>
      <c r="DH99" s="14">
        <f t="shared" si="66"/>
        <v>0</v>
      </c>
      <c r="DI99" s="14">
        <f t="shared" si="66"/>
        <v>4</v>
      </c>
      <c r="DJ99" s="14">
        <f t="shared" si="66"/>
        <v>1</v>
      </c>
      <c r="DK99" s="14">
        <f t="shared" si="66"/>
        <v>0</v>
      </c>
      <c r="DL99" s="14">
        <f t="shared" si="66"/>
        <v>0</v>
      </c>
      <c r="DM99" s="14">
        <f t="shared" si="66"/>
        <v>0</v>
      </c>
      <c r="DN99" s="14">
        <f t="shared" si="66"/>
        <v>0</v>
      </c>
      <c r="DO99" s="14">
        <f t="shared" si="66"/>
        <v>0</v>
      </c>
      <c r="DP99" s="14">
        <f t="shared" si="66"/>
        <v>0</v>
      </c>
      <c r="DQ99" s="14">
        <f t="shared" si="66"/>
        <v>0</v>
      </c>
      <c r="DR99" s="14">
        <f t="shared" si="66"/>
        <v>0</v>
      </c>
      <c r="DS99" s="14">
        <f t="shared" si="66"/>
        <v>0</v>
      </c>
      <c r="DT99" s="14">
        <f t="shared" si="66"/>
        <v>0</v>
      </c>
      <c r="DU99" s="14">
        <f t="shared" si="66"/>
        <v>0</v>
      </c>
      <c r="DV99" s="14">
        <f t="shared" si="66"/>
        <v>0</v>
      </c>
      <c r="DW99" s="14">
        <f t="shared" si="66"/>
        <v>0</v>
      </c>
      <c r="DX99" s="14">
        <f t="shared" si="66"/>
        <v>0</v>
      </c>
      <c r="DY99" s="14">
        <f t="shared" si="66"/>
        <v>0</v>
      </c>
      <c r="DZ99" s="14">
        <f t="shared" si="66"/>
        <v>0</v>
      </c>
      <c r="EA99" s="14">
        <f t="shared" si="66"/>
        <v>0</v>
      </c>
      <c r="EB99" s="14">
        <f t="shared" si="66"/>
        <v>17</v>
      </c>
      <c r="EC99" s="14">
        <f t="shared" si="66"/>
        <v>0</v>
      </c>
      <c r="ED99" s="14">
        <f t="shared" si="66"/>
        <v>0</v>
      </c>
      <c r="EE99" s="14">
        <f t="shared" si="66"/>
        <v>0</v>
      </c>
      <c r="EF99" s="14">
        <f t="shared" si="66"/>
        <v>0</v>
      </c>
      <c r="EG99" s="14">
        <f t="shared" si="66"/>
        <v>0</v>
      </c>
      <c r="EH99" s="14">
        <f t="shared" si="66"/>
        <v>0</v>
      </c>
      <c r="EI99" s="14">
        <f t="shared" si="66"/>
        <v>0</v>
      </c>
      <c r="EJ99" s="14">
        <f t="shared" si="66"/>
        <v>196</v>
      </c>
      <c r="EK99" s="14">
        <f t="shared" si="66"/>
        <v>0</v>
      </c>
      <c r="EL99" s="14">
        <f t="shared" si="66"/>
        <v>0</v>
      </c>
      <c r="EM99" s="14">
        <f t="shared" si="66"/>
        <v>0</v>
      </c>
      <c r="EN99" s="14">
        <f t="shared" si="66"/>
        <v>55</v>
      </c>
      <c r="EO99" s="14">
        <f t="shared" si="66"/>
        <v>0</v>
      </c>
      <c r="EP99" s="14">
        <f t="shared" si="66"/>
        <v>0</v>
      </c>
      <c r="EQ99" s="14">
        <f t="shared" si="66"/>
        <v>0</v>
      </c>
      <c r="ER99" s="14">
        <f t="shared" si="66"/>
        <v>0</v>
      </c>
      <c r="ES99" s="14">
        <f t="shared" si="66"/>
        <v>0</v>
      </c>
      <c r="ET99" s="14">
        <f t="shared" si="66"/>
        <v>0</v>
      </c>
      <c r="EU99" s="14">
        <f t="shared" si="66"/>
        <v>0</v>
      </c>
      <c r="EV99" s="14">
        <f t="shared" si="66"/>
        <v>0</v>
      </c>
      <c r="EW99" s="14">
        <f t="shared" si="66"/>
        <v>0</v>
      </c>
      <c r="EX99" s="14">
        <f t="shared" si="66"/>
        <v>0</v>
      </c>
      <c r="EY99" s="14">
        <f t="shared" si="66"/>
        <v>565</v>
      </c>
      <c r="EZ99" s="14">
        <f t="shared" si="66"/>
        <v>0</v>
      </c>
      <c r="FA99" s="14">
        <f t="shared" ref="FA99:FX99" si="67">FA12</f>
        <v>0</v>
      </c>
      <c r="FB99" s="14">
        <f t="shared" si="67"/>
        <v>0</v>
      </c>
      <c r="FC99" s="14">
        <f t="shared" si="67"/>
        <v>0</v>
      </c>
      <c r="FD99" s="14">
        <f t="shared" si="67"/>
        <v>0</v>
      </c>
      <c r="FE99" s="14">
        <f t="shared" si="67"/>
        <v>0</v>
      </c>
      <c r="FF99" s="14">
        <f t="shared" si="67"/>
        <v>0</v>
      </c>
      <c r="FG99" s="14">
        <f t="shared" si="67"/>
        <v>0</v>
      </c>
      <c r="FH99" s="14">
        <f t="shared" si="67"/>
        <v>0</v>
      </c>
      <c r="FI99" s="14">
        <f t="shared" si="67"/>
        <v>0</v>
      </c>
      <c r="FJ99" s="14">
        <f t="shared" si="67"/>
        <v>0</v>
      </c>
      <c r="FK99" s="14">
        <f t="shared" si="67"/>
        <v>0</v>
      </c>
      <c r="FL99" s="14">
        <f t="shared" si="67"/>
        <v>0</v>
      </c>
      <c r="FM99" s="14">
        <f t="shared" si="67"/>
        <v>0</v>
      </c>
      <c r="FN99" s="14">
        <f t="shared" si="67"/>
        <v>281</v>
      </c>
      <c r="FO99" s="14">
        <f t="shared" si="67"/>
        <v>0</v>
      </c>
      <c r="FP99" s="14">
        <f t="shared" si="67"/>
        <v>0</v>
      </c>
      <c r="FQ99" s="14">
        <f t="shared" si="67"/>
        <v>0</v>
      </c>
      <c r="FR99" s="14">
        <f t="shared" si="67"/>
        <v>0</v>
      </c>
      <c r="FS99" s="14">
        <f t="shared" si="67"/>
        <v>0</v>
      </c>
      <c r="FT99" s="14">
        <f t="shared" si="67"/>
        <v>0</v>
      </c>
      <c r="FU99" s="14">
        <f t="shared" si="67"/>
        <v>0</v>
      </c>
      <c r="FV99" s="14">
        <f t="shared" si="67"/>
        <v>0</v>
      </c>
      <c r="FW99" s="14">
        <f t="shared" si="67"/>
        <v>0</v>
      </c>
      <c r="FX99" s="14">
        <f t="shared" si="67"/>
        <v>0</v>
      </c>
      <c r="FY99" s="23"/>
      <c r="FZ99" s="14">
        <f t="shared" si="54"/>
        <v>27697.5</v>
      </c>
      <c r="GA99" s="14"/>
      <c r="GB99" s="15"/>
      <c r="GC99" s="15"/>
      <c r="GD99" s="2"/>
      <c r="GE99" s="2"/>
      <c r="GF99" s="12"/>
      <c r="GG99" s="12"/>
      <c r="GH99" s="12"/>
      <c r="GI99" s="12"/>
      <c r="GJ99" s="12"/>
      <c r="GK99" s="12"/>
      <c r="GL99" s="17"/>
      <c r="GM99" s="17"/>
    </row>
    <row r="100" spans="1:254" x14ac:dyDescent="0.35">
      <c r="A100" s="3" t="s">
        <v>486</v>
      </c>
      <c r="B100" s="2" t="s">
        <v>830</v>
      </c>
      <c r="C100" s="14">
        <f t="shared" ref="C100:BN100" si="68">C33</f>
        <v>0</v>
      </c>
      <c r="D100" s="14">
        <f t="shared" si="68"/>
        <v>0</v>
      </c>
      <c r="E100" s="14">
        <f t="shared" si="68"/>
        <v>0</v>
      </c>
      <c r="F100" s="14">
        <f t="shared" si="68"/>
        <v>0</v>
      </c>
      <c r="G100" s="14">
        <f t="shared" si="68"/>
        <v>0</v>
      </c>
      <c r="H100" s="14">
        <f t="shared" si="68"/>
        <v>0</v>
      </c>
      <c r="I100" s="14">
        <f t="shared" si="68"/>
        <v>0</v>
      </c>
      <c r="J100" s="14">
        <f t="shared" si="68"/>
        <v>0</v>
      </c>
      <c r="K100" s="14">
        <f t="shared" si="68"/>
        <v>0</v>
      </c>
      <c r="L100" s="14">
        <f t="shared" si="68"/>
        <v>0</v>
      </c>
      <c r="M100" s="14">
        <f t="shared" si="68"/>
        <v>0</v>
      </c>
      <c r="N100" s="14">
        <f t="shared" si="68"/>
        <v>0</v>
      </c>
      <c r="O100" s="14">
        <f t="shared" si="68"/>
        <v>0</v>
      </c>
      <c r="P100" s="14">
        <f t="shared" si="68"/>
        <v>0</v>
      </c>
      <c r="Q100" s="14">
        <f t="shared" si="68"/>
        <v>0</v>
      </c>
      <c r="R100" s="14">
        <f t="shared" si="68"/>
        <v>0</v>
      </c>
      <c r="S100" s="14">
        <f t="shared" si="68"/>
        <v>0</v>
      </c>
      <c r="T100" s="14">
        <f t="shared" si="68"/>
        <v>0</v>
      </c>
      <c r="U100" s="14">
        <f t="shared" si="68"/>
        <v>0</v>
      </c>
      <c r="V100" s="14">
        <f t="shared" si="68"/>
        <v>0</v>
      </c>
      <c r="W100" s="14">
        <f t="shared" si="68"/>
        <v>0</v>
      </c>
      <c r="X100" s="14">
        <f t="shared" si="68"/>
        <v>0</v>
      </c>
      <c r="Y100" s="14">
        <f t="shared" si="68"/>
        <v>0</v>
      </c>
      <c r="Z100" s="14">
        <f t="shared" si="68"/>
        <v>0</v>
      </c>
      <c r="AA100" s="14">
        <f t="shared" si="68"/>
        <v>0</v>
      </c>
      <c r="AB100" s="14">
        <f t="shared" si="68"/>
        <v>0</v>
      </c>
      <c r="AC100" s="14">
        <f t="shared" si="68"/>
        <v>0</v>
      </c>
      <c r="AD100" s="14">
        <f t="shared" si="68"/>
        <v>0</v>
      </c>
      <c r="AE100" s="14">
        <f t="shared" si="68"/>
        <v>0</v>
      </c>
      <c r="AF100" s="14">
        <f t="shared" si="68"/>
        <v>0</v>
      </c>
      <c r="AG100" s="14">
        <f t="shared" si="68"/>
        <v>0</v>
      </c>
      <c r="AH100" s="14">
        <f t="shared" si="68"/>
        <v>0</v>
      </c>
      <c r="AI100" s="14">
        <f t="shared" si="68"/>
        <v>0</v>
      </c>
      <c r="AJ100" s="14">
        <f t="shared" si="68"/>
        <v>0</v>
      </c>
      <c r="AK100" s="14">
        <f t="shared" si="68"/>
        <v>0</v>
      </c>
      <c r="AL100" s="14">
        <f t="shared" si="68"/>
        <v>0</v>
      </c>
      <c r="AM100" s="14">
        <f t="shared" si="68"/>
        <v>0</v>
      </c>
      <c r="AN100" s="14">
        <f t="shared" si="68"/>
        <v>0</v>
      </c>
      <c r="AO100" s="14">
        <f t="shared" si="68"/>
        <v>0</v>
      </c>
      <c r="AP100" s="14">
        <f t="shared" si="68"/>
        <v>0</v>
      </c>
      <c r="AQ100" s="14">
        <f t="shared" si="68"/>
        <v>0</v>
      </c>
      <c r="AR100" s="14">
        <f t="shared" si="68"/>
        <v>0</v>
      </c>
      <c r="AS100" s="14">
        <f t="shared" si="68"/>
        <v>0</v>
      </c>
      <c r="AT100" s="14">
        <f t="shared" si="68"/>
        <v>0</v>
      </c>
      <c r="AU100" s="14">
        <f t="shared" si="68"/>
        <v>0</v>
      </c>
      <c r="AV100" s="14">
        <f t="shared" si="68"/>
        <v>0</v>
      </c>
      <c r="AW100" s="14">
        <f t="shared" si="68"/>
        <v>0</v>
      </c>
      <c r="AX100" s="14">
        <f t="shared" si="68"/>
        <v>0</v>
      </c>
      <c r="AY100" s="14">
        <f t="shared" si="68"/>
        <v>0</v>
      </c>
      <c r="AZ100" s="14">
        <f t="shared" si="68"/>
        <v>0</v>
      </c>
      <c r="BA100" s="14">
        <f t="shared" si="68"/>
        <v>0</v>
      </c>
      <c r="BB100" s="14">
        <f t="shared" si="68"/>
        <v>0</v>
      </c>
      <c r="BC100" s="14">
        <f t="shared" si="68"/>
        <v>0</v>
      </c>
      <c r="BD100" s="14">
        <f t="shared" si="68"/>
        <v>0</v>
      </c>
      <c r="BE100" s="14">
        <f t="shared" si="68"/>
        <v>0</v>
      </c>
      <c r="BF100" s="14">
        <f t="shared" si="68"/>
        <v>0</v>
      </c>
      <c r="BG100" s="14">
        <f t="shared" si="68"/>
        <v>0</v>
      </c>
      <c r="BH100" s="14">
        <f t="shared" si="68"/>
        <v>0</v>
      </c>
      <c r="BI100" s="14">
        <f t="shared" si="68"/>
        <v>0</v>
      </c>
      <c r="BJ100" s="14">
        <f t="shared" si="68"/>
        <v>0</v>
      </c>
      <c r="BK100" s="14">
        <f t="shared" si="68"/>
        <v>0</v>
      </c>
      <c r="BL100" s="14">
        <f t="shared" si="68"/>
        <v>0</v>
      </c>
      <c r="BM100" s="14">
        <f t="shared" si="68"/>
        <v>0</v>
      </c>
      <c r="BN100" s="14">
        <f t="shared" si="68"/>
        <v>0</v>
      </c>
      <c r="BO100" s="14">
        <f t="shared" ref="BO100:CM100" si="69">BO33</f>
        <v>0</v>
      </c>
      <c r="BP100" s="14">
        <f t="shared" si="69"/>
        <v>0</v>
      </c>
      <c r="BQ100" s="14">
        <f t="shared" si="69"/>
        <v>0</v>
      </c>
      <c r="BR100" s="14">
        <f t="shared" si="69"/>
        <v>0</v>
      </c>
      <c r="BS100" s="14">
        <f t="shared" si="69"/>
        <v>0</v>
      </c>
      <c r="BT100" s="14">
        <f t="shared" si="69"/>
        <v>0</v>
      </c>
      <c r="BU100" s="14">
        <f t="shared" si="69"/>
        <v>0</v>
      </c>
      <c r="BV100" s="14">
        <f t="shared" si="69"/>
        <v>0</v>
      </c>
      <c r="BW100" s="14">
        <f t="shared" si="69"/>
        <v>0</v>
      </c>
      <c r="BX100" s="14">
        <f t="shared" si="69"/>
        <v>0</v>
      </c>
      <c r="BY100" s="14">
        <f t="shared" si="69"/>
        <v>0</v>
      </c>
      <c r="BZ100" s="14">
        <f t="shared" si="69"/>
        <v>0</v>
      </c>
      <c r="CA100" s="14">
        <f t="shared" si="69"/>
        <v>0</v>
      </c>
      <c r="CB100" s="14">
        <f t="shared" si="69"/>
        <v>0</v>
      </c>
      <c r="CC100" s="14">
        <f t="shared" si="69"/>
        <v>0</v>
      </c>
      <c r="CD100" s="14">
        <f t="shared" si="69"/>
        <v>0</v>
      </c>
      <c r="CE100" s="14">
        <f t="shared" si="69"/>
        <v>0</v>
      </c>
      <c r="CF100" s="14">
        <f t="shared" si="69"/>
        <v>0</v>
      </c>
      <c r="CG100" s="14">
        <f t="shared" si="69"/>
        <v>0</v>
      </c>
      <c r="CH100" s="14">
        <f t="shared" si="69"/>
        <v>0</v>
      </c>
      <c r="CI100" s="14">
        <f t="shared" si="69"/>
        <v>0</v>
      </c>
      <c r="CJ100" s="14">
        <f t="shared" si="69"/>
        <v>0</v>
      </c>
      <c r="CK100" s="14">
        <f t="shared" si="69"/>
        <v>0</v>
      </c>
      <c r="CL100" s="14">
        <f t="shared" si="69"/>
        <v>0</v>
      </c>
      <c r="CM100" s="14">
        <f t="shared" si="69"/>
        <v>0</v>
      </c>
      <c r="CN100" s="14">
        <v>0</v>
      </c>
      <c r="CO100" s="14">
        <f t="shared" ref="CO100:EZ100" si="70">CO33</f>
        <v>0</v>
      </c>
      <c r="CP100" s="14">
        <f t="shared" si="70"/>
        <v>0</v>
      </c>
      <c r="CQ100" s="14">
        <f t="shared" si="70"/>
        <v>0</v>
      </c>
      <c r="CR100" s="14">
        <f t="shared" si="70"/>
        <v>0</v>
      </c>
      <c r="CS100" s="14">
        <f t="shared" si="70"/>
        <v>0</v>
      </c>
      <c r="CT100" s="14">
        <f t="shared" si="70"/>
        <v>0</v>
      </c>
      <c r="CU100" s="14">
        <f t="shared" si="70"/>
        <v>0</v>
      </c>
      <c r="CV100" s="14">
        <f t="shared" si="70"/>
        <v>0</v>
      </c>
      <c r="CW100" s="14">
        <f t="shared" si="70"/>
        <v>0</v>
      </c>
      <c r="CX100" s="14">
        <f t="shared" si="70"/>
        <v>0</v>
      </c>
      <c r="CY100" s="14">
        <f t="shared" si="70"/>
        <v>0</v>
      </c>
      <c r="CZ100" s="14">
        <f t="shared" si="70"/>
        <v>0</v>
      </c>
      <c r="DA100" s="14">
        <f t="shared" si="70"/>
        <v>0</v>
      </c>
      <c r="DB100" s="14">
        <f t="shared" si="70"/>
        <v>0</v>
      </c>
      <c r="DC100" s="14">
        <f t="shared" si="70"/>
        <v>0</v>
      </c>
      <c r="DD100" s="14">
        <f t="shared" si="70"/>
        <v>0</v>
      </c>
      <c r="DE100" s="14">
        <f t="shared" si="70"/>
        <v>0</v>
      </c>
      <c r="DF100" s="14">
        <f t="shared" si="70"/>
        <v>0</v>
      </c>
      <c r="DG100" s="14">
        <f t="shared" si="70"/>
        <v>0</v>
      </c>
      <c r="DH100" s="14">
        <f t="shared" si="70"/>
        <v>0</v>
      </c>
      <c r="DI100" s="14">
        <f t="shared" si="70"/>
        <v>0</v>
      </c>
      <c r="DJ100" s="14">
        <f t="shared" si="70"/>
        <v>0</v>
      </c>
      <c r="DK100" s="14">
        <f t="shared" si="70"/>
        <v>0</v>
      </c>
      <c r="DL100" s="14">
        <f t="shared" si="70"/>
        <v>0</v>
      </c>
      <c r="DM100" s="14">
        <f t="shared" si="70"/>
        <v>0</v>
      </c>
      <c r="DN100" s="14">
        <f t="shared" si="70"/>
        <v>0</v>
      </c>
      <c r="DO100" s="14">
        <f t="shared" si="70"/>
        <v>0</v>
      </c>
      <c r="DP100" s="14">
        <f t="shared" si="70"/>
        <v>0</v>
      </c>
      <c r="DQ100" s="14">
        <f t="shared" si="70"/>
        <v>0</v>
      </c>
      <c r="DR100" s="14">
        <f t="shared" si="70"/>
        <v>0</v>
      </c>
      <c r="DS100" s="14">
        <f t="shared" si="70"/>
        <v>0</v>
      </c>
      <c r="DT100" s="14">
        <f t="shared" si="70"/>
        <v>0</v>
      </c>
      <c r="DU100" s="14">
        <f t="shared" si="70"/>
        <v>0</v>
      </c>
      <c r="DV100" s="14">
        <f t="shared" si="70"/>
        <v>0</v>
      </c>
      <c r="DW100" s="14">
        <f t="shared" si="70"/>
        <v>0</v>
      </c>
      <c r="DX100" s="14">
        <f t="shared" si="70"/>
        <v>0</v>
      </c>
      <c r="DY100" s="14">
        <f t="shared" si="70"/>
        <v>0</v>
      </c>
      <c r="DZ100" s="14">
        <f t="shared" si="70"/>
        <v>0</v>
      </c>
      <c r="EA100" s="14">
        <f t="shared" si="70"/>
        <v>0</v>
      </c>
      <c r="EB100" s="14">
        <f t="shared" si="70"/>
        <v>0</v>
      </c>
      <c r="EC100" s="14">
        <f t="shared" si="70"/>
        <v>0</v>
      </c>
      <c r="ED100" s="14">
        <f t="shared" si="70"/>
        <v>0</v>
      </c>
      <c r="EE100" s="14">
        <f t="shared" si="70"/>
        <v>0</v>
      </c>
      <c r="EF100" s="14">
        <f t="shared" si="70"/>
        <v>0</v>
      </c>
      <c r="EG100" s="14">
        <f t="shared" si="70"/>
        <v>0</v>
      </c>
      <c r="EH100" s="14">
        <f t="shared" si="70"/>
        <v>0</v>
      </c>
      <c r="EI100" s="14">
        <f t="shared" si="70"/>
        <v>0</v>
      </c>
      <c r="EJ100" s="14">
        <f t="shared" si="70"/>
        <v>0</v>
      </c>
      <c r="EK100" s="14">
        <f t="shared" si="70"/>
        <v>0</v>
      </c>
      <c r="EL100" s="14">
        <f t="shared" si="70"/>
        <v>0</v>
      </c>
      <c r="EM100" s="14">
        <f t="shared" si="70"/>
        <v>0</v>
      </c>
      <c r="EN100" s="14">
        <f t="shared" si="70"/>
        <v>0</v>
      </c>
      <c r="EO100" s="14">
        <f t="shared" si="70"/>
        <v>0</v>
      </c>
      <c r="EP100" s="14">
        <f t="shared" si="70"/>
        <v>0</v>
      </c>
      <c r="EQ100" s="14">
        <f t="shared" si="70"/>
        <v>0</v>
      </c>
      <c r="ER100" s="14">
        <f t="shared" si="70"/>
        <v>0</v>
      </c>
      <c r="ES100" s="14">
        <f t="shared" si="70"/>
        <v>0</v>
      </c>
      <c r="ET100" s="14">
        <f t="shared" si="70"/>
        <v>0</v>
      </c>
      <c r="EU100" s="14">
        <f t="shared" si="70"/>
        <v>0</v>
      </c>
      <c r="EV100" s="14">
        <f t="shared" si="70"/>
        <v>0</v>
      </c>
      <c r="EW100" s="14">
        <f t="shared" si="70"/>
        <v>0</v>
      </c>
      <c r="EX100" s="14">
        <f t="shared" si="70"/>
        <v>0</v>
      </c>
      <c r="EY100" s="14">
        <f t="shared" si="70"/>
        <v>0</v>
      </c>
      <c r="EZ100" s="14">
        <f t="shared" si="70"/>
        <v>0</v>
      </c>
      <c r="FA100" s="14">
        <f t="shared" ref="FA100:FX100" si="71">FA33</f>
        <v>0</v>
      </c>
      <c r="FB100" s="14">
        <f t="shared" si="71"/>
        <v>0</v>
      </c>
      <c r="FC100" s="14">
        <f t="shared" si="71"/>
        <v>0</v>
      </c>
      <c r="FD100" s="14">
        <f t="shared" si="71"/>
        <v>0</v>
      </c>
      <c r="FE100" s="14">
        <f t="shared" si="71"/>
        <v>0</v>
      </c>
      <c r="FF100" s="14">
        <f t="shared" si="71"/>
        <v>0</v>
      </c>
      <c r="FG100" s="14">
        <f t="shared" si="71"/>
        <v>0</v>
      </c>
      <c r="FH100" s="14">
        <f t="shared" si="71"/>
        <v>0</v>
      </c>
      <c r="FI100" s="14">
        <f t="shared" si="71"/>
        <v>0</v>
      </c>
      <c r="FJ100" s="14">
        <f t="shared" si="71"/>
        <v>0</v>
      </c>
      <c r="FK100" s="14">
        <f t="shared" si="71"/>
        <v>0</v>
      </c>
      <c r="FL100" s="14">
        <f t="shared" si="71"/>
        <v>0</v>
      </c>
      <c r="FM100" s="14">
        <f t="shared" si="71"/>
        <v>0</v>
      </c>
      <c r="FN100" s="14">
        <f t="shared" si="71"/>
        <v>0</v>
      </c>
      <c r="FO100" s="14">
        <f t="shared" si="71"/>
        <v>0</v>
      </c>
      <c r="FP100" s="14">
        <f t="shared" si="71"/>
        <v>0</v>
      </c>
      <c r="FQ100" s="14">
        <f t="shared" si="71"/>
        <v>0</v>
      </c>
      <c r="FR100" s="14">
        <f t="shared" si="71"/>
        <v>0</v>
      </c>
      <c r="FS100" s="14">
        <f t="shared" si="71"/>
        <v>0</v>
      </c>
      <c r="FT100" s="14">
        <f t="shared" si="71"/>
        <v>0</v>
      </c>
      <c r="FU100" s="14">
        <f t="shared" si="71"/>
        <v>0</v>
      </c>
      <c r="FV100" s="14">
        <f t="shared" si="71"/>
        <v>0</v>
      </c>
      <c r="FW100" s="14">
        <f t="shared" si="71"/>
        <v>0</v>
      </c>
      <c r="FX100" s="14">
        <f t="shared" si="71"/>
        <v>0</v>
      </c>
      <c r="FY100" s="14"/>
      <c r="FZ100" s="14">
        <f t="shared" si="54"/>
        <v>0</v>
      </c>
      <c r="GA100" s="60"/>
      <c r="GB100" s="15"/>
      <c r="GC100" s="15"/>
      <c r="GD100" s="2"/>
      <c r="GE100" s="2"/>
      <c r="GF100" s="12"/>
      <c r="GG100" s="12"/>
      <c r="GH100" s="12"/>
      <c r="GI100" s="12"/>
      <c r="GJ100" s="12"/>
      <c r="GK100" s="12"/>
      <c r="GL100" s="17"/>
      <c r="GM100" s="17"/>
    </row>
    <row r="101" spans="1:254" x14ac:dyDescent="0.35">
      <c r="A101" s="3" t="s">
        <v>487</v>
      </c>
      <c r="B101" s="2" t="s">
        <v>831</v>
      </c>
      <c r="C101" s="23">
        <f>ROUND(SUM(C95:C100),1)</f>
        <v>6618</v>
      </c>
      <c r="D101" s="23">
        <f t="shared" ref="D101:BO101" si="72">ROUND(SUM(D95:D100),1)</f>
        <v>36742</v>
      </c>
      <c r="E101" s="23">
        <f t="shared" si="72"/>
        <v>5241.2</v>
      </c>
      <c r="F101" s="23">
        <f t="shared" si="72"/>
        <v>23939.5</v>
      </c>
      <c r="G101" s="23">
        <f t="shared" si="72"/>
        <v>1533.5</v>
      </c>
      <c r="H101" s="23">
        <f t="shared" si="72"/>
        <v>1125</v>
      </c>
      <c r="I101" s="23">
        <f t="shared" si="72"/>
        <v>7238.6</v>
      </c>
      <c r="J101" s="23">
        <f t="shared" si="72"/>
        <v>1986</v>
      </c>
      <c r="K101" s="23">
        <f t="shared" si="72"/>
        <v>273.5</v>
      </c>
      <c r="L101" s="23">
        <f t="shared" si="72"/>
        <v>2083.5</v>
      </c>
      <c r="M101" s="23">
        <f t="shared" si="72"/>
        <v>887</v>
      </c>
      <c r="N101" s="23">
        <f t="shared" si="72"/>
        <v>48647.9</v>
      </c>
      <c r="O101" s="23">
        <f t="shared" si="72"/>
        <v>12723.5</v>
      </c>
      <c r="P101" s="23">
        <f t="shared" si="72"/>
        <v>358</v>
      </c>
      <c r="Q101" s="23">
        <f t="shared" si="72"/>
        <v>38015.5</v>
      </c>
      <c r="R101" s="23">
        <f t="shared" si="72"/>
        <v>6089.5</v>
      </c>
      <c r="S101" s="23">
        <f t="shared" si="72"/>
        <v>1489.8</v>
      </c>
      <c r="T101" s="23">
        <f t="shared" si="72"/>
        <v>164</v>
      </c>
      <c r="U101" s="23">
        <f t="shared" si="72"/>
        <v>50</v>
      </c>
      <c r="V101" s="23">
        <f t="shared" si="72"/>
        <v>249.1</v>
      </c>
      <c r="W101" s="23">
        <f t="shared" si="72"/>
        <v>210.4</v>
      </c>
      <c r="X101" s="23">
        <f t="shared" si="72"/>
        <v>50</v>
      </c>
      <c r="Y101" s="23">
        <f t="shared" si="72"/>
        <v>924</v>
      </c>
      <c r="Z101" s="23">
        <f t="shared" si="72"/>
        <v>220</v>
      </c>
      <c r="AA101" s="23">
        <f t="shared" si="72"/>
        <v>30610.9</v>
      </c>
      <c r="AB101" s="23">
        <f t="shared" si="72"/>
        <v>26831.7</v>
      </c>
      <c r="AC101" s="23">
        <f t="shared" si="72"/>
        <v>910</v>
      </c>
      <c r="AD101" s="23">
        <f t="shared" si="72"/>
        <v>1413.6</v>
      </c>
      <c r="AE101" s="23">
        <f t="shared" si="72"/>
        <v>92</v>
      </c>
      <c r="AF101" s="23">
        <f t="shared" si="72"/>
        <v>179</v>
      </c>
      <c r="AG101" s="23">
        <f t="shared" si="72"/>
        <v>575</v>
      </c>
      <c r="AH101" s="23">
        <f t="shared" si="72"/>
        <v>925</v>
      </c>
      <c r="AI101" s="23">
        <f t="shared" si="72"/>
        <v>414</v>
      </c>
      <c r="AJ101" s="23">
        <f t="shared" si="72"/>
        <v>170</v>
      </c>
      <c r="AK101" s="23">
        <f t="shared" si="72"/>
        <v>153</v>
      </c>
      <c r="AL101" s="23">
        <f t="shared" si="72"/>
        <v>284</v>
      </c>
      <c r="AM101" s="23">
        <f t="shared" si="72"/>
        <v>335</v>
      </c>
      <c r="AN101" s="23">
        <f t="shared" si="72"/>
        <v>287</v>
      </c>
      <c r="AO101" s="23">
        <f t="shared" si="72"/>
        <v>4082.6</v>
      </c>
      <c r="AP101" s="23">
        <f t="shared" si="72"/>
        <v>81575.600000000006</v>
      </c>
      <c r="AQ101" s="23">
        <f t="shared" si="72"/>
        <v>229</v>
      </c>
      <c r="AR101" s="23">
        <f>ROUND(SUM(AR95:AR100),2)</f>
        <v>60997.06</v>
      </c>
      <c r="AS101" s="23">
        <f t="shared" si="72"/>
        <v>6368</v>
      </c>
      <c r="AT101" s="23">
        <f t="shared" si="72"/>
        <v>2936.4</v>
      </c>
      <c r="AU101" s="23">
        <f t="shared" si="72"/>
        <v>315.5</v>
      </c>
      <c r="AV101" s="23">
        <f t="shared" si="72"/>
        <v>299</v>
      </c>
      <c r="AW101" s="23">
        <f t="shared" si="72"/>
        <v>256.5</v>
      </c>
      <c r="AX101" s="23">
        <f t="shared" si="72"/>
        <v>60</v>
      </c>
      <c r="AY101" s="23">
        <f t="shared" si="72"/>
        <v>431</v>
      </c>
      <c r="AZ101" s="23">
        <f t="shared" si="72"/>
        <v>11865.2</v>
      </c>
      <c r="BA101" s="23">
        <f t="shared" si="72"/>
        <v>9003</v>
      </c>
      <c r="BB101" s="23">
        <f t="shared" si="72"/>
        <v>7062.6</v>
      </c>
      <c r="BC101" s="23">
        <f t="shared" si="72"/>
        <v>25386</v>
      </c>
      <c r="BD101" s="23">
        <f t="shared" si="72"/>
        <v>3653</v>
      </c>
      <c r="BE101" s="23">
        <f t="shared" si="72"/>
        <v>1183.5</v>
      </c>
      <c r="BF101" s="23">
        <f t="shared" si="72"/>
        <v>25744.7</v>
      </c>
      <c r="BG101" s="23">
        <f t="shared" si="72"/>
        <v>883</v>
      </c>
      <c r="BH101" s="23">
        <f t="shared" si="72"/>
        <v>584</v>
      </c>
      <c r="BI101" s="23">
        <f t="shared" si="72"/>
        <v>246.5</v>
      </c>
      <c r="BJ101" s="23">
        <f t="shared" si="72"/>
        <v>6303.3</v>
      </c>
      <c r="BK101" s="23">
        <f t="shared" si="72"/>
        <v>31536.9</v>
      </c>
      <c r="BL101" s="23">
        <f t="shared" si="72"/>
        <v>64.5</v>
      </c>
      <c r="BM101" s="23">
        <f t="shared" si="72"/>
        <v>424</v>
      </c>
      <c r="BN101" s="23">
        <f t="shared" si="72"/>
        <v>3032.6</v>
      </c>
      <c r="BO101" s="23">
        <f t="shared" si="72"/>
        <v>1227</v>
      </c>
      <c r="BP101" s="23">
        <f t="shared" ref="BP101:EA101" si="73">ROUND(SUM(BP95:BP100),1)</f>
        <v>149</v>
      </c>
      <c r="BQ101" s="23">
        <f t="shared" si="73"/>
        <v>5950</v>
      </c>
      <c r="BR101" s="23">
        <f t="shared" si="73"/>
        <v>4492.6000000000004</v>
      </c>
      <c r="BS101" s="23">
        <f t="shared" si="73"/>
        <v>1100.5</v>
      </c>
      <c r="BT101" s="23">
        <f t="shared" si="73"/>
        <v>368</v>
      </c>
      <c r="BU101" s="23">
        <f t="shared" si="73"/>
        <v>424.5</v>
      </c>
      <c r="BV101" s="23">
        <f t="shared" si="73"/>
        <v>1228</v>
      </c>
      <c r="BW101" s="23">
        <f t="shared" si="73"/>
        <v>1984.2</v>
      </c>
      <c r="BX101" s="23">
        <f t="shared" si="73"/>
        <v>69</v>
      </c>
      <c r="BY101" s="23">
        <f t="shared" si="73"/>
        <v>437</v>
      </c>
      <c r="BZ101" s="23">
        <f t="shared" si="73"/>
        <v>198</v>
      </c>
      <c r="CA101" s="23">
        <f t="shared" si="73"/>
        <v>139.5</v>
      </c>
      <c r="CB101" s="23">
        <f t="shared" si="73"/>
        <v>71056.2</v>
      </c>
      <c r="CC101" s="23">
        <f t="shared" si="73"/>
        <v>190</v>
      </c>
      <c r="CD101" s="23">
        <f t="shared" si="73"/>
        <v>202.3</v>
      </c>
      <c r="CE101" s="23">
        <f t="shared" si="73"/>
        <v>148</v>
      </c>
      <c r="CF101" s="23">
        <f t="shared" si="73"/>
        <v>108</v>
      </c>
      <c r="CG101" s="23">
        <f t="shared" si="73"/>
        <v>193</v>
      </c>
      <c r="CH101" s="23">
        <f t="shared" si="73"/>
        <v>95.5</v>
      </c>
      <c r="CI101" s="23">
        <f t="shared" si="73"/>
        <v>697</v>
      </c>
      <c r="CJ101" s="23">
        <f t="shared" si="73"/>
        <v>821</v>
      </c>
      <c r="CK101" s="23">
        <f t="shared" si="73"/>
        <v>5557.5</v>
      </c>
      <c r="CL101" s="23">
        <f t="shared" si="73"/>
        <v>1213.7</v>
      </c>
      <c r="CM101" s="23">
        <f t="shared" si="73"/>
        <v>743.2</v>
      </c>
      <c r="CN101" s="23">
        <f t="shared" si="73"/>
        <v>32423.8</v>
      </c>
      <c r="CO101" s="23">
        <f t="shared" si="73"/>
        <v>14113</v>
      </c>
      <c r="CP101" s="23">
        <f t="shared" si="73"/>
        <v>914.7</v>
      </c>
      <c r="CQ101" s="23">
        <f t="shared" si="73"/>
        <v>731</v>
      </c>
      <c r="CR101" s="23">
        <f t="shared" si="73"/>
        <v>231</v>
      </c>
      <c r="CS101" s="23">
        <f t="shared" si="73"/>
        <v>266</v>
      </c>
      <c r="CT101" s="23">
        <f t="shared" si="73"/>
        <v>106</v>
      </c>
      <c r="CU101" s="23">
        <f t="shared" si="73"/>
        <v>406</v>
      </c>
      <c r="CV101" s="23">
        <f t="shared" si="73"/>
        <v>50</v>
      </c>
      <c r="CW101" s="23">
        <f t="shared" si="73"/>
        <v>208</v>
      </c>
      <c r="CX101" s="23">
        <f t="shared" si="73"/>
        <v>458.5</v>
      </c>
      <c r="CY101" s="23">
        <f t="shared" si="73"/>
        <v>50</v>
      </c>
      <c r="CZ101" s="23">
        <f t="shared" si="73"/>
        <v>1720</v>
      </c>
      <c r="DA101" s="23">
        <f t="shared" si="73"/>
        <v>192</v>
      </c>
      <c r="DB101" s="23">
        <f t="shared" si="73"/>
        <v>316</v>
      </c>
      <c r="DC101" s="23">
        <f t="shared" si="73"/>
        <v>188</v>
      </c>
      <c r="DD101" s="23">
        <f t="shared" si="73"/>
        <v>158.5</v>
      </c>
      <c r="DE101" s="23">
        <f t="shared" si="73"/>
        <v>310.5</v>
      </c>
      <c r="DF101" s="23">
        <f t="shared" si="73"/>
        <v>19381.900000000001</v>
      </c>
      <c r="DG101" s="23">
        <f t="shared" si="73"/>
        <v>114</v>
      </c>
      <c r="DH101" s="23">
        <f t="shared" si="73"/>
        <v>1758</v>
      </c>
      <c r="DI101" s="23">
        <f t="shared" si="73"/>
        <v>2397.6999999999998</v>
      </c>
      <c r="DJ101" s="23">
        <f t="shared" si="73"/>
        <v>649</v>
      </c>
      <c r="DK101" s="23">
        <f t="shared" si="73"/>
        <v>515</v>
      </c>
      <c r="DL101" s="23">
        <f t="shared" si="73"/>
        <v>5712.6</v>
      </c>
      <c r="DM101" s="23">
        <f t="shared" si="73"/>
        <v>224.6</v>
      </c>
      <c r="DN101" s="23">
        <f t="shared" si="73"/>
        <v>1360</v>
      </c>
      <c r="DO101" s="23">
        <f t="shared" si="73"/>
        <v>3263</v>
      </c>
      <c r="DP101" s="23">
        <f t="shared" si="73"/>
        <v>191</v>
      </c>
      <c r="DQ101" s="23">
        <f t="shared" si="73"/>
        <v>852</v>
      </c>
      <c r="DR101" s="23">
        <f t="shared" si="73"/>
        <v>1292</v>
      </c>
      <c r="DS101" s="23">
        <f t="shared" si="73"/>
        <v>574</v>
      </c>
      <c r="DT101" s="23">
        <f t="shared" si="73"/>
        <v>171</v>
      </c>
      <c r="DU101" s="23">
        <f t="shared" si="73"/>
        <v>360</v>
      </c>
      <c r="DV101" s="23">
        <f t="shared" si="73"/>
        <v>216</v>
      </c>
      <c r="DW101" s="23">
        <f t="shared" si="73"/>
        <v>296</v>
      </c>
      <c r="DX101" s="23">
        <f t="shared" si="73"/>
        <v>147</v>
      </c>
      <c r="DY101" s="23">
        <f t="shared" si="73"/>
        <v>287.5</v>
      </c>
      <c r="DZ101" s="23">
        <f t="shared" si="73"/>
        <v>695</v>
      </c>
      <c r="EA101" s="23">
        <f t="shared" si="73"/>
        <v>520</v>
      </c>
      <c r="EB101" s="23">
        <f t="shared" ref="EB101:FX101" si="74">ROUND(SUM(EB95:EB100),1)</f>
        <v>511</v>
      </c>
      <c r="EC101" s="23">
        <f t="shared" si="74"/>
        <v>273.5</v>
      </c>
      <c r="ED101" s="23">
        <f t="shared" si="74"/>
        <v>1514</v>
      </c>
      <c r="EE101" s="23">
        <f t="shared" si="74"/>
        <v>184</v>
      </c>
      <c r="EF101" s="23">
        <f t="shared" si="74"/>
        <v>1336</v>
      </c>
      <c r="EG101" s="23">
        <f t="shared" si="74"/>
        <v>238</v>
      </c>
      <c r="EH101" s="23">
        <f t="shared" si="74"/>
        <v>237.5</v>
      </c>
      <c r="EI101" s="23">
        <f t="shared" si="74"/>
        <v>13410.5</v>
      </c>
      <c r="EJ101" s="23">
        <f t="shared" si="74"/>
        <v>10211.6</v>
      </c>
      <c r="EK101" s="23">
        <f t="shared" si="74"/>
        <v>672</v>
      </c>
      <c r="EL101" s="23">
        <f t="shared" si="74"/>
        <v>484.5</v>
      </c>
      <c r="EM101" s="23">
        <f t="shared" si="74"/>
        <v>358</v>
      </c>
      <c r="EN101" s="23">
        <f t="shared" si="74"/>
        <v>933</v>
      </c>
      <c r="EO101" s="23">
        <f t="shared" si="74"/>
        <v>283</v>
      </c>
      <c r="EP101" s="23">
        <f t="shared" si="74"/>
        <v>420</v>
      </c>
      <c r="EQ101" s="23">
        <f t="shared" si="74"/>
        <v>2555</v>
      </c>
      <c r="ER101" s="23">
        <f t="shared" si="74"/>
        <v>321</v>
      </c>
      <c r="ES101" s="23">
        <f t="shared" si="74"/>
        <v>183.4</v>
      </c>
      <c r="ET101" s="23">
        <f t="shared" si="74"/>
        <v>184</v>
      </c>
      <c r="EU101" s="23">
        <f t="shared" si="74"/>
        <v>559</v>
      </c>
      <c r="EV101" s="23">
        <f t="shared" si="74"/>
        <v>78.5</v>
      </c>
      <c r="EW101" s="23">
        <f t="shared" si="74"/>
        <v>716.5</v>
      </c>
      <c r="EX101" s="23">
        <f t="shared" si="74"/>
        <v>168</v>
      </c>
      <c r="EY101" s="23">
        <f t="shared" si="74"/>
        <v>770</v>
      </c>
      <c r="EZ101" s="23">
        <f t="shared" si="74"/>
        <v>119</v>
      </c>
      <c r="FA101" s="23">
        <f t="shared" si="74"/>
        <v>3391</v>
      </c>
      <c r="FB101" s="23">
        <f t="shared" si="74"/>
        <v>288</v>
      </c>
      <c r="FC101" s="23">
        <f t="shared" si="74"/>
        <v>1670.2</v>
      </c>
      <c r="FD101" s="23">
        <f t="shared" si="74"/>
        <v>409</v>
      </c>
      <c r="FE101" s="23">
        <f t="shared" si="74"/>
        <v>78</v>
      </c>
      <c r="FF101" s="23">
        <f t="shared" si="74"/>
        <v>201</v>
      </c>
      <c r="FG101" s="23">
        <f t="shared" si="74"/>
        <v>123</v>
      </c>
      <c r="FH101" s="23">
        <f t="shared" si="74"/>
        <v>72</v>
      </c>
      <c r="FI101" s="23">
        <f t="shared" si="74"/>
        <v>1654</v>
      </c>
      <c r="FJ101" s="23">
        <f t="shared" si="74"/>
        <v>2049</v>
      </c>
      <c r="FK101" s="23">
        <f t="shared" si="74"/>
        <v>2593</v>
      </c>
      <c r="FL101" s="23">
        <f t="shared" si="74"/>
        <v>8371</v>
      </c>
      <c r="FM101" s="23">
        <f t="shared" si="74"/>
        <v>3943</v>
      </c>
      <c r="FN101" s="23">
        <f t="shared" si="74"/>
        <v>22299.9</v>
      </c>
      <c r="FO101" s="23">
        <f t="shared" si="74"/>
        <v>1067</v>
      </c>
      <c r="FP101" s="23">
        <f t="shared" si="74"/>
        <v>2247</v>
      </c>
      <c r="FQ101" s="23">
        <f t="shared" si="74"/>
        <v>997</v>
      </c>
      <c r="FR101" s="23">
        <f t="shared" si="74"/>
        <v>167</v>
      </c>
      <c r="FS101" s="23">
        <f t="shared" si="74"/>
        <v>157</v>
      </c>
      <c r="FT101" s="23">
        <f t="shared" si="74"/>
        <v>60</v>
      </c>
      <c r="FU101" s="23">
        <f t="shared" si="74"/>
        <v>781.5</v>
      </c>
      <c r="FV101" s="23">
        <f t="shared" si="74"/>
        <v>802</v>
      </c>
      <c r="FW101" s="23">
        <f t="shared" si="74"/>
        <v>138</v>
      </c>
      <c r="FX101" s="23">
        <f t="shared" si="74"/>
        <v>55</v>
      </c>
      <c r="FY101" s="14"/>
      <c r="FZ101" s="61">
        <f>SUM(C101:FX101)</f>
        <v>827510.75999999978</v>
      </c>
      <c r="GA101" s="62">
        <v>844273.8</v>
      </c>
      <c r="GB101" s="15">
        <f>FZ101-GA101</f>
        <v>-16763.04000000027</v>
      </c>
      <c r="GC101" s="15"/>
      <c r="GD101" s="2"/>
      <c r="GE101" s="2"/>
      <c r="GF101" s="12"/>
      <c r="GG101" s="12"/>
      <c r="GH101" s="12"/>
      <c r="GI101" s="12"/>
      <c r="GJ101" s="12"/>
      <c r="GK101" s="12"/>
      <c r="GL101" s="17"/>
      <c r="GM101" s="17"/>
    </row>
    <row r="102" spans="1:254" x14ac:dyDescent="0.35">
      <c r="A102" s="3" t="s">
        <v>488</v>
      </c>
      <c r="B102" s="33" t="s">
        <v>832</v>
      </c>
      <c r="C102" s="15">
        <f t="shared" ref="C102:BN102" si="75">C101-C103</f>
        <v>6618</v>
      </c>
      <c r="D102" s="15">
        <f t="shared" si="75"/>
        <v>32171.5</v>
      </c>
      <c r="E102" s="15">
        <f t="shared" si="75"/>
        <v>4466.2</v>
      </c>
      <c r="F102" s="15">
        <f t="shared" si="75"/>
        <v>23100.5</v>
      </c>
      <c r="G102" s="15">
        <f t="shared" si="75"/>
        <v>1533.5</v>
      </c>
      <c r="H102" s="15">
        <f t="shared" si="75"/>
        <v>1125</v>
      </c>
      <c r="I102" s="15">
        <f t="shared" si="75"/>
        <v>6342.6</v>
      </c>
      <c r="J102" s="15">
        <f t="shared" si="75"/>
        <v>1986</v>
      </c>
      <c r="K102" s="15">
        <f t="shared" si="75"/>
        <v>273.5</v>
      </c>
      <c r="L102" s="15">
        <f t="shared" si="75"/>
        <v>2083.5</v>
      </c>
      <c r="M102" s="15">
        <f t="shared" si="75"/>
        <v>887</v>
      </c>
      <c r="N102" s="15">
        <f t="shared" si="75"/>
        <v>48647.9</v>
      </c>
      <c r="O102" s="15">
        <f t="shared" si="75"/>
        <v>12723.5</v>
      </c>
      <c r="P102" s="15">
        <f t="shared" si="75"/>
        <v>358</v>
      </c>
      <c r="Q102" s="15">
        <f t="shared" si="75"/>
        <v>37013.5</v>
      </c>
      <c r="R102" s="15">
        <f t="shared" si="75"/>
        <v>6089.5</v>
      </c>
      <c r="S102" s="15">
        <f t="shared" si="75"/>
        <v>1489.8</v>
      </c>
      <c r="T102" s="15">
        <f t="shared" si="75"/>
        <v>164</v>
      </c>
      <c r="U102" s="15">
        <f t="shared" si="75"/>
        <v>50</v>
      </c>
      <c r="V102" s="15">
        <f t="shared" si="75"/>
        <v>249.1</v>
      </c>
      <c r="W102" s="15">
        <f t="shared" si="75"/>
        <v>210.4</v>
      </c>
      <c r="X102" s="15">
        <f t="shared" si="75"/>
        <v>50</v>
      </c>
      <c r="Y102" s="15">
        <f t="shared" si="75"/>
        <v>924</v>
      </c>
      <c r="Z102" s="15">
        <f t="shared" si="75"/>
        <v>220</v>
      </c>
      <c r="AA102" s="15">
        <f t="shared" si="75"/>
        <v>30610.9</v>
      </c>
      <c r="AB102" s="15">
        <f t="shared" si="75"/>
        <v>26831.7</v>
      </c>
      <c r="AC102" s="15">
        <f t="shared" si="75"/>
        <v>910</v>
      </c>
      <c r="AD102" s="15">
        <f t="shared" si="75"/>
        <v>1262.5999999999999</v>
      </c>
      <c r="AE102" s="15">
        <f t="shared" si="75"/>
        <v>92</v>
      </c>
      <c r="AF102" s="15">
        <f t="shared" si="75"/>
        <v>179</v>
      </c>
      <c r="AG102" s="15">
        <f t="shared" si="75"/>
        <v>575</v>
      </c>
      <c r="AH102" s="15">
        <f t="shared" si="75"/>
        <v>925</v>
      </c>
      <c r="AI102" s="15">
        <f t="shared" si="75"/>
        <v>414</v>
      </c>
      <c r="AJ102" s="15">
        <f t="shared" si="75"/>
        <v>170</v>
      </c>
      <c r="AK102" s="15">
        <f t="shared" si="75"/>
        <v>153</v>
      </c>
      <c r="AL102" s="15">
        <f t="shared" si="75"/>
        <v>284</v>
      </c>
      <c r="AM102" s="15">
        <f t="shared" si="75"/>
        <v>335</v>
      </c>
      <c r="AN102" s="15">
        <f t="shared" si="75"/>
        <v>287</v>
      </c>
      <c r="AO102" s="15">
        <f t="shared" si="75"/>
        <v>4082.6</v>
      </c>
      <c r="AP102" s="15">
        <f t="shared" si="75"/>
        <v>81575.600000000006</v>
      </c>
      <c r="AQ102" s="15">
        <f t="shared" si="75"/>
        <v>229</v>
      </c>
      <c r="AR102" s="15">
        <f t="shared" si="75"/>
        <v>58792.56</v>
      </c>
      <c r="AS102" s="15">
        <f t="shared" si="75"/>
        <v>6069</v>
      </c>
      <c r="AT102" s="15">
        <f t="shared" si="75"/>
        <v>2936.4</v>
      </c>
      <c r="AU102" s="15">
        <f t="shared" si="75"/>
        <v>315.5</v>
      </c>
      <c r="AV102" s="15">
        <f t="shared" si="75"/>
        <v>299</v>
      </c>
      <c r="AW102" s="15">
        <f t="shared" si="75"/>
        <v>256.5</v>
      </c>
      <c r="AX102" s="15">
        <f t="shared" si="75"/>
        <v>60</v>
      </c>
      <c r="AY102" s="15">
        <f t="shared" si="75"/>
        <v>431</v>
      </c>
      <c r="AZ102" s="15">
        <f t="shared" si="75"/>
        <v>11865.2</v>
      </c>
      <c r="BA102" s="15">
        <f t="shared" si="75"/>
        <v>9003</v>
      </c>
      <c r="BB102" s="15">
        <f t="shared" si="75"/>
        <v>7062.6</v>
      </c>
      <c r="BC102" s="15">
        <f t="shared" si="75"/>
        <v>21588.5</v>
      </c>
      <c r="BD102" s="15">
        <f t="shared" si="75"/>
        <v>3653</v>
      </c>
      <c r="BE102" s="15">
        <f t="shared" si="75"/>
        <v>1183.5</v>
      </c>
      <c r="BF102" s="15">
        <f t="shared" si="75"/>
        <v>25744.7</v>
      </c>
      <c r="BG102" s="15">
        <f t="shared" si="75"/>
        <v>883</v>
      </c>
      <c r="BH102" s="15">
        <f t="shared" si="75"/>
        <v>584</v>
      </c>
      <c r="BI102" s="15">
        <f t="shared" si="75"/>
        <v>246.5</v>
      </c>
      <c r="BJ102" s="15">
        <f t="shared" si="75"/>
        <v>6303.3</v>
      </c>
      <c r="BK102" s="15">
        <f t="shared" si="75"/>
        <v>31536.9</v>
      </c>
      <c r="BL102" s="15">
        <f t="shared" si="75"/>
        <v>64.5</v>
      </c>
      <c r="BM102" s="15">
        <f t="shared" si="75"/>
        <v>424</v>
      </c>
      <c r="BN102" s="15">
        <f t="shared" si="75"/>
        <v>3032.6</v>
      </c>
      <c r="BO102" s="15">
        <f t="shared" ref="BO102:DZ102" si="76">BO101-BO103</f>
        <v>1227</v>
      </c>
      <c r="BP102" s="15">
        <f t="shared" si="76"/>
        <v>149</v>
      </c>
      <c r="BQ102" s="15">
        <f t="shared" si="76"/>
        <v>5737</v>
      </c>
      <c r="BR102" s="15">
        <f t="shared" si="76"/>
        <v>4492.6000000000004</v>
      </c>
      <c r="BS102" s="15">
        <f t="shared" si="76"/>
        <v>1100.5</v>
      </c>
      <c r="BT102" s="15">
        <f t="shared" si="76"/>
        <v>368</v>
      </c>
      <c r="BU102" s="15">
        <f t="shared" si="76"/>
        <v>424.5</v>
      </c>
      <c r="BV102" s="15">
        <f t="shared" si="76"/>
        <v>1228</v>
      </c>
      <c r="BW102" s="15">
        <f t="shared" si="76"/>
        <v>1984.2</v>
      </c>
      <c r="BX102" s="15">
        <f t="shared" si="76"/>
        <v>69</v>
      </c>
      <c r="BY102" s="15">
        <f t="shared" si="76"/>
        <v>437</v>
      </c>
      <c r="BZ102" s="15">
        <f t="shared" si="76"/>
        <v>198</v>
      </c>
      <c r="CA102" s="15">
        <f t="shared" si="76"/>
        <v>139.5</v>
      </c>
      <c r="CB102" s="15">
        <f t="shared" si="76"/>
        <v>70237.2</v>
      </c>
      <c r="CC102" s="15">
        <f t="shared" si="76"/>
        <v>190</v>
      </c>
      <c r="CD102" s="15">
        <f t="shared" si="76"/>
        <v>202.3</v>
      </c>
      <c r="CE102" s="15">
        <f t="shared" si="76"/>
        <v>148</v>
      </c>
      <c r="CF102" s="15">
        <f t="shared" si="76"/>
        <v>108</v>
      </c>
      <c r="CG102" s="15">
        <f t="shared" si="76"/>
        <v>193</v>
      </c>
      <c r="CH102" s="15">
        <f t="shared" si="76"/>
        <v>95.5</v>
      </c>
      <c r="CI102" s="15">
        <f t="shared" si="76"/>
        <v>697</v>
      </c>
      <c r="CJ102" s="15">
        <f t="shared" si="76"/>
        <v>821</v>
      </c>
      <c r="CK102" s="15">
        <f t="shared" si="76"/>
        <v>4976.5</v>
      </c>
      <c r="CL102" s="15">
        <f t="shared" si="76"/>
        <v>1213.7</v>
      </c>
      <c r="CM102" s="15">
        <f t="shared" si="76"/>
        <v>743.2</v>
      </c>
      <c r="CN102" s="15">
        <f t="shared" si="76"/>
        <v>29291.8</v>
      </c>
      <c r="CO102" s="15">
        <f t="shared" si="76"/>
        <v>14113</v>
      </c>
      <c r="CP102" s="15">
        <f t="shared" si="76"/>
        <v>914.7</v>
      </c>
      <c r="CQ102" s="15">
        <f t="shared" si="76"/>
        <v>731</v>
      </c>
      <c r="CR102" s="15">
        <f t="shared" si="76"/>
        <v>231</v>
      </c>
      <c r="CS102" s="15">
        <f t="shared" si="76"/>
        <v>266</v>
      </c>
      <c r="CT102" s="15">
        <f t="shared" si="76"/>
        <v>106</v>
      </c>
      <c r="CU102" s="15">
        <f t="shared" si="76"/>
        <v>406</v>
      </c>
      <c r="CV102" s="15">
        <f t="shared" si="76"/>
        <v>50</v>
      </c>
      <c r="CW102" s="15">
        <f t="shared" si="76"/>
        <v>208</v>
      </c>
      <c r="CX102" s="15">
        <f t="shared" si="76"/>
        <v>458.5</v>
      </c>
      <c r="CY102" s="15">
        <f t="shared" si="76"/>
        <v>50</v>
      </c>
      <c r="CZ102" s="15">
        <f t="shared" si="76"/>
        <v>1720</v>
      </c>
      <c r="DA102" s="15">
        <f t="shared" si="76"/>
        <v>192</v>
      </c>
      <c r="DB102" s="15">
        <f t="shared" si="76"/>
        <v>316</v>
      </c>
      <c r="DC102" s="15">
        <f t="shared" si="76"/>
        <v>188</v>
      </c>
      <c r="DD102" s="15">
        <f t="shared" si="76"/>
        <v>158.5</v>
      </c>
      <c r="DE102" s="15">
        <f t="shared" si="76"/>
        <v>310.5</v>
      </c>
      <c r="DF102" s="15">
        <f t="shared" si="76"/>
        <v>18111.900000000001</v>
      </c>
      <c r="DG102" s="15">
        <f t="shared" si="76"/>
        <v>114</v>
      </c>
      <c r="DH102" s="15">
        <f t="shared" si="76"/>
        <v>1758</v>
      </c>
      <c r="DI102" s="15">
        <f t="shared" si="76"/>
        <v>2342.6999999999998</v>
      </c>
      <c r="DJ102" s="15">
        <f t="shared" si="76"/>
        <v>649</v>
      </c>
      <c r="DK102" s="15">
        <f t="shared" si="76"/>
        <v>515</v>
      </c>
      <c r="DL102" s="15">
        <f t="shared" si="76"/>
        <v>5712.6</v>
      </c>
      <c r="DM102" s="15">
        <f t="shared" si="76"/>
        <v>224.6</v>
      </c>
      <c r="DN102" s="15">
        <f t="shared" si="76"/>
        <v>1360</v>
      </c>
      <c r="DO102" s="15">
        <f t="shared" si="76"/>
        <v>3263</v>
      </c>
      <c r="DP102" s="15">
        <f t="shared" si="76"/>
        <v>191</v>
      </c>
      <c r="DQ102" s="15">
        <f t="shared" si="76"/>
        <v>852</v>
      </c>
      <c r="DR102" s="15">
        <f t="shared" si="76"/>
        <v>1292</v>
      </c>
      <c r="DS102" s="15">
        <f t="shared" si="76"/>
        <v>574</v>
      </c>
      <c r="DT102" s="15">
        <f t="shared" si="76"/>
        <v>171</v>
      </c>
      <c r="DU102" s="15">
        <f t="shared" si="76"/>
        <v>360</v>
      </c>
      <c r="DV102" s="15">
        <f t="shared" si="76"/>
        <v>216</v>
      </c>
      <c r="DW102" s="15">
        <f t="shared" si="76"/>
        <v>296</v>
      </c>
      <c r="DX102" s="15">
        <f t="shared" si="76"/>
        <v>147</v>
      </c>
      <c r="DY102" s="15">
        <f t="shared" si="76"/>
        <v>287.5</v>
      </c>
      <c r="DZ102" s="15">
        <f t="shared" si="76"/>
        <v>695</v>
      </c>
      <c r="EA102" s="15">
        <f t="shared" ref="EA102:FX102" si="77">EA101-EA103</f>
        <v>520</v>
      </c>
      <c r="EB102" s="15">
        <f t="shared" si="77"/>
        <v>511</v>
      </c>
      <c r="EC102" s="15">
        <f t="shared" si="77"/>
        <v>273.5</v>
      </c>
      <c r="ED102" s="15">
        <f t="shared" si="77"/>
        <v>1514</v>
      </c>
      <c r="EE102" s="15">
        <f t="shared" si="77"/>
        <v>184</v>
      </c>
      <c r="EF102" s="15">
        <f t="shared" si="77"/>
        <v>1336</v>
      </c>
      <c r="EG102" s="15">
        <f t="shared" si="77"/>
        <v>238</v>
      </c>
      <c r="EH102" s="15">
        <f t="shared" si="77"/>
        <v>237.5</v>
      </c>
      <c r="EI102" s="15">
        <f t="shared" si="77"/>
        <v>13410.5</v>
      </c>
      <c r="EJ102" s="15">
        <f t="shared" si="77"/>
        <v>10211.6</v>
      </c>
      <c r="EK102" s="15">
        <f t="shared" si="77"/>
        <v>672</v>
      </c>
      <c r="EL102" s="15">
        <f t="shared" si="77"/>
        <v>484.5</v>
      </c>
      <c r="EM102" s="15">
        <f t="shared" si="77"/>
        <v>358</v>
      </c>
      <c r="EN102" s="15">
        <f t="shared" si="77"/>
        <v>933</v>
      </c>
      <c r="EO102" s="15">
        <f t="shared" si="77"/>
        <v>283</v>
      </c>
      <c r="EP102" s="15">
        <f t="shared" si="77"/>
        <v>420</v>
      </c>
      <c r="EQ102" s="15">
        <f t="shared" si="77"/>
        <v>2433</v>
      </c>
      <c r="ER102" s="15">
        <f t="shared" si="77"/>
        <v>321</v>
      </c>
      <c r="ES102" s="15">
        <f t="shared" si="77"/>
        <v>183.4</v>
      </c>
      <c r="ET102" s="15">
        <f t="shared" si="77"/>
        <v>184</v>
      </c>
      <c r="EU102" s="15">
        <f t="shared" si="77"/>
        <v>559</v>
      </c>
      <c r="EV102" s="15">
        <f t="shared" si="77"/>
        <v>78.5</v>
      </c>
      <c r="EW102" s="15">
        <f t="shared" si="77"/>
        <v>716.5</v>
      </c>
      <c r="EX102" s="15">
        <f t="shared" si="77"/>
        <v>168</v>
      </c>
      <c r="EY102" s="15">
        <f t="shared" si="77"/>
        <v>770</v>
      </c>
      <c r="EZ102" s="15">
        <f t="shared" si="77"/>
        <v>119</v>
      </c>
      <c r="FA102" s="15">
        <f t="shared" si="77"/>
        <v>3391</v>
      </c>
      <c r="FB102" s="15">
        <f t="shared" si="77"/>
        <v>288</v>
      </c>
      <c r="FC102" s="15">
        <f t="shared" si="77"/>
        <v>1670.2</v>
      </c>
      <c r="FD102" s="15">
        <f t="shared" si="77"/>
        <v>409</v>
      </c>
      <c r="FE102" s="15">
        <f t="shared" si="77"/>
        <v>78</v>
      </c>
      <c r="FF102" s="15">
        <f t="shared" si="77"/>
        <v>201</v>
      </c>
      <c r="FG102" s="15">
        <f t="shared" si="77"/>
        <v>123</v>
      </c>
      <c r="FH102" s="15">
        <f t="shared" si="77"/>
        <v>72</v>
      </c>
      <c r="FI102" s="15">
        <f t="shared" si="77"/>
        <v>1654</v>
      </c>
      <c r="FJ102" s="15">
        <f t="shared" si="77"/>
        <v>2049</v>
      </c>
      <c r="FK102" s="15">
        <f t="shared" si="77"/>
        <v>2593</v>
      </c>
      <c r="FL102" s="15">
        <f t="shared" si="77"/>
        <v>8371</v>
      </c>
      <c r="FM102" s="15">
        <f t="shared" si="77"/>
        <v>3943</v>
      </c>
      <c r="FN102" s="15">
        <f t="shared" si="77"/>
        <v>22299.9</v>
      </c>
      <c r="FO102" s="15">
        <f t="shared" si="77"/>
        <v>1067</v>
      </c>
      <c r="FP102" s="15">
        <f t="shared" si="77"/>
        <v>2247</v>
      </c>
      <c r="FQ102" s="15">
        <f t="shared" si="77"/>
        <v>997</v>
      </c>
      <c r="FR102" s="15">
        <f t="shared" si="77"/>
        <v>167</v>
      </c>
      <c r="FS102" s="15">
        <f t="shared" si="77"/>
        <v>157</v>
      </c>
      <c r="FT102" s="15">
        <f t="shared" si="77"/>
        <v>60</v>
      </c>
      <c r="FU102" s="15">
        <f t="shared" si="77"/>
        <v>781.5</v>
      </c>
      <c r="FV102" s="15">
        <f t="shared" si="77"/>
        <v>802</v>
      </c>
      <c r="FW102" s="15">
        <f t="shared" si="77"/>
        <v>138</v>
      </c>
      <c r="FX102" s="15">
        <f t="shared" si="77"/>
        <v>55</v>
      </c>
      <c r="FZ102" s="14">
        <f t="shared" si="54"/>
        <v>806784.25999999978</v>
      </c>
      <c r="GA102" s="14"/>
      <c r="GB102" s="14"/>
      <c r="GC102" s="14"/>
      <c r="GD102" s="2"/>
      <c r="GE102" s="2"/>
      <c r="GF102" s="12"/>
      <c r="GG102" s="12"/>
      <c r="GH102" s="12"/>
      <c r="GI102" s="12"/>
      <c r="GJ102" s="12"/>
      <c r="GK102" s="12"/>
      <c r="GL102" s="17"/>
      <c r="GM102" s="17"/>
    </row>
    <row r="103" spans="1:254" x14ac:dyDescent="0.35">
      <c r="A103" s="3" t="s">
        <v>489</v>
      </c>
      <c r="B103" s="33" t="s">
        <v>833</v>
      </c>
      <c r="C103" s="12">
        <f>C93+C94+C100+C98</f>
        <v>0</v>
      </c>
      <c r="D103" s="12">
        <f t="shared" ref="D103:BO103" si="78">D93+D94+D100+D98</f>
        <v>4570.5</v>
      </c>
      <c r="E103" s="12">
        <f t="shared" si="78"/>
        <v>775</v>
      </c>
      <c r="F103" s="12">
        <f t="shared" si="78"/>
        <v>839</v>
      </c>
      <c r="G103" s="12">
        <f t="shared" si="78"/>
        <v>0</v>
      </c>
      <c r="H103" s="12">
        <f t="shared" si="78"/>
        <v>0</v>
      </c>
      <c r="I103" s="12">
        <f t="shared" si="78"/>
        <v>896</v>
      </c>
      <c r="J103" s="12">
        <f t="shared" si="78"/>
        <v>0</v>
      </c>
      <c r="K103" s="12">
        <f t="shared" si="78"/>
        <v>0</v>
      </c>
      <c r="L103" s="12">
        <f t="shared" si="78"/>
        <v>0</v>
      </c>
      <c r="M103" s="12">
        <f t="shared" si="78"/>
        <v>0</v>
      </c>
      <c r="N103" s="12">
        <f t="shared" si="78"/>
        <v>0</v>
      </c>
      <c r="O103" s="12">
        <f t="shared" si="78"/>
        <v>0</v>
      </c>
      <c r="P103" s="12">
        <f t="shared" si="78"/>
        <v>0</v>
      </c>
      <c r="Q103" s="12">
        <f t="shared" si="78"/>
        <v>1002</v>
      </c>
      <c r="R103" s="12">
        <f t="shared" si="78"/>
        <v>0</v>
      </c>
      <c r="S103" s="12">
        <f t="shared" si="78"/>
        <v>0</v>
      </c>
      <c r="T103" s="12">
        <f t="shared" si="78"/>
        <v>0</v>
      </c>
      <c r="U103" s="12">
        <f t="shared" si="78"/>
        <v>0</v>
      </c>
      <c r="V103" s="12">
        <f t="shared" si="78"/>
        <v>0</v>
      </c>
      <c r="W103" s="12">
        <f t="shared" si="78"/>
        <v>0</v>
      </c>
      <c r="X103" s="12">
        <f t="shared" si="78"/>
        <v>0</v>
      </c>
      <c r="Y103" s="12">
        <f t="shared" si="78"/>
        <v>0</v>
      </c>
      <c r="Z103" s="12">
        <f t="shared" si="78"/>
        <v>0</v>
      </c>
      <c r="AA103" s="12">
        <f t="shared" si="78"/>
        <v>0</v>
      </c>
      <c r="AB103" s="12">
        <f t="shared" si="78"/>
        <v>0</v>
      </c>
      <c r="AC103" s="12">
        <f t="shared" si="78"/>
        <v>0</v>
      </c>
      <c r="AD103" s="12">
        <f t="shared" si="78"/>
        <v>151</v>
      </c>
      <c r="AE103" s="12">
        <f t="shared" si="78"/>
        <v>0</v>
      </c>
      <c r="AF103" s="12">
        <f t="shared" si="78"/>
        <v>0</v>
      </c>
      <c r="AG103" s="12">
        <f t="shared" si="78"/>
        <v>0</v>
      </c>
      <c r="AH103" s="12">
        <f t="shared" si="78"/>
        <v>0</v>
      </c>
      <c r="AI103" s="12">
        <f t="shared" si="78"/>
        <v>0</v>
      </c>
      <c r="AJ103" s="12">
        <f t="shared" si="78"/>
        <v>0</v>
      </c>
      <c r="AK103" s="12">
        <f t="shared" si="78"/>
        <v>0</v>
      </c>
      <c r="AL103" s="12">
        <f t="shared" si="78"/>
        <v>0</v>
      </c>
      <c r="AM103" s="12">
        <f t="shared" si="78"/>
        <v>0</v>
      </c>
      <c r="AN103" s="12">
        <f t="shared" si="78"/>
        <v>0</v>
      </c>
      <c r="AO103" s="12">
        <f t="shared" si="78"/>
        <v>0</v>
      </c>
      <c r="AP103" s="12">
        <f t="shared" si="78"/>
        <v>0</v>
      </c>
      <c r="AQ103" s="12">
        <f t="shared" si="78"/>
        <v>0</v>
      </c>
      <c r="AR103" s="12">
        <f t="shared" si="78"/>
        <v>2204.5</v>
      </c>
      <c r="AS103" s="12">
        <f t="shared" si="78"/>
        <v>299</v>
      </c>
      <c r="AT103" s="12">
        <f t="shared" si="78"/>
        <v>0</v>
      </c>
      <c r="AU103" s="12">
        <f t="shared" si="78"/>
        <v>0</v>
      </c>
      <c r="AV103" s="12">
        <f t="shared" si="78"/>
        <v>0</v>
      </c>
      <c r="AW103" s="12">
        <f t="shared" si="78"/>
        <v>0</v>
      </c>
      <c r="AX103" s="12">
        <f t="shared" si="78"/>
        <v>0</v>
      </c>
      <c r="AY103" s="12">
        <f t="shared" si="78"/>
        <v>0</v>
      </c>
      <c r="AZ103" s="12">
        <f t="shared" si="78"/>
        <v>0</v>
      </c>
      <c r="BA103" s="12">
        <f t="shared" si="78"/>
        <v>0</v>
      </c>
      <c r="BB103" s="12">
        <f t="shared" si="78"/>
        <v>0</v>
      </c>
      <c r="BC103" s="12">
        <f t="shared" si="78"/>
        <v>3797.5</v>
      </c>
      <c r="BD103" s="12">
        <f t="shared" si="78"/>
        <v>0</v>
      </c>
      <c r="BE103" s="12">
        <f t="shared" si="78"/>
        <v>0</v>
      </c>
      <c r="BF103" s="12">
        <f t="shared" si="78"/>
        <v>0</v>
      </c>
      <c r="BG103" s="12">
        <f t="shared" si="78"/>
        <v>0</v>
      </c>
      <c r="BH103" s="12">
        <f t="shared" si="78"/>
        <v>0</v>
      </c>
      <c r="BI103" s="12">
        <f t="shared" si="78"/>
        <v>0</v>
      </c>
      <c r="BJ103" s="12">
        <f t="shared" si="78"/>
        <v>0</v>
      </c>
      <c r="BK103" s="12">
        <f t="shared" si="78"/>
        <v>0</v>
      </c>
      <c r="BL103" s="12">
        <f t="shared" si="78"/>
        <v>0</v>
      </c>
      <c r="BM103" s="12">
        <f t="shared" si="78"/>
        <v>0</v>
      </c>
      <c r="BN103" s="12">
        <f t="shared" si="78"/>
        <v>0</v>
      </c>
      <c r="BO103" s="12">
        <f t="shared" si="78"/>
        <v>0</v>
      </c>
      <c r="BP103" s="12">
        <f t="shared" ref="BP103:EA103" si="79">BP93+BP94+BP100+BP98</f>
        <v>0</v>
      </c>
      <c r="BQ103" s="12">
        <f t="shared" si="79"/>
        <v>213</v>
      </c>
      <c r="BR103" s="12">
        <f t="shared" si="79"/>
        <v>0</v>
      </c>
      <c r="BS103" s="12">
        <f t="shared" si="79"/>
        <v>0</v>
      </c>
      <c r="BT103" s="12">
        <f t="shared" si="79"/>
        <v>0</v>
      </c>
      <c r="BU103" s="12">
        <f t="shared" si="79"/>
        <v>0</v>
      </c>
      <c r="BV103" s="12">
        <f t="shared" si="79"/>
        <v>0</v>
      </c>
      <c r="BW103" s="12">
        <f t="shared" si="79"/>
        <v>0</v>
      </c>
      <c r="BX103" s="12">
        <f t="shared" si="79"/>
        <v>0</v>
      </c>
      <c r="BY103" s="12">
        <f t="shared" si="79"/>
        <v>0</v>
      </c>
      <c r="BZ103" s="12">
        <f t="shared" si="79"/>
        <v>0</v>
      </c>
      <c r="CA103" s="12">
        <f t="shared" si="79"/>
        <v>0</v>
      </c>
      <c r="CB103" s="12">
        <f t="shared" si="79"/>
        <v>819</v>
      </c>
      <c r="CC103" s="12">
        <f t="shared" si="79"/>
        <v>0</v>
      </c>
      <c r="CD103" s="12">
        <f t="shared" si="79"/>
        <v>0</v>
      </c>
      <c r="CE103" s="12">
        <f t="shared" si="79"/>
        <v>0</v>
      </c>
      <c r="CF103" s="12">
        <f t="shared" si="79"/>
        <v>0</v>
      </c>
      <c r="CG103" s="12">
        <f t="shared" si="79"/>
        <v>0</v>
      </c>
      <c r="CH103" s="12">
        <f t="shared" si="79"/>
        <v>0</v>
      </c>
      <c r="CI103" s="12">
        <f t="shared" si="79"/>
        <v>0</v>
      </c>
      <c r="CJ103" s="12">
        <f t="shared" si="79"/>
        <v>0</v>
      </c>
      <c r="CK103" s="12">
        <f t="shared" si="79"/>
        <v>581</v>
      </c>
      <c r="CL103" s="12">
        <f t="shared" si="79"/>
        <v>0</v>
      </c>
      <c r="CM103" s="12">
        <f t="shared" si="79"/>
        <v>0</v>
      </c>
      <c r="CN103" s="12">
        <f t="shared" si="79"/>
        <v>3132</v>
      </c>
      <c r="CO103" s="12">
        <f t="shared" si="79"/>
        <v>0</v>
      </c>
      <c r="CP103" s="12">
        <f t="shared" si="79"/>
        <v>0</v>
      </c>
      <c r="CQ103" s="12">
        <f t="shared" si="79"/>
        <v>0</v>
      </c>
      <c r="CR103" s="12">
        <f t="shared" si="79"/>
        <v>0</v>
      </c>
      <c r="CS103" s="12">
        <f t="shared" si="79"/>
        <v>0</v>
      </c>
      <c r="CT103" s="12">
        <f t="shared" si="79"/>
        <v>0</v>
      </c>
      <c r="CU103" s="12">
        <f t="shared" si="79"/>
        <v>0</v>
      </c>
      <c r="CV103" s="12">
        <f t="shared" si="79"/>
        <v>0</v>
      </c>
      <c r="CW103" s="12">
        <f t="shared" si="79"/>
        <v>0</v>
      </c>
      <c r="CX103" s="12">
        <f t="shared" si="79"/>
        <v>0</v>
      </c>
      <c r="CY103" s="12">
        <f t="shared" si="79"/>
        <v>0</v>
      </c>
      <c r="CZ103" s="12">
        <f t="shared" si="79"/>
        <v>0</v>
      </c>
      <c r="DA103" s="12">
        <f t="shared" si="79"/>
        <v>0</v>
      </c>
      <c r="DB103" s="12">
        <f t="shared" si="79"/>
        <v>0</v>
      </c>
      <c r="DC103" s="12">
        <f t="shared" si="79"/>
        <v>0</v>
      </c>
      <c r="DD103" s="12">
        <f t="shared" si="79"/>
        <v>0</v>
      </c>
      <c r="DE103" s="12">
        <f t="shared" si="79"/>
        <v>0</v>
      </c>
      <c r="DF103" s="12">
        <f t="shared" si="79"/>
        <v>1270</v>
      </c>
      <c r="DG103" s="12">
        <f t="shared" si="79"/>
        <v>0</v>
      </c>
      <c r="DH103" s="12">
        <f t="shared" si="79"/>
        <v>0</v>
      </c>
      <c r="DI103" s="12">
        <f t="shared" si="79"/>
        <v>55</v>
      </c>
      <c r="DJ103" s="12">
        <f t="shared" si="79"/>
        <v>0</v>
      </c>
      <c r="DK103" s="12">
        <f t="shared" si="79"/>
        <v>0</v>
      </c>
      <c r="DL103" s="12">
        <f t="shared" si="79"/>
        <v>0</v>
      </c>
      <c r="DM103" s="12">
        <f t="shared" si="79"/>
        <v>0</v>
      </c>
      <c r="DN103" s="12">
        <f t="shared" si="79"/>
        <v>0</v>
      </c>
      <c r="DO103" s="12">
        <f t="shared" si="79"/>
        <v>0</v>
      </c>
      <c r="DP103" s="12">
        <f t="shared" si="79"/>
        <v>0</v>
      </c>
      <c r="DQ103" s="12">
        <f t="shared" si="79"/>
        <v>0</v>
      </c>
      <c r="DR103" s="12">
        <f t="shared" si="79"/>
        <v>0</v>
      </c>
      <c r="DS103" s="12">
        <f t="shared" si="79"/>
        <v>0</v>
      </c>
      <c r="DT103" s="12">
        <f t="shared" si="79"/>
        <v>0</v>
      </c>
      <c r="DU103" s="12">
        <f t="shared" si="79"/>
        <v>0</v>
      </c>
      <c r="DV103" s="12">
        <f t="shared" si="79"/>
        <v>0</v>
      </c>
      <c r="DW103" s="12">
        <f t="shared" si="79"/>
        <v>0</v>
      </c>
      <c r="DX103" s="12">
        <f t="shared" si="79"/>
        <v>0</v>
      </c>
      <c r="DY103" s="12">
        <f t="shared" si="79"/>
        <v>0</v>
      </c>
      <c r="DZ103" s="12">
        <f t="shared" si="79"/>
        <v>0</v>
      </c>
      <c r="EA103" s="12">
        <f t="shared" si="79"/>
        <v>0</v>
      </c>
      <c r="EB103" s="12">
        <f t="shared" ref="EB103:FX103" si="80">EB93+EB94+EB100+EB98</f>
        <v>0</v>
      </c>
      <c r="EC103" s="12">
        <f t="shared" si="80"/>
        <v>0</v>
      </c>
      <c r="ED103" s="12">
        <f t="shared" si="80"/>
        <v>0</v>
      </c>
      <c r="EE103" s="12">
        <f t="shared" si="80"/>
        <v>0</v>
      </c>
      <c r="EF103" s="12">
        <f t="shared" si="80"/>
        <v>0</v>
      </c>
      <c r="EG103" s="12">
        <f t="shared" si="80"/>
        <v>0</v>
      </c>
      <c r="EH103" s="12">
        <f t="shared" si="80"/>
        <v>0</v>
      </c>
      <c r="EI103" s="12">
        <f t="shared" si="80"/>
        <v>0</v>
      </c>
      <c r="EJ103" s="12">
        <f t="shared" si="80"/>
        <v>0</v>
      </c>
      <c r="EK103" s="12">
        <f t="shared" si="80"/>
        <v>0</v>
      </c>
      <c r="EL103" s="12">
        <f t="shared" si="80"/>
        <v>0</v>
      </c>
      <c r="EM103" s="12">
        <f t="shared" si="80"/>
        <v>0</v>
      </c>
      <c r="EN103" s="12">
        <f t="shared" si="80"/>
        <v>0</v>
      </c>
      <c r="EO103" s="12">
        <f t="shared" si="80"/>
        <v>0</v>
      </c>
      <c r="EP103" s="12">
        <f t="shared" si="80"/>
        <v>0</v>
      </c>
      <c r="EQ103" s="12">
        <f t="shared" si="80"/>
        <v>122</v>
      </c>
      <c r="ER103" s="12">
        <f t="shared" si="80"/>
        <v>0</v>
      </c>
      <c r="ES103" s="12">
        <f t="shared" si="80"/>
        <v>0</v>
      </c>
      <c r="ET103" s="12">
        <f t="shared" si="80"/>
        <v>0</v>
      </c>
      <c r="EU103" s="12">
        <f t="shared" si="80"/>
        <v>0</v>
      </c>
      <c r="EV103" s="12">
        <f t="shared" si="80"/>
        <v>0</v>
      </c>
      <c r="EW103" s="12">
        <f t="shared" si="80"/>
        <v>0</v>
      </c>
      <c r="EX103" s="12">
        <f t="shared" si="80"/>
        <v>0</v>
      </c>
      <c r="EY103" s="12">
        <f t="shared" si="80"/>
        <v>0</v>
      </c>
      <c r="EZ103" s="12">
        <f t="shared" si="80"/>
        <v>0</v>
      </c>
      <c r="FA103" s="12">
        <f t="shared" si="80"/>
        <v>0</v>
      </c>
      <c r="FB103" s="12">
        <f t="shared" si="80"/>
        <v>0</v>
      </c>
      <c r="FC103" s="12">
        <f t="shared" si="80"/>
        <v>0</v>
      </c>
      <c r="FD103" s="12">
        <f t="shared" si="80"/>
        <v>0</v>
      </c>
      <c r="FE103" s="12">
        <f t="shared" si="80"/>
        <v>0</v>
      </c>
      <c r="FF103" s="12">
        <f t="shared" si="80"/>
        <v>0</v>
      </c>
      <c r="FG103" s="12">
        <f t="shared" si="80"/>
        <v>0</v>
      </c>
      <c r="FH103" s="12">
        <f t="shared" si="80"/>
        <v>0</v>
      </c>
      <c r="FI103" s="12">
        <f t="shared" si="80"/>
        <v>0</v>
      </c>
      <c r="FJ103" s="12">
        <f t="shared" si="80"/>
        <v>0</v>
      </c>
      <c r="FK103" s="12">
        <f t="shared" si="80"/>
        <v>0</v>
      </c>
      <c r="FL103" s="12">
        <f t="shared" si="80"/>
        <v>0</v>
      </c>
      <c r="FM103" s="12">
        <f t="shared" si="80"/>
        <v>0</v>
      </c>
      <c r="FN103" s="12">
        <f t="shared" si="80"/>
        <v>0</v>
      </c>
      <c r="FO103" s="12">
        <f t="shared" si="80"/>
        <v>0</v>
      </c>
      <c r="FP103" s="12">
        <f t="shared" si="80"/>
        <v>0</v>
      </c>
      <c r="FQ103" s="12">
        <f t="shared" si="80"/>
        <v>0</v>
      </c>
      <c r="FR103" s="12">
        <f t="shared" si="80"/>
        <v>0</v>
      </c>
      <c r="FS103" s="12">
        <f t="shared" si="80"/>
        <v>0</v>
      </c>
      <c r="FT103" s="12">
        <f t="shared" si="80"/>
        <v>0</v>
      </c>
      <c r="FU103" s="12">
        <f t="shared" si="80"/>
        <v>0</v>
      </c>
      <c r="FV103" s="12">
        <f t="shared" si="80"/>
        <v>0</v>
      </c>
      <c r="FW103" s="12">
        <f t="shared" si="80"/>
        <v>0</v>
      </c>
      <c r="FX103" s="12">
        <f t="shared" si="80"/>
        <v>0</v>
      </c>
      <c r="FY103" s="14"/>
      <c r="FZ103" s="14">
        <f t="shared" si="54"/>
        <v>20726.5</v>
      </c>
      <c r="GA103" s="2"/>
      <c r="GB103" s="14"/>
      <c r="GC103" s="14"/>
      <c r="GD103" s="14"/>
      <c r="GE103" s="2"/>
      <c r="GF103" s="12"/>
      <c r="GG103" s="12"/>
      <c r="GH103" s="12"/>
      <c r="GI103" s="12"/>
      <c r="GJ103" s="12"/>
      <c r="GK103" s="12"/>
      <c r="GL103" s="17"/>
      <c r="GM103" s="17"/>
    </row>
    <row r="104" spans="1:254" x14ac:dyDescent="0.35">
      <c r="A104" s="3"/>
      <c r="B104" s="33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12"/>
      <c r="CC104" s="12"/>
      <c r="CD104" s="12"/>
      <c r="CE104" s="12"/>
      <c r="CF104" s="12"/>
      <c r="CG104" s="12"/>
      <c r="CH104" s="12"/>
      <c r="CI104" s="12"/>
      <c r="CJ104" s="12"/>
      <c r="CK104" s="12"/>
      <c r="CL104" s="12"/>
      <c r="CM104" s="12"/>
      <c r="CN104" s="12"/>
      <c r="CO104" s="12"/>
      <c r="CP104" s="12"/>
      <c r="CQ104" s="12"/>
      <c r="CR104" s="12"/>
      <c r="CS104" s="12"/>
      <c r="CT104" s="12"/>
      <c r="CU104" s="12"/>
      <c r="CV104" s="12"/>
      <c r="CW104" s="12"/>
      <c r="CX104" s="12"/>
      <c r="CY104" s="12"/>
      <c r="CZ104" s="12"/>
      <c r="DA104" s="12"/>
      <c r="DB104" s="12"/>
      <c r="DC104" s="12"/>
      <c r="DD104" s="12"/>
      <c r="DE104" s="12"/>
      <c r="DF104" s="12"/>
      <c r="DG104" s="12"/>
      <c r="DH104" s="12"/>
      <c r="DI104" s="12"/>
      <c r="DJ104" s="12"/>
      <c r="DK104" s="12"/>
      <c r="DL104" s="12"/>
      <c r="DM104" s="12"/>
      <c r="DN104" s="12"/>
      <c r="DO104" s="12"/>
      <c r="DP104" s="12"/>
      <c r="DQ104" s="12"/>
      <c r="DR104" s="12"/>
      <c r="DS104" s="12"/>
      <c r="DT104" s="12"/>
      <c r="DU104" s="12"/>
      <c r="DV104" s="12"/>
      <c r="DW104" s="12"/>
      <c r="DX104" s="12"/>
      <c r="DY104" s="12"/>
      <c r="DZ104" s="12"/>
      <c r="EA104" s="12"/>
      <c r="EB104" s="12"/>
      <c r="EC104" s="12"/>
      <c r="ED104" s="12"/>
      <c r="EE104" s="12"/>
      <c r="EF104" s="12"/>
      <c r="EG104" s="12"/>
      <c r="EH104" s="12"/>
      <c r="EI104" s="12"/>
      <c r="EJ104" s="12"/>
      <c r="EK104" s="12"/>
      <c r="EL104" s="12"/>
      <c r="EM104" s="12"/>
      <c r="EN104" s="12"/>
      <c r="EO104" s="12"/>
      <c r="EP104" s="12"/>
      <c r="EQ104" s="12"/>
      <c r="ER104" s="12"/>
      <c r="ES104" s="12"/>
      <c r="ET104" s="12"/>
      <c r="EU104" s="12"/>
      <c r="EV104" s="12"/>
      <c r="EW104" s="12"/>
      <c r="EX104" s="12"/>
      <c r="EY104" s="12"/>
      <c r="EZ104" s="12"/>
      <c r="FA104" s="12"/>
      <c r="FB104" s="12"/>
      <c r="FC104" s="12"/>
      <c r="FD104" s="12"/>
      <c r="FE104" s="12"/>
      <c r="FF104" s="12"/>
      <c r="FG104" s="12"/>
      <c r="FH104" s="12"/>
      <c r="FI104" s="12"/>
      <c r="FJ104" s="12"/>
      <c r="FK104" s="12"/>
      <c r="FL104" s="12"/>
      <c r="FM104" s="12"/>
      <c r="FN104" s="12"/>
      <c r="FO104" s="12"/>
      <c r="FP104" s="12"/>
      <c r="FQ104" s="12"/>
      <c r="FR104" s="12"/>
      <c r="FS104" s="12"/>
      <c r="FT104" s="12"/>
      <c r="FU104" s="12"/>
      <c r="FV104" s="12"/>
      <c r="FW104" s="12"/>
      <c r="FX104" s="12"/>
      <c r="FY104" s="14"/>
      <c r="FZ104" s="14"/>
      <c r="GA104" s="2"/>
      <c r="GB104" s="14"/>
      <c r="GC104" s="14"/>
      <c r="GD104" s="14"/>
      <c r="GE104" s="2"/>
      <c r="GF104" s="12"/>
      <c r="GG104" s="12"/>
      <c r="GH104" s="12"/>
      <c r="GI104" s="12"/>
      <c r="GJ104" s="12"/>
      <c r="GK104" s="12"/>
      <c r="GL104" s="17"/>
      <c r="GM104" s="17"/>
    </row>
    <row r="105" spans="1:254" x14ac:dyDescent="0.35">
      <c r="A105" s="3"/>
      <c r="B105" s="33"/>
      <c r="C105" s="12">
        <f>C101-C104</f>
        <v>6618</v>
      </c>
      <c r="D105" s="12">
        <f t="shared" ref="D105:BO105" si="81">D101-D104</f>
        <v>36742</v>
      </c>
      <c r="E105" s="12">
        <f t="shared" si="81"/>
        <v>5241.2</v>
      </c>
      <c r="F105" s="12">
        <f t="shared" si="81"/>
        <v>23939.5</v>
      </c>
      <c r="G105" s="12">
        <f t="shared" si="81"/>
        <v>1533.5</v>
      </c>
      <c r="H105" s="12">
        <f t="shared" si="81"/>
        <v>1125</v>
      </c>
      <c r="I105" s="12">
        <f t="shared" si="81"/>
        <v>7238.6</v>
      </c>
      <c r="J105" s="12">
        <f t="shared" si="81"/>
        <v>1986</v>
      </c>
      <c r="K105" s="12">
        <f t="shared" si="81"/>
        <v>273.5</v>
      </c>
      <c r="L105" s="12">
        <f t="shared" si="81"/>
        <v>2083.5</v>
      </c>
      <c r="M105" s="12">
        <f t="shared" si="81"/>
        <v>887</v>
      </c>
      <c r="N105" s="12">
        <f t="shared" si="81"/>
        <v>48647.9</v>
      </c>
      <c r="O105" s="12">
        <f t="shared" si="81"/>
        <v>12723.5</v>
      </c>
      <c r="P105" s="12">
        <f t="shared" si="81"/>
        <v>358</v>
      </c>
      <c r="Q105" s="12">
        <f t="shared" si="81"/>
        <v>38015.5</v>
      </c>
      <c r="R105" s="12">
        <f t="shared" si="81"/>
        <v>6089.5</v>
      </c>
      <c r="S105" s="12">
        <f t="shared" si="81"/>
        <v>1489.8</v>
      </c>
      <c r="T105" s="12">
        <f t="shared" si="81"/>
        <v>164</v>
      </c>
      <c r="U105" s="12">
        <f t="shared" si="81"/>
        <v>50</v>
      </c>
      <c r="V105" s="12">
        <f t="shared" si="81"/>
        <v>249.1</v>
      </c>
      <c r="W105" s="12">
        <f t="shared" si="81"/>
        <v>210.4</v>
      </c>
      <c r="X105" s="12">
        <f t="shared" si="81"/>
        <v>50</v>
      </c>
      <c r="Y105" s="12">
        <f t="shared" si="81"/>
        <v>924</v>
      </c>
      <c r="Z105" s="12">
        <f t="shared" si="81"/>
        <v>220</v>
      </c>
      <c r="AA105" s="12">
        <f t="shared" si="81"/>
        <v>30610.9</v>
      </c>
      <c r="AB105" s="12">
        <f t="shared" si="81"/>
        <v>26831.7</v>
      </c>
      <c r="AC105" s="12">
        <f t="shared" si="81"/>
        <v>910</v>
      </c>
      <c r="AD105" s="12">
        <f t="shared" si="81"/>
        <v>1413.6</v>
      </c>
      <c r="AE105" s="12">
        <f t="shared" si="81"/>
        <v>92</v>
      </c>
      <c r="AF105" s="12">
        <f t="shared" si="81"/>
        <v>179</v>
      </c>
      <c r="AG105" s="12">
        <f t="shared" si="81"/>
        <v>575</v>
      </c>
      <c r="AH105" s="12">
        <f t="shared" si="81"/>
        <v>925</v>
      </c>
      <c r="AI105" s="12">
        <f t="shared" si="81"/>
        <v>414</v>
      </c>
      <c r="AJ105" s="12">
        <f t="shared" si="81"/>
        <v>170</v>
      </c>
      <c r="AK105" s="12">
        <f t="shared" si="81"/>
        <v>153</v>
      </c>
      <c r="AL105" s="12">
        <f t="shared" si="81"/>
        <v>284</v>
      </c>
      <c r="AM105" s="12">
        <f t="shared" si="81"/>
        <v>335</v>
      </c>
      <c r="AN105" s="12">
        <f t="shared" si="81"/>
        <v>287</v>
      </c>
      <c r="AO105" s="12">
        <f t="shared" si="81"/>
        <v>4082.6</v>
      </c>
      <c r="AP105" s="12">
        <f t="shared" si="81"/>
        <v>81575.600000000006</v>
      </c>
      <c r="AQ105" s="12">
        <f t="shared" si="81"/>
        <v>229</v>
      </c>
      <c r="AR105" s="12">
        <f t="shared" si="81"/>
        <v>60997.06</v>
      </c>
      <c r="AS105" s="12">
        <f t="shared" si="81"/>
        <v>6368</v>
      </c>
      <c r="AT105" s="12">
        <f t="shared" si="81"/>
        <v>2936.4</v>
      </c>
      <c r="AU105" s="12">
        <f t="shared" si="81"/>
        <v>315.5</v>
      </c>
      <c r="AV105" s="12">
        <f t="shared" si="81"/>
        <v>299</v>
      </c>
      <c r="AW105" s="12">
        <f t="shared" si="81"/>
        <v>256.5</v>
      </c>
      <c r="AX105" s="12">
        <f t="shared" si="81"/>
        <v>60</v>
      </c>
      <c r="AY105" s="12">
        <f t="shared" si="81"/>
        <v>431</v>
      </c>
      <c r="AZ105" s="12">
        <f t="shared" si="81"/>
        <v>11865.2</v>
      </c>
      <c r="BA105" s="12">
        <f t="shared" si="81"/>
        <v>9003</v>
      </c>
      <c r="BB105" s="12">
        <f t="shared" si="81"/>
        <v>7062.6</v>
      </c>
      <c r="BC105" s="12">
        <f t="shared" si="81"/>
        <v>25386</v>
      </c>
      <c r="BD105" s="12">
        <f t="shared" si="81"/>
        <v>3653</v>
      </c>
      <c r="BE105" s="12">
        <f t="shared" si="81"/>
        <v>1183.5</v>
      </c>
      <c r="BF105" s="12">
        <f t="shared" si="81"/>
        <v>25744.7</v>
      </c>
      <c r="BG105" s="12">
        <f t="shared" si="81"/>
        <v>883</v>
      </c>
      <c r="BH105" s="12">
        <f t="shared" si="81"/>
        <v>584</v>
      </c>
      <c r="BI105" s="12">
        <f t="shared" si="81"/>
        <v>246.5</v>
      </c>
      <c r="BJ105" s="12">
        <f t="shared" si="81"/>
        <v>6303.3</v>
      </c>
      <c r="BK105" s="12">
        <f t="shared" si="81"/>
        <v>31536.9</v>
      </c>
      <c r="BL105" s="12">
        <f t="shared" si="81"/>
        <v>64.5</v>
      </c>
      <c r="BM105" s="12">
        <f t="shared" si="81"/>
        <v>424</v>
      </c>
      <c r="BN105" s="12">
        <f t="shared" si="81"/>
        <v>3032.6</v>
      </c>
      <c r="BO105" s="12">
        <f t="shared" si="81"/>
        <v>1227</v>
      </c>
      <c r="BP105" s="12">
        <f t="shared" ref="BP105:EA105" si="82">BP101-BP104</f>
        <v>149</v>
      </c>
      <c r="BQ105" s="12">
        <f t="shared" si="82"/>
        <v>5950</v>
      </c>
      <c r="BR105" s="12">
        <f t="shared" si="82"/>
        <v>4492.6000000000004</v>
      </c>
      <c r="BS105" s="12">
        <f t="shared" si="82"/>
        <v>1100.5</v>
      </c>
      <c r="BT105" s="12">
        <f t="shared" si="82"/>
        <v>368</v>
      </c>
      <c r="BU105" s="12">
        <f t="shared" si="82"/>
        <v>424.5</v>
      </c>
      <c r="BV105" s="12">
        <f t="shared" si="82"/>
        <v>1228</v>
      </c>
      <c r="BW105" s="12">
        <f t="shared" si="82"/>
        <v>1984.2</v>
      </c>
      <c r="BX105" s="12">
        <f t="shared" si="82"/>
        <v>69</v>
      </c>
      <c r="BY105" s="12">
        <f t="shared" si="82"/>
        <v>437</v>
      </c>
      <c r="BZ105" s="12">
        <f t="shared" si="82"/>
        <v>198</v>
      </c>
      <c r="CA105" s="12">
        <f t="shared" si="82"/>
        <v>139.5</v>
      </c>
      <c r="CB105" s="12">
        <f t="shared" si="82"/>
        <v>71056.2</v>
      </c>
      <c r="CC105" s="12">
        <f t="shared" si="82"/>
        <v>190</v>
      </c>
      <c r="CD105" s="12">
        <f t="shared" si="82"/>
        <v>202.3</v>
      </c>
      <c r="CE105" s="12">
        <f t="shared" si="82"/>
        <v>148</v>
      </c>
      <c r="CF105" s="12">
        <f t="shared" si="82"/>
        <v>108</v>
      </c>
      <c r="CG105" s="12">
        <f t="shared" si="82"/>
        <v>193</v>
      </c>
      <c r="CH105" s="12">
        <f t="shared" si="82"/>
        <v>95.5</v>
      </c>
      <c r="CI105" s="12">
        <f t="shared" si="82"/>
        <v>697</v>
      </c>
      <c r="CJ105" s="12">
        <f t="shared" si="82"/>
        <v>821</v>
      </c>
      <c r="CK105" s="12">
        <f t="shared" si="82"/>
        <v>5557.5</v>
      </c>
      <c r="CL105" s="12">
        <f t="shared" si="82"/>
        <v>1213.7</v>
      </c>
      <c r="CM105" s="12">
        <f t="shared" si="82"/>
        <v>743.2</v>
      </c>
      <c r="CN105" s="12">
        <f t="shared" si="82"/>
        <v>32423.8</v>
      </c>
      <c r="CO105" s="12">
        <f t="shared" si="82"/>
        <v>14113</v>
      </c>
      <c r="CP105" s="12">
        <f t="shared" si="82"/>
        <v>914.7</v>
      </c>
      <c r="CQ105" s="12">
        <f t="shared" si="82"/>
        <v>731</v>
      </c>
      <c r="CR105" s="12">
        <f t="shared" si="82"/>
        <v>231</v>
      </c>
      <c r="CS105" s="12">
        <f t="shared" si="82"/>
        <v>266</v>
      </c>
      <c r="CT105" s="12">
        <f t="shared" si="82"/>
        <v>106</v>
      </c>
      <c r="CU105" s="12">
        <f t="shared" si="82"/>
        <v>406</v>
      </c>
      <c r="CV105" s="12">
        <f t="shared" si="82"/>
        <v>50</v>
      </c>
      <c r="CW105" s="12">
        <f t="shared" si="82"/>
        <v>208</v>
      </c>
      <c r="CX105" s="12">
        <f t="shared" si="82"/>
        <v>458.5</v>
      </c>
      <c r="CY105" s="12">
        <f t="shared" si="82"/>
        <v>50</v>
      </c>
      <c r="CZ105" s="12">
        <f t="shared" si="82"/>
        <v>1720</v>
      </c>
      <c r="DA105" s="12">
        <f t="shared" si="82"/>
        <v>192</v>
      </c>
      <c r="DB105" s="12">
        <f t="shared" si="82"/>
        <v>316</v>
      </c>
      <c r="DC105" s="12">
        <f t="shared" si="82"/>
        <v>188</v>
      </c>
      <c r="DD105" s="12">
        <f t="shared" si="82"/>
        <v>158.5</v>
      </c>
      <c r="DE105" s="12">
        <f t="shared" si="82"/>
        <v>310.5</v>
      </c>
      <c r="DF105" s="12">
        <f t="shared" si="82"/>
        <v>19381.900000000001</v>
      </c>
      <c r="DG105" s="12">
        <f t="shared" si="82"/>
        <v>114</v>
      </c>
      <c r="DH105" s="12">
        <f t="shared" si="82"/>
        <v>1758</v>
      </c>
      <c r="DI105" s="12">
        <f t="shared" si="82"/>
        <v>2397.6999999999998</v>
      </c>
      <c r="DJ105" s="12">
        <f t="shared" si="82"/>
        <v>649</v>
      </c>
      <c r="DK105" s="12">
        <f t="shared" si="82"/>
        <v>515</v>
      </c>
      <c r="DL105" s="12">
        <f t="shared" si="82"/>
        <v>5712.6</v>
      </c>
      <c r="DM105" s="12">
        <f t="shared" si="82"/>
        <v>224.6</v>
      </c>
      <c r="DN105" s="12">
        <f t="shared" si="82"/>
        <v>1360</v>
      </c>
      <c r="DO105" s="12">
        <f t="shared" si="82"/>
        <v>3263</v>
      </c>
      <c r="DP105" s="12">
        <f t="shared" si="82"/>
        <v>191</v>
      </c>
      <c r="DQ105" s="12">
        <f t="shared" si="82"/>
        <v>852</v>
      </c>
      <c r="DR105" s="12">
        <f t="shared" si="82"/>
        <v>1292</v>
      </c>
      <c r="DS105" s="12">
        <f t="shared" si="82"/>
        <v>574</v>
      </c>
      <c r="DT105" s="12">
        <f t="shared" si="82"/>
        <v>171</v>
      </c>
      <c r="DU105" s="12">
        <f t="shared" si="82"/>
        <v>360</v>
      </c>
      <c r="DV105" s="12">
        <f t="shared" si="82"/>
        <v>216</v>
      </c>
      <c r="DW105" s="12">
        <f t="shared" si="82"/>
        <v>296</v>
      </c>
      <c r="DX105" s="12">
        <f t="shared" si="82"/>
        <v>147</v>
      </c>
      <c r="DY105" s="12">
        <f t="shared" si="82"/>
        <v>287.5</v>
      </c>
      <c r="DZ105" s="12">
        <f t="shared" si="82"/>
        <v>695</v>
      </c>
      <c r="EA105" s="12">
        <f t="shared" si="82"/>
        <v>520</v>
      </c>
      <c r="EB105" s="12">
        <f t="shared" ref="EB105:FX105" si="83">EB101-EB104</f>
        <v>511</v>
      </c>
      <c r="EC105" s="12">
        <f t="shared" si="83"/>
        <v>273.5</v>
      </c>
      <c r="ED105" s="12">
        <f t="shared" si="83"/>
        <v>1514</v>
      </c>
      <c r="EE105" s="12">
        <f t="shared" si="83"/>
        <v>184</v>
      </c>
      <c r="EF105" s="12">
        <f t="shared" si="83"/>
        <v>1336</v>
      </c>
      <c r="EG105" s="12">
        <f t="shared" si="83"/>
        <v>238</v>
      </c>
      <c r="EH105" s="12">
        <f t="shared" si="83"/>
        <v>237.5</v>
      </c>
      <c r="EI105" s="12">
        <f t="shared" si="83"/>
        <v>13410.5</v>
      </c>
      <c r="EJ105" s="12">
        <f t="shared" si="83"/>
        <v>10211.6</v>
      </c>
      <c r="EK105" s="12">
        <f t="shared" si="83"/>
        <v>672</v>
      </c>
      <c r="EL105" s="12">
        <f t="shared" si="83"/>
        <v>484.5</v>
      </c>
      <c r="EM105" s="12">
        <f t="shared" si="83"/>
        <v>358</v>
      </c>
      <c r="EN105" s="12">
        <f t="shared" si="83"/>
        <v>933</v>
      </c>
      <c r="EO105" s="12">
        <f t="shared" si="83"/>
        <v>283</v>
      </c>
      <c r="EP105" s="12">
        <f t="shared" si="83"/>
        <v>420</v>
      </c>
      <c r="EQ105" s="12">
        <f t="shared" si="83"/>
        <v>2555</v>
      </c>
      <c r="ER105" s="12">
        <f t="shared" si="83"/>
        <v>321</v>
      </c>
      <c r="ES105" s="12">
        <f t="shared" si="83"/>
        <v>183.4</v>
      </c>
      <c r="ET105" s="12">
        <f t="shared" si="83"/>
        <v>184</v>
      </c>
      <c r="EU105" s="12">
        <f t="shared" si="83"/>
        <v>559</v>
      </c>
      <c r="EV105" s="12">
        <f t="shared" si="83"/>
        <v>78.5</v>
      </c>
      <c r="EW105" s="12">
        <f t="shared" si="83"/>
        <v>716.5</v>
      </c>
      <c r="EX105" s="12">
        <f t="shared" si="83"/>
        <v>168</v>
      </c>
      <c r="EY105" s="12">
        <f t="shared" si="83"/>
        <v>770</v>
      </c>
      <c r="EZ105" s="12">
        <f t="shared" si="83"/>
        <v>119</v>
      </c>
      <c r="FA105" s="12">
        <f t="shared" si="83"/>
        <v>3391</v>
      </c>
      <c r="FB105" s="12">
        <f t="shared" si="83"/>
        <v>288</v>
      </c>
      <c r="FC105" s="12">
        <f t="shared" si="83"/>
        <v>1670.2</v>
      </c>
      <c r="FD105" s="12">
        <f t="shared" si="83"/>
        <v>409</v>
      </c>
      <c r="FE105" s="12">
        <f t="shared" si="83"/>
        <v>78</v>
      </c>
      <c r="FF105" s="12">
        <f t="shared" si="83"/>
        <v>201</v>
      </c>
      <c r="FG105" s="12">
        <f t="shared" si="83"/>
        <v>123</v>
      </c>
      <c r="FH105" s="12">
        <f t="shared" si="83"/>
        <v>72</v>
      </c>
      <c r="FI105" s="12">
        <f t="shared" si="83"/>
        <v>1654</v>
      </c>
      <c r="FJ105" s="12">
        <f t="shared" si="83"/>
        <v>2049</v>
      </c>
      <c r="FK105" s="12">
        <f t="shared" si="83"/>
        <v>2593</v>
      </c>
      <c r="FL105" s="12">
        <f t="shared" si="83"/>
        <v>8371</v>
      </c>
      <c r="FM105" s="12">
        <f t="shared" si="83"/>
        <v>3943</v>
      </c>
      <c r="FN105" s="12">
        <f t="shared" si="83"/>
        <v>22299.9</v>
      </c>
      <c r="FO105" s="12">
        <f t="shared" si="83"/>
        <v>1067</v>
      </c>
      <c r="FP105" s="12">
        <f t="shared" si="83"/>
        <v>2247</v>
      </c>
      <c r="FQ105" s="12">
        <f t="shared" si="83"/>
        <v>997</v>
      </c>
      <c r="FR105" s="12">
        <f t="shared" si="83"/>
        <v>167</v>
      </c>
      <c r="FS105" s="12">
        <f t="shared" si="83"/>
        <v>157</v>
      </c>
      <c r="FT105" s="12">
        <f t="shared" si="83"/>
        <v>60</v>
      </c>
      <c r="FU105" s="12">
        <f t="shared" si="83"/>
        <v>781.5</v>
      </c>
      <c r="FV105" s="12">
        <f t="shared" si="83"/>
        <v>802</v>
      </c>
      <c r="FW105" s="12">
        <f t="shared" si="83"/>
        <v>138</v>
      </c>
      <c r="FX105" s="12">
        <f t="shared" si="83"/>
        <v>55</v>
      </c>
      <c r="FY105" s="14"/>
      <c r="FZ105" s="14"/>
      <c r="GA105" s="2"/>
      <c r="GB105" s="14"/>
      <c r="GC105" s="14"/>
      <c r="GD105" s="14"/>
      <c r="GE105" s="2"/>
      <c r="GF105" s="12"/>
      <c r="GG105" s="12"/>
      <c r="GH105" s="12"/>
      <c r="GI105" s="12"/>
      <c r="GJ105" s="12"/>
      <c r="GK105" s="12"/>
      <c r="GL105" s="17"/>
      <c r="GM105" s="17"/>
    </row>
    <row r="106" spans="1:254" x14ac:dyDescent="0.35">
      <c r="A106" s="63"/>
      <c r="B106" s="85" t="s">
        <v>834</v>
      </c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63"/>
      <c r="AP106" s="63"/>
      <c r="AQ106" s="63"/>
      <c r="AR106" s="63"/>
      <c r="AS106" s="63"/>
      <c r="AT106" s="63"/>
      <c r="AU106" s="63"/>
      <c r="AV106" s="63"/>
      <c r="AW106" s="63"/>
      <c r="AX106" s="63"/>
      <c r="AY106" s="63"/>
      <c r="AZ106" s="63"/>
      <c r="BA106" s="63"/>
      <c r="BB106" s="63"/>
      <c r="BC106" s="63"/>
      <c r="BD106" s="63"/>
      <c r="BE106" s="63"/>
      <c r="BF106" s="63"/>
      <c r="BG106" s="63"/>
      <c r="BH106" s="63"/>
      <c r="BI106" s="63"/>
      <c r="BJ106" s="63"/>
      <c r="BK106" s="63"/>
      <c r="BL106" s="63"/>
      <c r="BM106" s="63"/>
      <c r="BN106" s="63"/>
      <c r="BO106" s="63"/>
      <c r="BP106" s="63"/>
      <c r="BQ106" s="63"/>
      <c r="BR106" s="63"/>
      <c r="BS106" s="63"/>
      <c r="BT106" s="63"/>
      <c r="BU106" s="63"/>
      <c r="BV106" s="63"/>
      <c r="BW106" s="63"/>
      <c r="BX106" s="63"/>
      <c r="BY106" s="63"/>
      <c r="BZ106" s="63"/>
      <c r="CA106" s="63"/>
      <c r="CB106" s="63"/>
      <c r="CC106" s="63"/>
      <c r="CD106" s="63"/>
      <c r="CE106" s="63"/>
      <c r="CF106" s="63"/>
      <c r="CG106" s="63"/>
      <c r="CH106" s="63"/>
      <c r="CI106" s="63"/>
      <c r="CJ106" s="63"/>
      <c r="CK106" s="63"/>
      <c r="CL106" s="63"/>
      <c r="CM106" s="63"/>
      <c r="CN106" s="63"/>
      <c r="CO106" s="63"/>
      <c r="CP106" s="63"/>
      <c r="CQ106" s="63"/>
      <c r="CR106" s="63"/>
      <c r="CS106" s="63"/>
      <c r="CT106" s="63"/>
      <c r="CU106" s="63"/>
      <c r="CV106" s="63"/>
      <c r="CW106" s="63"/>
      <c r="CX106" s="63"/>
      <c r="CY106" s="63"/>
      <c r="CZ106" s="63"/>
      <c r="DA106" s="63"/>
      <c r="DB106" s="63"/>
      <c r="DC106" s="63"/>
      <c r="DD106" s="63"/>
      <c r="DE106" s="63"/>
      <c r="DF106" s="63"/>
      <c r="DG106" s="63"/>
      <c r="DH106" s="63"/>
      <c r="DI106" s="63"/>
      <c r="DJ106" s="63"/>
      <c r="DK106" s="63"/>
      <c r="DL106" s="63"/>
      <c r="DM106" s="63"/>
      <c r="DN106" s="63"/>
      <c r="DO106" s="63"/>
      <c r="DP106" s="63"/>
      <c r="DQ106" s="63"/>
      <c r="DR106" s="63"/>
      <c r="DS106" s="63"/>
      <c r="DT106" s="63"/>
      <c r="DU106" s="63"/>
      <c r="DV106" s="63"/>
      <c r="DW106" s="63"/>
      <c r="DX106" s="63"/>
      <c r="DY106" s="63"/>
      <c r="DZ106" s="63"/>
      <c r="EA106" s="63"/>
      <c r="EB106" s="63"/>
      <c r="EC106" s="63"/>
      <c r="ED106" s="63"/>
      <c r="EE106" s="63"/>
      <c r="EF106" s="63"/>
      <c r="EG106" s="63"/>
      <c r="EH106" s="63"/>
      <c r="EI106" s="63"/>
      <c r="EJ106" s="63"/>
      <c r="EK106" s="63"/>
      <c r="EL106" s="63"/>
      <c r="EM106" s="63"/>
      <c r="EN106" s="63"/>
      <c r="EO106" s="63"/>
      <c r="EP106" s="63"/>
      <c r="EQ106" s="63"/>
      <c r="ER106" s="63"/>
      <c r="ES106" s="63"/>
      <c r="ET106" s="63"/>
      <c r="EU106" s="63"/>
      <c r="EV106" s="63"/>
      <c r="EW106" s="63"/>
      <c r="EX106" s="63"/>
      <c r="EY106" s="63"/>
      <c r="EZ106" s="63"/>
      <c r="FA106" s="63"/>
      <c r="FB106" s="63"/>
      <c r="FC106" s="63"/>
      <c r="FD106" s="63"/>
      <c r="FE106" s="63"/>
      <c r="FF106" s="63"/>
      <c r="FG106" s="63"/>
      <c r="FH106" s="63"/>
      <c r="FI106" s="63"/>
      <c r="FJ106" s="63"/>
      <c r="FK106" s="63"/>
      <c r="FL106" s="63"/>
      <c r="FM106" s="63"/>
      <c r="FN106" s="63"/>
      <c r="FO106" s="63"/>
      <c r="FP106" s="63"/>
      <c r="FQ106" s="63"/>
      <c r="FR106" s="63"/>
      <c r="FS106" s="63"/>
      <c r="FT106" s="63"/>
      <c r="FU106" s="63"/>
      <c r="FV106" s="63"/>
      <c r="FW106" s="63"/>
      <c r="FX106" s="63"/>
      <c r="FY106" s="63"/>
      <c r="FZ106" s="60"/>
      <c r="GA106" s="26"/>
      <c r="GB106" s="63"/>
      <c r="GC106" s="63"/>
      <c r="GD106" s="63"/>
      <c r="GE106" s="63"/>
      <c r="GF106" s="63"/>
      <c r="GG106" s="63"/>
      <c r="GH106" s="63"/>
      <c r="GI106" s="63"/>
      <c r="GJ106" s="63"/>
      <c r="GK106" s="63"/>
      <c r="GL106" s="60"/>
      <c r="GM106" s="60"/>
      <c r="GN106" s="60"/>
      <c r="GO106" s="60"/>
      <c r="GP106" s="60"/>
      <c r="GQ106" s="60"/>
      <c r="GR106" s="60"/>
      <c r="GS106" s="60"/>
      <c r="GT106" s="60"/>
      <c r="GU106" s="60"/>
      <c r="GV106" s="60"/>
      <c r="GW106" s="60"/>
      <c r="GX106" s="60"/>
      <c r="GY106" s="60"/>
      <c r="GZ106" s="60"/>
      <c r="HA106" s="60"/>
      <c r="HB106" s="60"/>
      <c r="HC106" s="60"/>
      <c r="HD106" s="60"/>
      <c r="HE106" s="60"/>
      <c r="HF106" s="60"/>
      <c r="HG106" s="60"/>
      <c r="HH106" s="60"/>
      <c r="HI106" s="60"/>
      <c r="HJ106" s="60"/>
      <c r="HK106" s="60"/>
      <c r="HL106" s="60"/>
      <c r="HM106" s="60"/>
      <c r="HN106" s="60"/>
      <c r="HO106" s="60"/>
      <c r="HP106" s="60"/>
      <c r="HQ106" s="60"/>
      <c r="HR106" s="60"/>
      <c r="HS106" s="60"/>
      <c r="HT106" s="60"/>
      <c r="HU106" s="60"/>
      <c r="HV106" s="60"/>
      <c r="HW106" s="60"/>
      <c r="HX106" s="60"/>
      <c r="HY106" s="60"/>
      <c r="HZ106" s="60"/>
      <c r="IA106" s="60"/>
      <c r="IB106" s="60"/>
      <c r="IC106" s="60"/>
      <c r="ID106" s="60"/>
      <c r="IE106" s="60"/>
      <c r="IF106" s="60"/>
      <c r="IG106" s="60"/>
      <c r="IH106" s="60"/>
      <c r="II106" s="60"/>
      <c r="IJ106" s="60"/>
      <c r="IK106" s="60"/>
      <c r="IL106" s="60"/>
      <c r="IM106" s="60"/>
      <c r="IN106" s="60"/>
      <c r="IO106" s="60"/>
      <c r="IP106" s="60"/>
      <c r="IQ106" s="60"/>
      <c r="IR106" s="60"/>
      <c r="IS106" s="60"/>
      <c r="IT106" s="60"/>
    </row>
    <row r="107" spans="1:254" x14ac:dyDescent="0.35">
      <c r="A107" s="3" t="s">
        <v>835</v>
      </c>
      <c r="B107" s="2" t="s">
        <v>836</v>
      </c>
      <c r="C107" s="27">
        <f t="shared" ref="C107:BN107" si="84">IF(AND(C22&gt;0,C101&lt;=500),C101-ROUND((C22*0.65),1),0)</f>
        <v>0</v>
      </c>
      <c r="D107" s="27">
        <f t="shared" si="84"/>
        <v>0</v>
      </c>
      <c r="E107" s="27">
        <f t="shared" si="84"/>
        <v>0</v>
      </c>
      <c r="F107" s="27">
        <f t="shared" si="84"/>
        <v>0</v>
      </c>
      <c r="G107" s="27">
        <f t="shared" si="84"/>
        <v>0</v>
      </c>
      <c r="H107" s="27">
        <f t="shared" si="84"/>
        <v>0</v>
      </c>
      <c r="I107" s="27">
        <f t="shared" si="84"/>
        <v>0</v>
      </c>
      <c r="J107" s="27">
        <f t="shared" si="84"/>
        <v>0</v>
      </c>
      <c r="K107" s="27">
        <f t="shared" si="84"/>
        <v>0</v>
      </c>
      <c r="L107" s="27">
        <f t="shared" si="84"/>
        <v>0</v>
      </c>
      <c r="M107" s="27">
        <f t="shared" si="84"/>
        <v>0</v>
      </c>
      <c r="N107" s="27">
        <f t="shared" si="84"/>
        <v>0</v>
      </c>
      <c r="O107" s="27">
        <f t="shared" si="84"/>
        <v>0</v>
      </c>
      <c r="P107" s="27">
        <f t="shared" si="84"/>
        <v>0</v>
      </c>
      <c r="Q107" s="27">
        <f t="shared" si="84"/>
        <v>0</v>
      </c>
      <c r="R107" s="27">
        <f t="shared" si="84"/>
        <v>0</v>
      </c>
      <c r="S107" s="27">
        <f t="shared" si="84"/>
        <v>0</v>
      </c>
      <c r="T107" s="27">
        <f t="shared" si="84"/>
        <v>0</v>
      </c>
      <c r="U107" s="27">
        <f t="shared" si="84"/>
        <v>0</v>
      </c>
      <c r="V107" s="27">
        <f t="shared" si="84"/>
        <v>0</v>
      </c>
      <c r="W107" s="27">
        <f t="shared" si="84"/>
        <v>0</v>
      </c>
      <c r="X107" s="27">
        <f t="shared" si="84"/>
        <v>0</v>
      </c>
      <c r="Y107" s="27">
        <f t="shared" si="84"/>
        <v>0</v>
      </c>
      <c r="Z107" s="27">
        <f t="shared" si="84"/>
        <v>0</v>
      </c>
      <c r="AA107" s="27">
        <f t="shared" si="84"/>
        <v>0</v>
      </c>
      <c r="AB107" s="27">
        <f t="shared" si="84"/>
        <v>0</v>
      </c>
      <c r="AC107" s="27">
        <f t="shared" si="84"/>
        <v>0</v>
      </c>
      <c r="AD107" s="27">
        <f t="shared" si="84"/>
        <v>0</v>
      </c>
      <c r="AE107" s="27">
        <f t="shared" si="84"/>
        <v>0</v>
      </c>
      <c r="AF107" s="27">
        <f t="shared" si="84"/>
        <v>0</v>
      </c>
      <c r="AG107" s="27">
        <f t="shared" si="84"/>
        <v>0</v>
      </c>
      <c r="AH107" s="27">
        <f t="shared" si="84"/>
        <v>0</v>
      </c>
      <c r="AI107" s="27">
        <f t="shared" si="84"/>
        <v>0</v>
      </c>
      <c r="AJ107" s="27">
        <f t="shared" si="84"/>
        <v>0</v>
      </c>
      <c r="AK107" s="27">
        <f t="shared" si="84"/>
        <v>0</v>
      </c>
      <c r="AL107" s="27">
        <f t="shared" si="84"/>
        <v>0</v>
      </c>
      <c r="AM107" s="27">
        <f t="shared" si="84"/>
        <v>0</v>
      </c>
      <c r="AN107" s="27">
        <f t="shared" si="84"/>
        <v>0</v>
      </c>
      <c r="AO107" s="27">
        <f t="shared" si="84"/>
        <v>0</v>
      </c>
      <c r="AP107" s="27">
        <f t="shared" si="84"/>
        <v>0</v>
      </c>
      <c r="AQ107" s="27">
        <f t="shared" si="84"/>
        <v>0</v>
      </c>
      <c r="AR107" s="27">
        <f t="shared" si="84"/>
        <v>0</v>
      </c>
      <c r="AS107" s="27">
        <f t="shared" si="84"/>
        <v>0</v>
      </c>
      <c r="AT107" s="27">
        <f t="shared" si="84"/>
        <v>0</v>
      </c>
      <c r="AU107" s="27">
        <f t="shared" si="84"/>
        <v>0</v>
      </c>
      <c r="AV107" s="27">
        <f t="shared" si="84"/>
        <v>0</v>
      </c>
      <c r="AW107" s="27">
        <f t="shared" si="84"/>
        <v>0</v>
      </c>
      <c r="AX107" s="27">
        <f t="shared" si="84"/>
        <v>0</v>
      </c>
      <c r="AY107" s="27">
        <f t="shared" si="84"/>
        <v>0</v>
      </c>
      <c r="AZ107" s="27">
        <f t="shared" si="84"/>
        <v>0</v>
      </c>
      <c r="BA107" s="27">
        <f t="shared" si="84"/>
        <v>0</v>
      </c>
      <c r="BB107" s="27">
        <f t="shared" si="84"/>
        <v>0</v>
      </c>
      <c r="BC107" s="27">
        <f t="shared" si="84"/>
        <v>0</v>
      </c>
      <c r="BD107" s="27">
        <f t="shared" si="84"/>
        <v>0</v>
      </c>
      <c r="BE107" s="27">
        <f t="shared" si="84"/>
        <v>0</v>
      </c>
      <c r="BF107" s="27">
        <f t="shared" si="84"/>
        <v>0</v>
      </c>
      <c r="BG107" s="27">
        <f t="shared" si="84"/>
        <v>0</v>
      </c>
      <c r="BH107" s="27">
        <f t="shared" si="84"/>
        <v>0</v>
      </c>
      <c r="BI107" s="27">
        <f t="shared" si="84"/>
        <v>0</v>
      </c>
      <c r="BJ107" s="27">
        <f t="shared" si="84"/>
        <v>0</v>
      </c>
      <c r="BK107" s="27">
        <f t="shared" si="84"/>
        <v>0</v>
      </c>
      <c r="BL107" s="27">
        <f t="shared" si="84"/>
        <v>0</v>
      </c>
      <c r="BM107" s="27">
        <f t="shared" si="84"/>
        <v>0</v>
      </c>
      <c r="BN107" s="27">
        <f t="shared" si="84"/>
        <v>0</v>
      </c>
      <c r="BO107" s="27">
        <f t="shared" ref="BO107:DZ107" si="85">IF(AND(BO22&gt;0,BO101&lt;=500),BO101-ROUND((BO22*0.65),1),0)</f>
        <v>0</v>
      </c>
      <c r="BP107" s="27">
        <f t="shared" si="85"/>
        <v>0</v>
      </c>
      <c r="BQ107" s="27">
        <f t="shared" si="85"/>
        <v>0</v>
      </c>
      <c r="BR107" s="27">
        <f t="shared" si="85"/>
        <v>0</v>
      </c>
      <c r="BS107" s="27">
        <f t="shared" si="85"/>
        <v>0</v>
      </c>
      <c r="BT107" s="27">
        <f t="shared" si="85"/>
        <v>0</v>
      </c>
      <c r="BU107" s="27">
        <f t="shared" si="85"/>
        <v>0</v>
      </c>
      <c r="BV107" s="27">
        <f t="shared" si="85"/>
        <v>0</v>
      </c>
      <c r="BW107" s="27">
        <f t="shared" si="85"/>
        <v>0</v>
      </c>
      <c r="BX107" s="27">
        <f t="shared" si="85"/>
        <v>0</v>
      </c>
      <c r="BY107" s="27">
        <f t="shared" si="85"/>
        <v>386.9</v>
      </c>
      <c r="BZ107" s="27">
        <f t="shared" si="85"/>
        <v>0</v>
      </c>
      <c r="CA107" s="27">
        <f t="shared" si="85"/>
        <v>0</v>
      </c>
      <c r="CB107" s="27">
        <f t="shared" si="85"/>
        <v>0</v>
      </c>
      <c r="CC107" s="27">
        <f t="shared" si="85"/>
        <v>0</v>
      </c>
      <c r="CD107" s="27">
        <f t="shared" si="85"/>
        <v>0</v>
      </c>
      <c r="CE107" s="27">
        <f t="shared" si="85"/>
        <v>0</v>
      </c>
      <c r="CF107" s="27">
        <f t="shared" si="85"/>
        <v>0</v>
      </c>
      <c r="CG107" s="27">
        <f t="shared" si="85"/>
        <v>0</v>
      </c>
      <c r="CH107" s="27">
        <f t="shared" si="85"/>
        <v>0</v>
      </c>
      <c r="CI107" s="27">
        <f t="shared" si="85"/>
        <v>0</v>
      </c>
      <c r="CJ107" s="27">
        <f t="shared" si="85"/>
        <v>0</v>
      </c>
      <c r="CK107" s="27">
        <f t="shared" si="85"/>
        <v>0</v>
      </c>
      <c r="CL107" s="27">
        <f t="shared" si="85"/>
        <v>0</v>
      </c>
      <c r="CM107" s="27">
        <f t="shared" si="85"/>
        <v>0</v>
      </c>
      <c r="CN107" s="27">
        <f t="shared" si="85"/>
        <v>0</v>
      </c>
      <c r="CO107" s="27">
        <f t="shared" si="85"/>
        <v>0</v>
      </c>
      <c r="CP107" s="27">
        <f t="shared" si="85"/>
        <v>0</v>
      </c>
      <c r="CQ107" s="27">
        <f t="shared" si="85"/>
        <v>0</v>
      </c>
      <c r="CR107" s="27">
        <f t="shared" si="85"/>
        <v>0</v>
      </c>
      <c r="CS107" s="27">
        <f t="shared" si="85"/>
        <v>0</v>
      </c>
      <c r="CT107" s="27">
        <f t="shared" si="85"/>
        <v>0</v>
      </c>
      <c r="CU107" s="27">
        <f t="shared" si="85"/>
        <v>0</v>
      </c>
      <c r="CV107" s="27">
        <f t="shared" si="85"/>
        <v>0</v>
      </c>
      <c r="CW107" s="27">
        <f t="shared" si="85"/>
        <v>0</v>
      </c>
      <c r="CX107" s="27">
        <f t="shared" si="85"/>
        <v>0</v>
      </c>
      <c r="CY107" s="27">
        <f t="shared" si="85"/>
        <v>0</v>
      </c>
      <c r="CZ107" s="27">
        <f t="shared" si="85"/>
        <v>0</v>
      </c>
      <c r="DA107" s="27">
        <f t="shared" si="85"/>
        <v>0</v>
      </c>
      <c r="DB107" s="27">
        <f t="shared" si="85"/>
        <v>0</v>
      </c>
      <c r="DC107" s="27">
        <f t="shared" si="85"/>
        <v>0</v>
      </c>
      <c r="DD107" s="27">
        <f t="shared" si="85"/>
        <v>0</v>
      </c>
      <c r="DE107" s="27">
        <f t="shared" si="85"/>
        <v>0</v>
      </c>
      <c r="DF107" s="27">
        <f t="shared" si="85"/>
        <v>0</v>
      </c>
      <c r="DG107" s="27">
        <f t="shared" si="85"/>
        <v>0</v>
      </c>
      <c r="DH107" s="27">
        <f t="shared" si="85"/>
        <v>0</v>
      </c>
      <c r="DI107" s="27">
        <f t="shared" si="85"/>
        <v>0</v>
      </c>
      <c r="DJ107" s="27">
        <f t="shared" si="85"/>
        <v>0</v>
      </c>
      <c r="DK107" s="27">
        <f t="shared" si="85"/>
        <v>0</v>
      </c>
      <c r="DL107" s="27">
        <f t="shared" si="85"/>
        <v>0</v>
      </c>
      <c r="DM107" s="27">
        <f t="shared" si="85"/>
        <v>0</v>
      </c>
      <c r="DN107" s="27">
        <f t="shared" si="85"/>
        <v>0</v>
      </c>
      <c r="DO107" s="27">
        <f t="shared" si="85"/>
        <v>0</v>
      </c>
      <c r="DP107" s="27">
        <f t="shared" si="85"/>
        <v>0</v>
      </c>
      <c r="DQ107" s="27">
        <f t="shared" si="85"/>
        <v>0</v>
      </c>
      <c r="DR107" s="27">
        <f t="shared" si="85"/>
        <v>0</v>
      </c>
      <c r="DS107" s="27">
        <f t="shared" si="85"/>
        <v>0</v>
      </c>
      <c r="DT107" s="27">
        <f t="shared" si="85"/>
        <v>0</v>
      </c>
      <c r="DU107" s="27">
        <f t="shared" si="85"/>
        <v>0</v>
      </c>
      <c r="DV107" s="27">
        <f t="shared" si="85"/>
        <v>0</v>
      </c>
      <c r="DW107" s="27">
        <f t="shared" si="85"/>
        <v>0</v>
      </c>
      <c r="DX107" s="27">
        <f t="shared" si="85"/>
        <v>0</v>
      </c>
      <c r="DY107" s="27">
        <f t="shared" si="85"/>
        <v>0</v>
      </c>
      <c r="DZ107" s="27">
        <f t="shared" si="85"/>
        <v>0</v>
      </c>
      <c r="EA107" s="27">
        <f t="shared" ref="EA107:FX107" si="86">IF(AND(EA22&gt;0,EA101&lt;=500),EA101-ROUND((EA22*0.65),1),0)</f>
        <v>0</v>
      </c>
      <c r="EB107" s="27">
        <f t="shared" si="86"/>
        <v>0</v>
      </c>
      <c r="EC107" s="27">
        <f t="shared" si="86"/>
        <v>0</v>
      </c>
      <c r="ED107" s="27">
        <f t="shared" si="86"/>
        <v>0</v>
      </c>
      <c r="EE107" s="27">
        <f t="shared" si="86"/>
        <v>0</v>
      </c>
      <c r="EF107" s="27">
        <f t="shared" si="86"/>
        <v>0</v>
      </c>
      <c r="EG107" s="27">
        <f t="shared" si="86"/>
        <v>0</v>
      </c>
      <c r="EH107" s="27">
        <f t="shared" si="86"/>
        <v>0</v>
      </c>
      <c r="EI107" s="27">
        <f t="shared" si="86"/>
        <v>0</v>
      </c>
      <c r="EJ107" s="27">
        <f t="shared" si="86"/>
        <v>0</v>
      </c>
      <c r="EK107" s="27">
        <f t="shared" si="86"/>
        <v>0</v>
      </c>
      <c r="EL107" s="27">
        <f t="shared" si="86"/>
        <v>0</v>
      </c>
      <c r="EM107" s="27">
        <f t="shared" si="86"/>
        <v>0</v>
      </c>
      <c r="EN107" s="27">
        <f t="shared" si="86"/>
        <v>0</v>
      </c>
      <c r="EO107" s="27">
        <f t="shared" si="86"/>
        <v>0</v>
      </c>
      <c r="EP107" s="27">
        <f t="shared" si="86"/>
        <v>0</v>
      </c>
      <c r="EQ107" s="27">
        <f t="shared" si="86"/>
        <v>0</v>
      </c>
      <c r="ER107" s="27">
        <f t="shared" si="86"/>
        <v>0</v>
      </c>
      <c r="ES107" s="27">
        <f t="shared" si="86"/>
        <v>0</v>
      </c>
      <c r="ET107" s="27">
        <f t="shared" si="86"/>
        <v>127.4</v>
      </c>
      <c r="EU107" s="27">
        <f t="shared" si="86"/>
        <v>0</v>
      </c>
      <c r="EV107" s="27">
        <f t="shared" si="86"/>
        <v>0</v>
      </c>
      <c r="EW107" s="27">
        <f t="shared" si="86"/>
        <v>0</v>
      </c>
      <c r="EX107" s="27">
        <f t="shared" si="86"/>
        <v>0</v>
      </c>
      <c r="EY107" s="27">
        <f t="shared" si="86"/>
        <v>0</v>
      </c>
      <c r="EZ107" s="27">
        <f t="shared" si="86"/>
        <v>0</v>
      </c>
      <c r="FA107" s="27">
        <f t="shared" si="86"/>
        <v>0</v>
      </c>
      <c r="FB107" s="27">
        <f t="shared" si="86"/>
        <v>0</v>
      </c>
      <c r="FC107" s="27">
        <f t="shared" si="86"/>
        <v>0</v>
      </c>
      <c r="FD107" s="27">
        <f t="shared" si="86"/>
        <v>0</v>
      </c>
      <c r="FE107" s="27">
        <f t="shared" si="86"/>
        <v>0</v>
      </c>
      <c r="FF107" s="27">
        <f t="shared" si="86"/>
        <v>0</v>
      </c>
      <c r="FG107" s="27">
        <f t="shared" si="86"/>
        <v>0</v>
      </c>
      <c r="FH107" s="27">
        <f t="shared" si="86"/>
        <v>0</v>
      </c>
      <c r="FI107" s="27">
        <f t="shared" si="86"/>
        <v>0</v>
      </c>
      <c r="FJ107" s="27">
        <f t="shared" si="86"/>
        <v>0</v>
      </c>
      <c r="FK107" s="27">
        <f t="shared" si="86"/>
        <v>0</v>
      </c>
      <c r="FL107" s="27">
        <f t="shared" si="86"/>
        <v>0</v>
      </c>
      <c r="FM107" s="27">
        <f t="shared" si="86"/>
        <v>0</v>
      </c>
      <c r="FN107" s="27">
        <f t="shared" si="86"/>
        <v>0</v>
      </c>
      <c r="FO107" s="27">
        <f t="shared" si="86"/>
        <v>0</v>
      </c>
      <c r="FP107" s="27">
        <f t="shared" si="86"/>
        <v>0</v>
      </c>
      <c r="FQ107" s="27">
        <f t="shared" si="86"/>
        <v>0</v>
      </c>
      <c r="FR107" s="27">
        <f t="shared" si="86"/>
        <v>0</v>
      </c>
      <c r="FS107" s="27">
        <f t="shared" si="86"/>
        <v>0</v>
      </c>
      <c r="FT107" s="27">
        <f t="shared" si="86"/>
        <v>0</v>
      </c>
      <c r="FU107" s="27">
        <f t="shared" si="86"/>
        <v>0</v>
      </c>
      <c r="FV107" s="27">
        <f t="shared" si="86"/>
        <v>0</v>
      </c>
      <c r="FW107" s="27">
        <f t="shared" si="86"/>
        <v>0</v>
      </c>
      <c r="FX107" s="27">
        <f t="shared" si="86"/>
        <v>0</v>
      </c>
      <c r="FY107" s="15"/>
      <c r="FZ107" s="14">
        <f>SUM(C107:FY107)</f>
        <v>514.29999999999995</v>
      </c>
      <c r="GA107" s="26"/>
      <c r="GB107" s="15"/>
      <c r="GC107" s="14"/>
      <c r="GD107" s="14"/>
      <c r="GE107" s="12"/>
      <c r="GF107" s="12"/>
      <c r="GG107" s="12"/>
      <c r="GH107" s="12"/>
      <c r="GI107" s="12"/>
      <c r="GJ107" s="12"/>
      <c r="GK107" s="12"/>
    </row>
    <row r="108" spans="1:254" s="60" customFormat="1" x14ac:dyDescent="0.35">
      <c r="A108" s="2"/>
      <c r="B108" s="2" t="s">
        <v>837</v>
      </c>
      <c r="C108" s="86"/>
      <c r="D108" s="86"/>
      <c r="E108" s="86"/>
      <c r="F108" s="86"/>
      <c r="G108" s="86">
        <v>1.1217999999999999</v>
      </c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  <c r="Z108" s="86"/>
      <c r="AA108" s="86"/>
      <c r="AB108" s="86"/>
      <c r="AC108" s="86"/>
      <c r="AD108" s="86"/>
      <c r="AE108" s="86"/>
      <c r="AF108" s="86"/>
      <c r="AG108" s="86"/>
      <c r="AH108" s="86"/>
      <c r="AI108" s="86"/>
      <c r="AJ108" s="86"/>
      <c r="AK108" s="86"/>
      <c r="AL108" s="86"/>
      <c r="AM108" s="86"/>
      <c r="AN108" s="86"/>
      <c r="AO108" s="86"/>
      <c r="AP108" s="86"/>
      <c r="AQ108" s="86"/>
      <c r="AR108" s="86"/>
      <c r="AS108" s="86"/>
      <c r="AT108" s="86"/>
      <c r="AU108" s="86"/>
      <c r="AV108" s="86"/>
      <c r="AW108" s="86"/>
      <c r="AX108" s="86"/>
      <c r="AY108" s="86"/>
      <c r="AZ108" s="86"/>
      <c r="BA108" s="86"/>
      <c r="BB108" s="86"/>
      <c r="BC108" s="86"/>
      <c r="BD108" s="86"/>
      <c r="BE108" s="86"/>
      <c r="BF108" s="86"/>
      <c r="BG108" s="86"/>
      <c r="BH108" s="86"/>
      <c r="BI108" s="86"/>
      <c r="BJ108" s="86"/>
      <c r="BK108" s="86"/>
      <c r="BL108" s="86"/>
      <c r="BM108" s="86"/>
      <c r="BN108" s="86"/>
      <c r="BO108" s="86"/>
      <c r="BP108" s="86"/>
      <c r="BQ108" s="86"/>
      <c r="BR108" s="86"/>
      <c r="BS108" s="86"/>
      <c r="BT108" s="86"/>
      <c r="BU108" s="86"/>
      <c r="BV108" s="86"/>
      <c r="BW108" s="86"/>
      <c r="BX108" s="86"/>
      <c r="BY108" s="86"/>
      <c r="BZ108" s="86"/>
      <c r="CA108" s="86"/>
      <c r="CB108" s="86"/>
      <c r="CC108" s="86"/>
      <c r="CD108" s="86"/>
      <c r="CE108" s="86"/>
      <c r="CF108" s="86"/>
      <c r="CG108" s="86"/>
      <c r="CH108" s="86"/>
      <c r="CI108" s="86"/>
      <c r="CJ108" s="86"/>
      <c r="CK108" s="86"/>
      <c r="CL108" s="86"/>
      <c r="CM108" s="86"/>
      <c r="CN108" s="86"/>
      <c r="CO108" s="86"/>
      <c r="CP108" s="86"/>
      <c r="CQ108" s="86"/>
      <c r="CR108" s="86"/>
      <c r="CS108" s="86"/>
      <c r="CT108" s="86"/>
      <c r="CU108" s="86"/>
      <c r="CV108" s="86"/>
      <c r="CW108" s="86"/>
      <c r="CX108" s="86"/>
      <c r="CY108" s="86"/>
      <c r="CZ108" s="86"/>
      <c r="DA108" s="86"/>
      <c r="DB108" s="86"/>
      <c r="DC108" s="86"/>
      <c r="DD108" s="86"/>
      <c r="DE108" s="86"/>
      <c r="DF108" s="86"/>
      <c r="DG108" s="86"/>
      <c r="DH108" s="86"/>
      <c r="DI108" s="86"/>
      <c r="DJ108" s="86"/>
      <c r="DK108" s="86"/>
      <c r="DL108" s="86"/>
      <c r="DM108" s="86"/>
      <c r="DN108" s="86"/>
      <c r="DO108" s="86"/>
      <c r="DP108" s="86"/>
      <c r="DQ108" s="86"/>
      <c r="DR108" s="86"/>
      <c r="DS108" s="86"/>
      <c r="DT108" s="86"/>
      <c r="DU108" s="86"/>
      <c r="DV108" s="86"/>
      <c r="DW108" s="86"/>
      <c r="DX108" s="86"/>
      <c r="DY108" s="86"/>
      <c r="DZ108" s="86"/>
      <c r="EA108" s="86"/>
      <c r="EB108" s="86"/>
      <c r="EC108" s="86"/>
      <c r="ED108" s="86"/>
      <c r="EE108" s="86"/>
      <c r="EF108" s="86"/>
      <c r="EG108" s="86"/>
      <c r="EH108" s="86"/>
      <c r="EI108" s="86"/>
      <c r="EJ108" s="86"/>
      <c r="EK108" s="86"/>
      <c r="EL108" s="86"/>
      <c r="EM108" s="86"/>
      <c r="EN108" s="86"/>
      <c r="EO108" s="86"/>
      <c r="EP108" s="86"/>
      <c r="EQ108" s="86"/>
      <c r="ER108" s="86"/>
      <c r="ES108" s="86"/>
      <c r="ET108" s="27"/>
      <c r="EU108" s="86"/>
      <c r="EV108" s="86"/>
      <c r="EW108" s="86"/>
      <c r="EX108" s="86"/>
      <c r="EY108" s="86"/>
      <c r="EZ108" s="86"/>
      <c r="FA108" s="86"/>
      <c r="FB108" s="86"/>
      <c r="FC108" s="86"/>
      <c r="FD108" s="86"/>
      <c r="FE108" s="86"/>
      <c r="FF108" s="86"/>
      <c r="FG108" s="86"/>
      <c r="FH108" s="86"/>
      <c r="FI108" s="86"/>
      <c r="FJ108" s="86"/>
      <c r="FK108" s="86"/>
      <c r="FL108" s="86"/>
      <c r="FM108" s="86"/>
      <c r="FN108" s="86"/>
      <c r="FO108" s="86"/>
      <c r="FP108" s="86"/>
      <c r="FQ108" s="86"/>
      <c r="FR108" s="86"/>
      <c r="FS108" s="86"/>
      <c r="FT108" s="86"/>
      <c r="FU108" s="86"/>
      <c r="FV108" s="86"/>
      <c r="FW108" s="86"/>
      <c r="FX108" s="86"/>
      <c r="FY108" s="15"/>
      <c r="FZ108" s="14"/>
      <c r="GA108" s="26"/>
      <c r="GB108" s="15"/>
      <c r="GC108" s="14"/>
      <c r="GD108" s="14"/>
      <c r="GE108" s="12"/>
      <c r="GF108" s="12"/>
      <c r="GG108" s="12"/>
      <c r="GH108" s="12"/>
      <c r="GI108" s="12"/>
      <c r="GJ108" s="12"/>
      <c r="GK108" s="12"/>
      <c r="GL108" s="20"/>
      <c r="GM108" s="20"/>
      <c r="GN108" s="20"/>
      <c r="GO108" s="20"/>
      <c r="GP108" s="20"/>
      <c r="GQ108" s="20"/>
      <c r="GR108" s="20"/>
      <c r="GS108" s="20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</row>
    <row r="109" spans="1:254" x14ac:dyDescent="0.35">
      <c r="A109" s="3" t="s">
        <v>838</v>
      </c>
      <c r="B109" s="2" t="s">
        <v>839</v>
      </c>
      <c r="C109" s="26">
        <f t="shared" ref="C109:BN109" si="87">IF(C107&gt;0,ROUND(IF(C107&lt;276,((276-C107)*0.00376159)+1.5457,IF(C107&lt;459,((459-C107)*0.00167869)+1.2385,IF(C107&lt;1027,((1027-C107)*0.00020599)+1.1215,0))),4),0)</f>
        <v>0</v>
      </c>
      <c r="D109" s="26">
        <f t="shared" si="87"/>
        <v>0</v>
      </c>
      <c r="E109" s="26">
        <f t="shared" si="87"/>
        <v>0</v>
      </c>
      <c r="F109" s="26">
        <f t="shared" si="87"/>
        <v>0</v>
      </c>
      <c r="G109" s="26">
        <f t="shared" si="87"/>
        <v>0</v>
      </c>
      <c r="H109" s="26">
        <f t="shared" si="87"/>
        <v>0</v>
      </c>
      <c r="I109" s="26">
        <f t="shared" si="87"/>
        <v>0</v>
      </c>
      <c r="J109" s="26">
        <f t="shared" si="87"/>
        <v>0</v>
      </c>
      <c r="K109" s="26">
        <f t="shared" si="87"/>
        <v>0</v>
      </c>
      <c r="L109" s="26">
        <f t="shared" si="87"/>
        <v>0</v>
      </c>
      <c r="M109" s="26">
        <f t="shared" si="87"/>
        <v>0</v>
      </c>
      <c r="N109" s="26">
        <f t="shared" si="87"/>
        <v>0</v>
      </c>
      <c r="O109" s="26">
        <f t="shared" si="87"/>
        <v>0</v>
      </c>
      <c r="P109" s="26">
        <f t="shared" si="87"/>
        <v>0</v>
      </c>
      <c r="Q109" s="26">
        <f t="shared" si="87"/>
        <v>0</v>
      </c>
      <c r="R109" s="26">
        <f t="shared" si="87"/>
        <v>0</v>
      </c>
      <c r="S109" s="26">
        <f t="shared" si="87"/>
        <v>0</v>
      </c>
      <c r="T109" s="26">
        <f t="shared" si="87"/>
        <v>0</v>
      </c>
      <c r="U109" s="26">
        <f t="shared" si="87"/>
        <v>0</v>
      </c>
      <c r="V109" s="26">
        <f t="shared" si="87"/>
        <v>0</v>
      </c>
      <c r="W109" s="26">
        <f t="shared" si="87"/>
        <v>0</v>
      </c>
      <c r="X109" s="26">
        <f t="shared" si="87"/>
        <v>0</v>
      </c>
      <c r="Y109" s="26">
        <f t="shared" si="87"/>
        <v>0</v>
      </c>
      <c r="Z109" s="26">
        <f t="shared" si="87"/>
        <v>0</v>
      </c>
      <c r="AA109" s="26">
        <f t="shared" si="87"/>
        <v>0</v>
      </c>
      <c r="AB109" s="26">
        <f t="shared" si="87"/>
        <v>0</v>
      </c>
      <c r="AC109" s="26">
        <f t="shared" si="87"/>
        <v>0</v>
      </c>
      <c r="AD109" s="26">
        <f t="shared" si="87"/>
        <v>0</v>
      </c>
      <c r="AE109" s="26">
        <f t="shared" si="87"/>
        <v>0</v>
      </c>
      <c r="AF109" s="26">
        <f t="shared" si="87"/>
        <v>0</v>
      </c>
      <c r="AG109" s="26">
        <f t="shared" si="87"/>
        <v>0</v>
      </c>
      <c r="AH109" s="26">
        <f t="shared" si="87"/>
        <v>0</v>
      </c>
      <c r="AI109" s="26">
        <f t="shared" si="87"/>
        <v>0</v>
      </c>
      <c r="AJ109" s="26">
        <f t="shared" si="87"/>
        <v>0</v>
      </c>
      <c r="AK109" s="26">
        <f t="shared" si="87"/>
        <v>0</v>
      </c>
      <c r="AL109" s="26">
        <f t="shared" si="87"/>
        <v>0</v>
      </c>
      <c r="AM109" s="26">
        <f t="shared" si="87"/>
        <v>0</v>
      </c>
      <c r="AN109" s="26">
        <f t="shared" si="87"/>
        <v>0</v>
      </c>
      <c r="AO109" s="26">
        <f t="shared" si="87"/>
        <v>0</v>
      </c>
      <c r="AP109" s="26">
        <f t="shared" si="87"/>
        <v>0</v>
      </c>
      <c r="AQ109" s="26">
        <f t="shared" si="87"/>
        <v>0</v>
      </c>
      <c r="AR109" s="26">
        <f t="shared" si="87"/>
        <v>0</v>
      </c>
      <c r="AS109" s="26">
        <f t="shared" si="87"/>
        <v>0</v>
      </c>
      <c r="AT109" s="26">
        <f t="shared" si="87"/>
        <v>0</v>
      </c>
      <c r="AU109" s="26">
        <f t="shared" si="87"/>
        <v>0</v>
      </c>
      <c r="AV109" s="26">
        <f t="shared" si="87"/>
        <v>0</v>
      </c>
      <c r="AW109" s="26">
        <f t="shared" si="87"/>
        <v>0</v>
      </c>
      <c r="AX109" s="26">
        <f t="shared" si="87"/>
        <v>0</v>
      </c>
      <c r="AY109" s="26">
        <f t="shared" si="87"/>
        <v>0</v>
      </c>
      <c r="AZ109" s="26">
        <f t="shared" si="87"/>
        <v>0</v>
      </c>
      <c r="BA109" s="26">
        <f t="shared" si="87"/>
        <v>0</v>
      </c>
      <c r="BB109" s="26">
        <f t="shared" si="87"/>
        <v>0</v>
      </c>
      <c r="BC109" s="26">
        <f t="shared" si="87"/>
        <v>0</v>
      </c>
      <c r="BD109" s="26">
        <f t="shared" si="87"/>
        <v>0</v>
      </c>
      <c r="BE109" s="26">
        <f t="shared" si="87"/>
        <v>0</v>
      </c>
      <c r="BF109" s="26">
        <f t="shared" si="87"/>
        <v>0</v>
      </c>
      <c r="BG109" s="26">
        <f t="shared" si="87"/>
        <v>0</v>
      </c>
      <c r="BH109" s="26">
        <f t="shared" si="87"/>
        <v>0</v>
      </c>
      <c r="BI109" s="26">
        <f t="shared" si="87"/>
        <v>0</v>
      </c>
      <c r="BJ109" s="26">
        <f t="shared" si="87"/>
        <v>0</v>
      </c>
      <c r="BK109" s="26">
        <f t="shared" si="87"/>
        <v>0</v>
      </c>
      <c r="BL109" s="26">
        <f t="shared" si="87"/>
        <v>0</v>
      </c>
      <c r="BM109" s="26">
        <f t="shared" si="87"/>
        <v>0</v>
      </c>
      <c r="BN109" s="26">
        <f t="shared" si="87"/>
        <v>0</v>
      </c>
      <c r="BO109" s="26">
        <f t="shared" ref="BO109:DZ109" si="88">IF(BO107&gt;0,ROUND(IF(BO107&lt;276,((276-BO107)*0.00376159)+1.5457,IF(BO107&lt;459,((459-BO107)*0.00167869)+1.2385,IF(BO107&lt;1027,((1027-BO107)*0.00020599)+1.1215,0))),4),0)</f>
        <v>0</v>
      </c>
      <c r="BP109" s="26">
        <f t="shared" si="88"/>
        <v>0</v>
      </c>
      <c r="BQ109" s="26">
        <f t="shared" si="88"/>
        <v>0</v>
      </c>
      <c r="BR109" s="26">
        <f t="shared" si="88"/>
        <v>0</v>
      </c>
      <c r="BS109" s="26">
        <f t="shared" si="88"/>
        <v>0</v>
      </c>
      <c r="BT109" s="26">
        <f t="shared" si="88"/>
        <v>0</v>
      </c>
      <c r="BU109" s="26">
        <f t="shared" si="88"/>
        <v>0</v>
      </c>
      <c r="BV109" s="26">
        <f t="shared" si="88"/>
        <v>0</v>
      </c>
      <c r="BW109" s="26">
        <f t="shared" si="88"/>
        <v>0</v>
      </c>
      <c r="BX109" s="26">
        <f t="shared" si="88"/>
        <v>0</v>
      </c>
      <c r="BY109" s="26">
        <f t="shared" si="88"/>
        <v>1.3594999999999999</v>
      </c>
      <c r="BZ109" s="26">
        <f t="shared" si="88"/>
        <v>0</v>
      </c>
      <c r="CA109" s="26">
        <f t="shared" si="88"/>
        <v>0</v>
      </c>
      <c r="CB109" s="26">
        <f t="shared" si="88"/>
        <v>0</v>
      </c>
      <c r="CC109" s="26">
        <f t="shared" si="88"/>
        <v>0</v>
      </c>
      <c r="CD109" s="26">
        <f t="shared" si="88"/>
        <v>0</v>
      </c>
      <c r="CE109" s="26">
        <f t="shared" si="88"/>
        <v>0</v>
      </c>
      <c r="CF109" s="26">
        <f t="shared" si="88"/>
        <v>0</v>
      </c>
      <c r="CG109" s="26">
        <f t="shared" si="88"/>
        <v>0</v>
      </c>
      <c r="CH109" s="26">
        <f t="shared" si="88"/>
        <v>0</v>
      </c>
      <c r="CI109" s="26">
        <f t="shared" si="88"/>
        <v>0</v>
      </c>
      <c r="CJ109" s="26">
        <f t="shared" si="88"/>
        <v>0</v>
      </c>
      <c r="CK109" s="26">
        <f t="shared" si="88"/>
        <v>0</v>
      </c>
      <c r="CL109" s="26">
        <f t="shared" si="88"/>
        <v>0</v>
      </c>
      <c r="CM109" s="26">
        <f t="shared" si="88"/>
        <v>0</v>
      </c>
      <c r="CN109" s="26">
        <f t="shared" si="88"/>
        <v>0</v>
      </c>
      <c r="CO109" s="26">
        <f t="shared" si="88"/>
        <v>0</v>
      </c>
      <c r="CP109" s="26">
        <f t="shared" si="88"/>
        <v>0</v>
      </c>
      <c r="CQ109" s="26">
        <f t="shared" si="88"/>
        <v>0</v>
      </c>
      <c r="CR109" s="26">
        <f t="shared" si="88"/>
        <v>0</v>
      </c>
      <c r="CS109" s="26">
        <f t="shared" si="88"/>
        <v>0</v>
      </c>
      <c r="CT109" s="26">
        <f t="shared" si="88"/>
        <v>0</v>
      </c>
      <c r="CU109" s="26">
        <f t="shared" si="88"/>
        <v>0</v>
      </c>
      <c r="CV109" s="26">
        <f t="shared" si="88"/>
        <v>0</v>
      </c>
      <c r="CW109" s="26">
        <f t="shared" si="88"/>
        <v>0</v>
      </c>
      <c r="CX109" s="26">
        <f t="shared" si="88"/>
        <v>0</v>
      </c>
      <c r="CY109" s="26">
        <f t="shared" si="88"/>
        <v>0</v>
      </c>
      <c r="CZ109" s="26">
        <f t="shared" si="88"/>
        <v>0</v>
      </c>
      <c r="DA109" s="26">
        <f t="shared" si="88"/>
        <v>0</v>
      </c>
      <c r="DB109" s="26">
        <f t="shared" si="88"/>
        <v>0</v>
      </c>
      <c r="DC109" s="26">
        <f t="shared" si="88"/>
        <v>0</v>
      </c>
      <c r="DD109" s="26">
        <f t="shared" si="88"/>
        <v>0</v>
      </c>
      <c r="DE109" s="26">
        <f t="shared" si="88"/>
        <v>0</v>
      </c>
      <c r="DF109" s="26">
        <f t="shared" si="88"/>
        <v>0</v>
      </c>
      <c r="DG109" s="26">
        <f t="shared" si="88"/>
        <v>0</v>
      </c>
      <c r="DH109" s="26">
        <f t="shared" si="88"/>
        <v>0</v>
      </c>
      <c r="DI109" s="26">
        <f t="shared" si="88"/>
        <v>0</v>
      </c>
      <c r="DJ109" s="26">
        <f t="shared" si="88"/>
        <v>0</v>
      </c>
      <c r="DK109" s="26">
        <f t="shared" si="88"/>
        <v>0</v>
      </c>
      <c r="DL109" s="26">
        <f t="shared" si="88"/>
        <v>0</v>
      </c>
      <c r="DM109" s="26">
        <f t="shared" si="88"/>
        <v>0</v>
      </c>
      <c r="DN109" s="26">
        <f t="shared" si="88"/>
        <v>0</v>
      </c>
      <c r="DO109" s="26">
        <f t="shared" si="88"/>
        <v>0</v>
      </c>
      <c r="DP109" s="26">
        <f t="shared" si="88"/>
        <v>0</v>
      </c>
      <c r="DQ109" s="26">
        <f t="shared" si="88"/>
        <v>0</v>
      </c>
      <c r="DR109" s="26">
        <f t="shared" si="88"/>
        <v>0</v>
      </c>
      <c r="DS109" s="26">
        <f t="shared" si="88"/>
        <v>0</v>
      </c>
      <c r="DT109" s="26">
        <f t="shared" si="88"/>
        <v>0</v>
      </c>
      <c r="DU109" s="26">
        <f t="shared" si="88"/>
        <v>0</v>
      </c>
      <c r="DV109" s="26">
        <f t="shared" si="88"/>
        <v>0</v>
      </c>
      <c r="DW109" s="26">
        <f t="shared" si="88"/>
        <v>0</v>
      </c>
      <c r="DX109" s="26">
        <f t="shared" si="88"/>
        <v>0</v>
      </c>
      <c r="DY109" s="26">
        <f t="shared" si="88"/>
        <v>0</v>
      </c>
      <c r="DZ109" s="26">
        <f t="shared" si="88"/>
        <v>0</v>
      </c>
      <c r="EA109" s="26">
        <f t="shared" ref="EA109:FX109" si="89">IF(EA107&gt;0,ROUND(IF(EA107&lt;276,((276-EA107)*0.00376159)+1.5457,IF(EA107&lt;459,((459-EA107)*0.00167869)+1.2385,IF(EA107&lt;1027,((1027-EA107)*0.00020599)+1.1215,0))),4),0)</f>
        <v>0</v>
      </c>
      <c r="EB109" s="26">
        <f t="shared" si="89"/>
        <v>0</v>
      </c>
      <c r="EC109" s="26">
        <f t="shared" si="89"/>
        <v>0</v>
      </c>
      <c r="ED109" s="26">
        <f t="shared" si="89"/>
        <v>0</v>
      </c>
      <c r="EE109" s="26">
        <f t="shared" si="89"/>
        <v>0</v>
      </c>
      <c r="EF109" s="26">
        <f t="shared" si="89"/>
        <v>0</v>
      </c>
      <c r="EG109" s="26">
        <f t="shared" si="89"/>
        <v>0</v>
      </c>
      <c r="EH109" s="26">
        <f t="shared" si="89"/>
        <v>0</v>
      </c>
      <c r="EI109" s="26">
        <f t="shared" si="89"/>
        <v>0</v>
      </c>
      <c r="EJ109" s="26">
        <f t="shared" si="89"/>
        <v>0</v>
      </c>
      <c r="EK109" s="26">
        <f t="shared" si="89"/>
        <v>0</v>
      </c>
      <c r="EL109" s="26">
        <f t="shared" si="89"/>
        <v>0</v>
      </c>
      <c r="EM109" s="26">
        <f t="shared" si="89"/>
        <v>0</v>
      </c>
      <c r="EN109" s="26">
        <f t="shared" si="89"/>
        <v>0</v>
      </c>
      <c r="EO109" s="26">
        <f t="shared" si="89"/>
        <v>0</v>
      </c>
      <c r="EP109" s="26">
        <f t="shared" si="89"/>
        <v>0</v>
      </c>
      <c r="EQ109" s="26">
        <f t="shared" si="89"/>
        <v>0</v>
      </c>
      <c r="ER109" s="26">
        <f t="shared" si="89"/>
        <v>0</v>
      </c>
      <c r="ES109" s="26">
        <f t="shared" si="89"/>
        <v>0</v>
      </c>
      <c r="ET109" s="26">
        <f t="shared" si="89"/>
        <v>2.1046999999999998</v>
      </c>
      <c r="EU109" s="26">
        <f t="shared" si="89"/>
        <v>0</v>
      </c>
      <c r="EV109" s="26">
        <f t="shared" si="89"/>
        <v>0</v>
      </c>
      <c r="EW109" s="26">
        <f t="shared" si="89"/>
        <v>0</v>
      </c>
      <c r="EX109" s="26">
        <f t="shared" si="89"/>
        <v>0</v>
      </c>
      <c r="EY109" s="26">
        <f t="shared" si="89"/>
        <v>0</v>
      </c>
      <c r="EZ109" s="26">
        <f t="shared" si="89"/>
        <v>0</v>
      </c>
      <c r="FA109" s="26">
        <f t="shared" si="89"/>
        <v>0</v>
      </c>
      <c r="FB109" s="26">
        <f t="shared" si="89"/>
        <v>0</v>
      </c>
      <c r="FC109" s="26">
        <f t="shared" si="89"/>
        <v>0</v>
      </c>
      <c r="FD109" s="26">
        <f t="shared" si="89"/>
        <v>0</v>
      </c>
      <c r="FE109" s="26">
        <f t="shared" si="89"/>
        <v>0</v>
      </c>
      <c r="FF109" s="26">
        <f t="shared" si="89"/>
        <v>0</v>
      </c>
      <c r="FG109" s="26">
        <f t="shared" si="89"/>
        <v>0</v>
      </c>
      <c r="FH109" s="26">
        <f t="shared" si="89"/>
        <v>0</v>
      </c>
      <c r="FI109" s="26">
        <f t="shared" si="89"/>
        <v>0</v>
      </c>
      <c r="FJ109" s="26">
        <f t="shared" si="89"/>
        <v>0</v>
      </c>
      <c r="FK109" s="26">
        <f t="shared" si="89"/>
        <v>0</v>
      </c>
      <c r="FL109" s="26">
        <f t="shared" si="89"/>
        <v>0</v>
      </c>
      <c r="FM109" s="26">
        <f t="shared" si="89"/>
        <v>0</v>
      </c>
      <c r="FN109" s="26">
        <f t="shared" si="89"/>
        <v>0</v>
      </c>
      <c r="FO109" s="26">
        <f t="shared" si="89"/>
        <v>0</v>
      </c>
      <c r="FP109" s="26">
        <f t="shared" si="89"/>
        <v>0</v>
      </c>
      <c r="FQ109" s="26">
        <f t="shared" si="89"/>
        <v>0</v>
      </c>
      <c r="FR109" s="26">
        <f t="shared" si="89"/>
        <v>0</v>
      </c>
      <c r="FS109" s="26">
        <f t="shared" si="89"/>
        <v>0</v>
      </c>
      <c r="FT109" s="26">
        <f t="shared" si="89"/>
        <v>0</v>
      </c>
      <c r="FU109" s="26">
        <f t="shared" si="89"/>
        <v>0</v>
      </c>
      <c r="FV109" s="26">
        <f t="shared" si="89"/>
        <v>0</v>
      </c>
      <c r="FW109" s="26">
        <f t="shared" si="89"/>
        <v>0</v>
      </c>
      <c r="FX109" s="26">
        <f t="shared" si="89"/>
        <v>0</v>
      </c>
      <c r="FY109" s="87"/>
      <c r="FZ109" s="2"/>
      <c r="GA109" s="2"/>
      <c r="GB109" s="15"/>
      <c r="GC109" s="14"/>
      <c r="GD109" s="14"/>
      <c r="GE109" s="12"/>
      <c r="GF109" s="12"/>
      <c r="GG109" s="12"/>
      <c r="GH109" s="12"/>
      <c r="GI109" s="12"/>
      <c r="GJ109" s="12"/>
      <c r="GK109" s="12"/>
    </row>
    <row r="110" spans="1:254" x14ac:dyDescent="0.35">
      <c r="A110" s="3" t="s">
        <v>840</v>
      </c>
      <c r="B110" s="2" t="s">
        <v>841</v>
      </c>
      <c r="C110" s="26">
        <f>ROUND(IF(C101&lt;276,((276-C101)*0.00376159)+1.5457,IF(C101&lt;459,((459-C101)*0.00167869)+1.2385,IF(C101&lt;1027,((1027-C101)*0.00020599)+1.1215,IF(C101&lt;2293,((2293-C101)*0.00005387)+1.0533,IF(C101&lt;3500,((3500-C101)*0.00001367)+1.0368,IF(C101&lt;5000,((5000-C101)*0.00000473)+1.0297,IF(C101&gt;=5000,1.0297))))))),4)</f>
        <v>1.0297000000000001</v>
      </c>
      <c r="D110" s="26">
        <f t="shared" ref="D110:BO110" si="90">ROUND(IF(D101&lt;276,((276-D101)*0.00376159)+1.5457,IF(D101&lt;459,((459-D101)*0.00167869)+1.2385,IF(D101&lt;1027,((1027-D101)*0.00020599)+1.1215,IF(D101&lt;2293,((2293-D101)*0.00005387)+1.0533,IF(D101&lt;3500,((3500-D101)*0.00001367)+1.0368,IF(D101&lt;5000,((5000-D101)*0.00000473)+1.0297,IF(D101&gt;=5000,1.0297))))))),4)</f>
        <v>1.0297000000000001</v>
      </c>
      <c r="E110" s="26">
        <f t="shared" si="90"/>
        <v>1.0297000000000001</v>
      </c>
      <c r="F110" s="26">
        <f t="shared" si="90"/>
        <v>1.0297000000000001</v>
      </c>
      <c r="G110" s="26">
        <f t="shared" si="90"/>
        <v>1.0942000000000001</v>
      </c>
      <c r="H110" s="26">
        <f t="shared" si="90"/>
        <v>1.1162000000000001</v>
      </c>
      <c r="I110" s="26">
        <f t="shared" si="90"/>
        <v>1.0297000000000001</v>
      </c>
      <c r="J110" s="26">
        <f t="shared" si="90"/>
        <v>1.0698000000000001</v>
      </c>
      <c r="K110" s="26">
        <f t="shared" si="90"/>
        <v>1.5550999999999999</v>
      </c>
      <c r="L110" s="26">
        <f t="shared" si="90"/>
        <v>1.0646</v>
      </c>
      <c r="M110" s="26">
        <f t="shared" si="90"/>
        <v>1.1503000000000001</v>
      </c>
      <c r="N110" s="26">
        <f t="shared" si="90"/>
        <v>1.0297000000000001</v>
      </c>
      <c r="O110" s="26">
        <f t="shared" si="90"/>
        <v>1.0297000000000001</v>
      </c>
      <c r="P110" s="26">
        <f t="shared" si="90"/>
        <v>1.4079999999999999</v>
      </c>
      <c r="Q110" s="26">
        <f t="shared" si="90"/>
        <v>1.0297000000000001</v>
      </c>
      <c r="R110" s="26">
        <f t="shared" si="90"/>
        <v>1.0297000000000001</v>
      </c>
      <c r="S110" s="26">
        <f t="shared" si="90"/>
        <v>1.0966</v>
      </c>
      <c r="T110" s="26">
        <f t="shared" si="90"/>
        <v>1.9670000000000001</v>
      </c>
      <c r="U110" s="26">
        <f t="shared" si="90"/>
        <v>2.3957999999999999</v>
      </c>
      <c r="V110" s="26">
        <f t="shared" si="90"/>
        <v>1.6469</v>
      </c>
      <c r="W110" s="26">
        <f t="shared" si="90"/>
        <v>1.7925</v>
      </c>
      <c r="X110" s="26">
        <f t="shared" si="90"/>
        <v>2.3957999999999999</v>
      </c>
      <c r="Y110" s="26">
        <f t="shared" si="90"/>
        <v>1.1427</v>
      </c>
      <c r="Z110" s="26">
        <f t="shared" si="90"/>
        <v>1.7563</v>
      </c>
      <c r="AA110" s="26">
        <f t="shared" si="90"/>
        <v>1.0297000000000001</v>
      </c>
      <c r="AB110" s="26">
        <f t="shared" si="90"/>
        <v>1.0297000000000001</v>
      </c>
      <c r="AC110" s="26">
        <f t="shared" si="90"/>
        <v>1.1456</v>
      </c>
      <c r="AD110" s="26">
        <f t="shared" si="90"/>
        <v>1.1007</v>
      </c>
      <c r="AE110" s="26">
        <f t="shared" si="90"/>
        <v>2.2378</v>
      </c>
      <c r="AF110" s="26">
        <f t="shared" si="90"/>
        <v>1.9106000000000001</v>
      </c>
      <c r="AG110" s="26">
        <f t="shared" si="90"/>
        <v>1.2145999999999999</v>
      </c>
      <c r="AH110" s="26">
        <f t="shared" si="90"/>
        <v>1.1425000000000001</v>
      </c>
      <c r="AI110" s="26">
        <f t="shared" si="90"/>
        <v>1.3140000000000001</v>
      </c>
      <c r="AJ110" s="26">
        <f t="shared" si="90"/>
        <v>1.9443999999999999</v>
      </c>
      <c r="AK110" s="26">
        <f t="shared" si="90"/>
        <v>2.0084</v>
      </c>
      <c r="AL110" s="26">
        <f t="shared" si="90"/>
        <v>1.5323</v>
      </c>
      <c r="AM110" s="26">
        <f t="shared" si="90"/>
        <v>1.4467000000000001</v>
      </c>
      <c r="AN110" s="26">
        <f t="shared" si="90"/>
        <v>1.5271999999999999</v>
      </c>
      <c r="AO110" s="26">
        <f t="shared" si="90"/>
        <v>1.034</v>
      </c>
      <c r="AP110" s="26">
        <f t="shared" si="90"/>
        <v>1.0297000000000001</v>
      </c>
      <c r="AQ110" s="26">
        <f t="shared" si="90"/>
        <v>1.7224999999999999</v>
      </c>
      <c r="AR110" s="26">
        <f t="shared" si="90"/>
        <v>1.0297000000000001</v>
      </c>
      <c r="AS110" s="26">
        <f t="shared" si="90"/>
        <v>1.0297000000000001</v>
      </c>
      <c r="AT110" s="26">
        <f t="shared" si="90"/>
        <v>1.0445</v>
      </c>
      <c r="AU110" s="26">
        <f t="shared" si="90"/>
        <v>1.4794</v>
      </c>
      <c r="AV110" s="26">
        <f t="shared" si="90"/>
        <v>1.5071000000000001</v>
      </c>
      <c r="AW110" s="26">
        <f t="shared" si="90"/>
        <v>1.6191</v>
      </c>
      <c r="AX110" s="26">
        <f t="shared" si="90"/>
        <v>2.3582000000000001</v>
      </c>
      <c r="AY110" s="26">
        <f t="shared" si="90"/>
        <v>1.2855000000000001</v>
      </c>
      <c r="AZ110" s="26">
        <f t="shared" si="90"/>
        <v>1.0297000000000001</v>
      </c>
      <c r="BA110" s="26">
        <f t="shared" si="90"/>
        <v>1.0297000000000001</v>
      </c>
      <c r="BB110" s="26">
        <f t="shared" si="90"/>
        <v>1.0297000000000001</v>
      </c>
      <c r="BC110" s="26">
        <f t="shared" si="90"/>
        <v>1.0297000000000001</v>
      </c>
      <c r="BD110" s="26">
        <f t="shared" si="90"/>
        <v>1.0361</v>
      </c>
      <c r="BE110" s="26">
        <f t="shared" si="90"/>
        <v>1.1131</v>
      </c>
      <c r="BF110" s="26">
        <f t="shared" si="90"/>
        <v>1.0297000000000001</v>
      </c>
      <c r="BG110" s="26">
        <f t="shared" si="90"/>
        <v>1.1512</v>
      </c>
      <c r="BH110" s="26">
        <f t="shared" si="90"/>
        <v>1.2128000000000001</v>
      </c>
      <c r="BI110" s="26">
        <f t="shared" si="90"/>
        <v>1.6567000000000001</v>
      </c>
      <c r="BJ110" s="26">
        <f t="shared" si="90"/>
        <v>1.0297000000000001</v>
      </c>
      <c r="BK110" s="26">
        <f t="shared" si="90"/>
        <v>1.0297000000000001</v>
      </c>
      <c r="BL110" s="26">
        <f t="shared" si="90"/>
        <v>2.3412999999999999</v>
      </c>
      <c r="BM110" s="26">
        <f t="shared" si="90"/>
        <v>1.2972999999999999</v>
      </c>
      <c r="BN110" s="26">
        <f t="shared" si="90"/>
        <v>1.0431999999999999</v>
      </c>
      <c r="BO110" s="26">
        <f t="shared" si="90"/>
        <v>1.1107</v>
      </c>
      <c r="BP110" s="26">
        <f t="shared" ref="BP110:EA110" si="91">ROUND(IF(BP101&lt;276,((276-BP101)*0.00376159)+1.5457,IF(BP101&lt;459,((459-BP101)*0.00167869)+1.2385,IF(BP101&lt;1027,((1027-BP101)*0.00020599)+1.1215,IF(BP101&lt;2293,((2293-BP101)*0.00005387)+1.0533,IF(BP101&lt;3500,((3500-BP101)*0.00001367)+1.0368,IF(BP101&lt;5000,((5000-BP101)*0.00000473)+1.0297,IF(BP101&gt;=5000,1.0297))))))),4)</f>
        <v>2.0234000000000001</v>
      </c>
      <c r="BQ110" s="26">
        <f t="shared" si="91"/>
        <v>1.0297000000000001</v>
      </c>
      <c r="BR110" s="26">
        <f t="shared" si="91"/>
        <v>1.0321</v>
      </c>
      <c r="BS110" s="26">
        <f t="shared" si="91"/>
        <v>1.1174999999999999</v>
      </c>
      <c r="BT110" s="26">
        <f t="shared" si="91"/>
        <v>1.3913</v>
      </c>
      <c r="BU110" s="26">
        <f t="shared" si="91"/>
        <v>1.2964</v>
      </c>
      <c r="BV110" s="26">
        <f t="shared" si="91"/>
        <v>1.1107</v>
      </c>
      <c r="BW110" s="26">
        <f t="shared" si="91"/>
        <v>1.0699000000000001</v>
      </c>
      <c r="BX110" s="26">
        <f t="shared" si="91"/>
        <v>2.3243</v>
      </c>
      <c r="BY110" s="26">
        <f t="shared" si="91"/>
        <v>1.2754000000000001</v>
      </c>
      <c r="BZ110" s="26">
        <f t="shared" si="91"/>
        <v>1.8391</v>
      </c>
      <c r="CA110" s="26">
        <f t="shared" si="91"/>
        <v>2.0592000000000001</v>
      </c>
      <c r="CB110" s="26">
        <f t="shared" si="91"/>
        <v>1.0297000000000001</v>
      </c>
      <c r="CC110" s="26">
        <f t="shared" si="91"/>
        <v>1.8692</v>
      </c>
      <c r="CD110" s="26">
        <f t="shared" si="91"/>
        <v>1.8229</v>
      </c>
      <c r="CE110" s="26">
        <f t="shared" si="91"/>
        <v>2.0272000000000001</v>
      </c>
      <c r="CF110" s="26">
        <f t="shared" si="91"/>
        <v>2.1776</v>
      </c>
      <c r="CG110" s="26">
        <f t="shared" si="91"/>
        <v>1.8579000000000001</v>
      </c>
      <c r="CH110" s="26">
        <f t="shared" si="91"/>
        <v>2.2246999999999999</v>
      </c>
      <c r="CI110" s="26">
        <f t="shared" si="91"/>
        <v>1.1895</v>
      </c>
      <c r="CJ110" s="26">
        <f t="shared" si="91"/>
        <v>1.1638999999999999</v>
      </c>
      <c r="CK110" s="26">
        <f t="shared" si="91"/>
        <v>1.0297000000000001</v>
      </c>
      <c r="CL110" s="26">
        <f t="shared" si="91"/>
        <v>1.1113999999999999</v>
      </c>
      <c r="CM110" s="26">
        <f t="shared" si="91"/>
        <v>1.18</v>
      </c>
      <c r="CN110" s="26">
        <f t="shared" si="91"/>
        <v>1.0297000000000001</v>
      </c>
      <c r="CO110" s="26">
        <f t="shared" si="91"/>
        <v>1.0297000000000001</v>
      </c>
      <c r="CP110" s="26">
        <f t="shared" si="91"/>
        <v>1.1446000000000001</v>
      </c>
      <c r="CQ110" s="26">
        <f t="shared" si="91"/>
        <v>1.1825000000000001</v>
      </c>
      <c r="CR110" s="26">
        <f t="shared" si="91"/>
        <v>1.7150000000000001</v>
      </c>
      <c r="CS110" s="26">
        <f t="shared" si="91"/>
        <v>1.5832999999999999</v>
      </c>
      <c r="CT110" s="26">
        <f t="shared" si="91"/>
        <v>2.1852</v>
      </c>
      <c r="CU110" s="26">
        <f t="shared" si="91"/>
        <v>1.3274999999999999</v>
      </c>
      <c r="CV110" s="26">
        <f t="shared" si="91"/>
        <v>2.3957999999999999</v>
      </c>
      <c r="CW110" s="26">
        <f t="shared" si="91"/>
        <v>1.8015000000000001</v>
      </c>
      <c r="CX110" s="26">
        <f t="shared" si="91"/>
        <v>1.2393000000000001</v>
      </c>
      <c r="CY110" s="26">
        <f t="shared" si="91"/>
        <v>2.3957999999999999</v>
      </c>
      <c r="CZ110" s="26">
        <f t="shared" si="91"/>
        <v>1.0842000000000001</v>
      </c>
      <c r="DA110" s="26">
        <f t="shared" si="91"/>
        <v>1.8616999999999999</v>
      </c>
      <c r="DB110" s="26">
        <f t="shared" si="91"/>
        <v>1.4785999999999999</v>
      </c>
      <c r="DC110" s="26">
        <f t="shared" si="91"/>
        <v>1.8767</v>
      </c>
      <c r="DD110" s="26">
        <f t="shared" si="91"/>
        <v>1.9877</v>
      </c>
      <c r="DE110" s="26">
        <f t="shared" si="91"/>
        <v>1.4878</v>
      </c>
      <c r="DF110" s="26">
        <f t="shared" si="91"/>
        <v>1.0297000000000001</v>
      </c>
      <c r="DG110" s="26">
        <f t="shared" si="91"/>
        <v>2.1551</v>
      </c>
      <c r="DH110" s="26">
        <f t="shared" si="91"/>
        <v>1.0821000000000001</v>
      </c>
      <c r="DI110" s="26">
        <f t="shared" si="91"/>
        <v>1.0519000000000001</v>
      </c>
      <c r="DJ110" s="26">
        <f t="shared" si="91"/>
        <v>1.1994</v>
      </c>
      <c r="DK110" s="26">
        <f t="shared" si="91"/>
        <v>1.2270000000000001</v>
      </c>
      <c r="DL110" s="26">
        <f t="shared" si="91"/>
        <v>1.0297000000000001</v>
      </c>
      <c r="DM110" s="26">
        <f t="shared" si="91"/>
        <v>1.7390000000000001</v>
      </c>
      <c r="DN110" s="26">
        <f t="shared" si="91"/>
        <v>1.1035999999999999</v>
      </c>
      <c r="DO110" s="26">
        <f t="shared" si="91"/>
        <v>1.04</v>
      </c>
      <c r="DP110" s="26">
        <f t="shared" si="91"/>
        <v>1.8653999999999999</v>
      </c>
      <c r="DQ110" s="26">
        <f t="shared" si="91"/>
        <v>1.1575</v>
      </c>
      <c r="DR110" s="26">
        <f t="shared" si="91"/>
        <v>1.1072</v>
      </c>
      <c r="DS110" s="26">
        <f t="shared" si="91"/>
        <v>1.2148000000000001</v>
      </c>
      <c r="DT110" s="26">
        <f t="shared" si="91"/>
        <v>1.9407000000000001</v>
      </c>
      <c r="DU110" s="26">
        <f t="shared" si="91"/>
        <v>1.4047000000000001</v>
      </c>
      <c r="DV110" s="26">
        <f t="shared" si="91"/>
        <v>1.7714000000000001</v>
      </c>
      <c r="DW110" s="26">
        <f t="shared" si="91"/>
        <v>1.5121</v>
      </c>
      <c r="DX110" s="26">
        <f t="shared" si="91"/>
        <v>2.0308999999999999</v>
      </c>
      <c r="DY110" s="26">
        <f t="shared" si="91"/>
        <v>1.5264</v>
      </c>
      <c r="DZ110" s="26">
        <f t="shared" si="91"/>
        <v>1.1899</v>
      </c>
      <c r="EA110" s="26">
        <f t="shared" si="91"/>
        <v>1.2259</v>
      </c>
      <c r="EB110" s="26">
        <f t="shared" ref="EB110:FX110" si="92">ROUND(IF(EB101&lt;276,((276-EB101)*0.00376159)+1.5457,IF(EB101&lt;459,((459-EB101)*0.00167869)+1.2385,IF(EB101&lt;1027,((1027-EB101)*0.00020599)+1.1215,IF(EB101&lt;2293,((2293-EB101)*0.00005387)+1.0533,IF(EB101&lt;3500,((3500-EB101)*0.00001367)+1.0368,IF(EB101&lt;5000,((5000-EB101)*0.00000473)+1.0297,IF(EB101&gt;=5000,1.0297))))))),4)</f>
        <v>1.2278</v>
      </c>
      <c r="EC110" s="26">
        <f t="shared" si="92"/>
        <v>1.5550999999999999</v>
      </c>
      <c r="ED110" s="26">
        <f t="shared" si="92"/>
        <v>1.0952999999999999</v>
      </c>
      <c r="EE110" s="26">
        <f t="shared" si="92"/>
        <v>1.8917999999999999</v>
      </c>
      <c r="EF110" s="26">
        <f t="shared" si="92"/>
        <v>1.1049</v>
      </c>
      <c r="EG110" s="26">
        <f t="shared" si="92"/>
        <v>1.6886000000000001</v>
      </c>
      <c r="EH110" s="26">
        <f t="shared" si="92"/>
        <v>1.6904999999999999</v>
      </c>
      <c r="EI110" s="26">
        <f t="shared" si="92"/>
        <v>1.0297000000000001</v>
      </c>
      <c r="EJ110" s="26">
        <f t="shared" si="92"/>
        <v>1.0297000000000001</v>
      </c>
      <c r="EK110" s="26">
        <f t="shared" si="92"/>
        <v>1.1946000000000001</v>
      </c>
      <c r="EL110" s="26">
        <f t="shared" si="92"/>
        <v>1.2332000000000001</v>
      </c>
      <c r="EM110" s="26">
        <f t="shared" si="92"/>
        <v>1.4079999999999999</v>
      </c>
      <c r="EN110" s="26">
        <f t="shared" si="92"/>
        <v>1.1409</v>
      </c>
      <c r="EO110" s="26">
        <f t="shared" si="92"/>
        <v>1.5339</v>
      </c>
      <c r="EP110" s="26">
        <f t="shared" si="92"/>
        <v>1.304</v>
      </c>
      <c r="EQ110" s="26">
        <f t="shared" si="92"/>
        <v>1.0497000000000001</v>
      </c>
      <c r="ER110" s="26">
        <f t="shared" si="92"/>
        <v>1.4702</v>
      </c>
      <c r="ES110" s="26">
        <f t="shared" si="92"/>
        <v>1.8939999999999999</v>
      </c>
      <c r="ET110" s="26">
        <f t="shared" si="92"/>
        <v>1.8917999999999999</v>
      </c>
      <c r="EU110" s="26">
        <f t="shared" si="92"/>
        <v>1.2179</v>
      </c>
      <c r="EV110" s="26">
        <f t="shared" si="92"/>
        <v>2.2886000000000002</v>
      </c>
      <c r="EW110" s="26">
        <f t="shared" si="92"/>
        <v>1.1855</v>
      </c>
      <c r="EX110" s="26">
        <f t="shared" si="92"/>
        <v>1.952</v>
      </c>
      <c r="EY110" s="26">
        <f t="shared" si="92"/>
        <v>1.1744000000000001</v>
      </c>
      <c r="EZ110" s="26">
        <f t="shared" si="92"/>
        <v>2.1362999999999999</v>
      </c>
      <c r="FA110" s="26">
        <f t="shared" si="92"/>
        <v>1.0383</v>
      </c>
      <c r="FB110" s="26">
        <f t="shared" si="92"/>
        <v>1.5256000000000001</v>
      </c>
      <c r="FC110" s="26">
        <f t="shared" si="92"/>
        <v>1.0869</v>
      </c>
      <c r="FD110" s="26">
        <f t="shared" si="92"/>
        <v>1.3224</v>
      </c>
      <c r="FE110" s="26">
        <f t="shared" si="92"/>
        <v>2.2905000000000002</v>
      </c>
      <c r="FF110" s="26">
        <f t="shared" si="92"/>
        <v>1.8278000000000001</v>
      </c>
      <c r="FG110" s="26">
        <f t="shared" si="92"/>
        <v>2.1212</v>
      </c>
      <c r="FH110" s="26">
        <f t="shared" si="92"/>
        <v>2.3130999999999999</v>
      </c>
      <c r="FI110" s="26">
        <f t="shared" si="92"/>
        <v>1.0876999999999999</v>
      </c>
      <c r="FJ110" s="26">
        <f t="shared" si="92"/>
        <v>1.0664</v>
      </c>
      <c r="FK110" s="26">
        <f t="shared" si="92"/>
        <v>1.0491999999999999</v>
      </c>
      <c r="FL110" s="26">
        <f t="shared" si="92"/>
        <v>1.0297000000000001</v>
      </c>
      <c r="FM110" s="26">
        <f t="shared" si="92"/>
        <v>1.0347</v>
      </c>
      <c r="FN110" s="26">
        <f t="shared" si="92"/>
        <v>1.0297000000000001</v>
      </c>
      <c r="FO110" s="26">
        <f t="shared" si="92"/>
        <v>1.1193</v>
      </c>
      <c r="FP110" s="26">
        <f t="shared" si="92"/>
        <v>1.0558000000000001</v>
      </c>
      <c r="FQ110" s="26">
        <f t="shared" si="92"/>
        <v>1.1276999999999999</v>
      </c>
      <c r="FR110" s="26">
        <f t="shared" si="92"/>
        <v>1.9557</v>
      </c>
      <c r="FS110" s="26">
        <f t="shared" si="92"/>
        <v>1.9933000000000001</v>
      </c>
      <c r="FT110" s="26">
        <f t="shared" si="92"/>
        <v>2.3582000000000001</v>
      </c>
      <c r="FU110" s="26">
        <f t="shared" si="92"/>
        <v>1.1720999999999999</v>
      </c>
      <c r="FV110" s="26">
        <f t="shared" si="92"/>
        <v>1.1677999999999999</v>
      </c>
      <c r="FW110" s="26">
        <f t="shared" si="92"/>
        <v>2.0648</v>
      </c>
      <c r="FX110" s="26">
        <f t="shared" si="92"/>
        <v>2.3769999999999998</v>
      </c>
      <c r="FY110" s="27"/>
      <c r="FZ110" s="2"/>
      <c r="GA110" s="2"/>
      <c r="GB110" s="15"/>
      <c r="GC110" s="14"/>
      <c r="GD110" s="14"/>
      <c r="GE110" s="2"/>
      <c r="GF110" s="2"/>
      <c r="GG110" s="2"/>
      <c r="GH110" s="2"/>
      <c r="GI110" s="2"/>
      <c r="GJ110" s="2"/>
      <c r="GK110" s="2"/>
    </row>
    <row r="111" spans="1:254" x14ac:dyDescent="0.35">
      <c r="A111" s="3" t="s">
        <v>842</v>
      </c>
      <c r="B111" s="2" t="s">
        <v>843</v>
      </c>
      <c r="C111" s="26">
        <f t="shared" ref="C111:BN111" si="93">MAX(C109,C110)</f>
        <v>1.0297000000000001</v>
      </c>
      <c r="D111" s="26">
        <f t="shared" si="93"/>
        <v>1.0297000000000001</v>
      </c>
      <c r="E111" s="26">
        <f t="shared" si="93"/>
        <v>1.0297000000000001</v>
      </c>
      <c r="F111" s="26">
        <f t="shared" si="93"/>
        <v>1.0297000000000001</v>
      </c>
      <c r="G111" s="26">
        <f t="shared" si="93"/>
        <v>1.0942000000000001</v>
      </c>
      <c r="H111" s="26">
        <f t="shared" si="93"/>
        <v>1.1162000000000001</v>
      </c>
      <c r="I111" s="26">
        <f t="shared" si="93"/>
        <v>1.0297000000000001</v>
      </c>
      <c r="J111" s="26">
        <f t="shared" si="93"/>
        <v>1.0698000000000001</v>
      </c>
      <c r="K111" s="26">
        <f t="shared" si="93"/>
        <v>1.5550999999999999</v>
      </c>
      <c r="L111" s="26">
        <f t="shared" si="93"/>
        <v>1.0646</v>
      </c>
      <c r="M111" s="26">
        <f t="shared" si="93"/>
        <v>1.1503000000000001</v>
      </c>
      <c r="N111" s="26">
        <f t="shared" si="93"/>
        <v>1.0297000000000001</v>
      </c>
      <c r="O111" s="26">
        <f t="shared" si="93"/>
        <v>1.0297000000000001</v>
      </c>
      <c r="P111" s="26">
        <f t="shared" si="93"/>
        <v>1.4079999999999999</v>
      </c>
      <c r="Q111" s="26">
        <f t="shared" si="93"/>
        <v>1.0297000000000001</v>
      </c>
      <c r="R111" s="26">
        <f t="shared" si="93"/>
        <v>1.0297000000000001</v>
      </c>
      <c r="S111" s="26">
        <f t="shared" si="93"/>
        <v>1.0966</v>
      </c>
      <c r="T111" s="26">
        <f t="shared" si="93"/>
        <v>1.9670000000000001</v>
      </c>
      <c r="U111" s="26">
        <f t="shared" si="93"/>
        <v>2.3957999999999999</v>
      </c>
      <c r="V111" s="26">
        <f t="shared" si="93"/>
        <v>1.6469</v>
      </c>
      <c r="W111" s="26">
        <f t="shared" si="93"/>
        <v>1.7925</v>
      </c>
      <c r="X111" s="26">
        <f t="shared" si="93"/>
        <v>2.3957999999999999</v>
      </c>
      <c r="Y111" s="26">
        <f t="shared" si="93"/>
        <v>1.1427</v>
      </c>
      <c r="Z111" s="26">
        <f t="shared" si="93"/>
        <v>1.7563</v>
      </c>
      <c r="AA111" s="26">
        <f t="shared" si="93"/>
        <v>1.0297000000000001</v>
      </c>
      <c r="AB111" s="26">
        <f t="shared" si="93"/>
        <v>1.0297000000000001</v>
      </c>
      <c r="AC111" s="26">
        <f t="shared" si="93"/>
        <v>1.1456</v>
      </c>
      <c r="AD111" s="26">
        <f t="shared" si="93"/>
        <v>1.1007</v>
      </c>
      <c r="AE111" s="26">
        <f t="shared" si="93"/>
        <v>2.2378</v>
      </c>
      <c r="AF111" s="26">
        <f t="shared" si="93"/>
        <v>1.9106000000000001</v>
      </c>
      <c r="AG111" s="26">
        <f t="shared" si="93"/>
        <v>1.2145999999999999</v>
      </c>
      <c r="AH111" s="26">
        <f t="shared" si="93"/>
        <v>1.1425000000000001</v>
      </c>
      <c r="AI111" s="26">
        <f t="shared" si="93"/>
        <v>1.3140000000000001</v>
      </c>
      <c r="AJ111" s="26">
        <f t="shared" si="93"/>
        <v>1.9443999999999999</v>
      </c>
      <c r="AK111" s="26">
        <f t="shared" si="93"/>
        <v>2.0084</v>
      </c>
      <c r="AL111" s="26">
        <f t="shared" si="93"/>
        <v>1.5323</v>
      </c>
      <c r="AM111" s="26">
        <f t="shared" si="93"/>
        <v>1.4467000000000001</v>
      </c>
      <c r="AN111" s="26">
        <f t="shared" si="93"/>
        <v>1.5271999999999999</v>
      </c>
      <c r="AO111" s="26">
        <f t="shared" si="93"/>
        <v>1.034</v>
      </c>
      <c r="AP111" s="26">
        <f t="shared" si="93"/>
        <v>1.0297000000000001</v>
      </c>
      <c r="AQ111" s="26">
        <f t="shared" si="93"/>
        <v>1.7224999999999999</v>
      </c>
      <c r="AR111" s="26">
        <f t="shared" si="93"/>
        <v>1.0297000000000001</v>
      </c>
      <c r="AS111" s="26">
        <f t="shared" si="93"/>
        <v>1.0297000000000001</v>
      </c>
      <c r="AT111" s="26">
        <f t="shared" si="93"/>
        <v>1.0445</v>
      </c>
      <c r="AU111" s="26">
        <f t="shared" si="93"/>
        <v>1.4794</v>
      </c>
      <c r="AV111" s="26">
        <f t="shared" si="93"/>
        <v>1.5071000000000001</v>
      </c>
      <c r="AW111" s="26">
        <f t="shared" si="93"/>
        <v>1.6191</v>
      </c>
      <c r="AX111" s="26">
        <f t="shared" si="93"/>
        <v>2.3582000000000001</v>
      </c>
      <c r="AY111" s="26">
        <f t="shared" si="93"/>
        <v>1.2855000000000001</v>
      </c>
      <c r="AZ111" s="26">
        <f t="shared" si="93"/>
        <v>1.0297000000000001</v>
      </c>
      <c r="BA111" s="26">
        <f t="shared" si="93"/>
        <v>1.0297000000000001</v>
      </c>
      <c r="BB111" s="26">
        <f t="shared" si="93"/>
        <v>1.0297000000000001</v>
      </c>
      <c r="BC111" s="26">
        <f t="shared" si="93"/>
        <v>1.0297000000000001</v>
      </c>
      <c r="BD111" s="26">
        <f t="shared" si="93"/>
        <v>1.0361</v>
      </c>
      <c r="BE111" s="26">
        <f t="shared" si="93"/>
        <v>1.1131</v>
      </c>
      <c r="BF111" s="26">
        <f t="shared" si="93"/>
        <v>1.0297000000000001</v>
      </c>
      <c r="BG111" s="26">
        <f t="shared" si="93"/>
        <v>1.1512</v>
      </c>
      <c r="BH111" s="26">
        <f t="shared" si="93"/>
        <v>1.2128000000000001</v>
      </c>
      <c r="BI111" s="26">
        <f t="shared" si="93"/>
        <v>1.6567000000000001</v>
      </c>
      <c r="BJ111" s="26">
        <f t="shared" si="93"/>
        <v>1.0297000000000001</v>
      </c>
      <c r="BK111" s="26">
        <f t="shared" si="93"/>
        <v>1.0297000000000001</v>
      </c>
      <c r="BL111" s="26">
        <f t="shared" si="93"/>
        <v>2.3412999999999999</v>
      </c>
      <c r="BM111" s="26">
        <f t="shared" si="93"/>
        <v>1.2972999999999999</v>
      </c>
      <c r="BN111" s="26">
        <f t="shared" si="93"/>
        <v>1.0431999999999999</v>
      </c>
      <c r="BO111" s="26">
        <f t="shared" ref="BO111:DZ111" si="94">MAX(BO109,BO110)</f>
        <v>1.1107</v>
      </c>
      <c r="BP111" s="26">
        <f t="shared" si="94"/>
        <v>2.0234000000000001</v>
      </c>
      <c r="BQ111" s="26">
        <f t="shared" si="94"/>
        <v>1.0297000000000001</v>
      </c>
      <c r="BR111" s="26">
        <f t="shared" si="94"/>
        <v>1.0321</v>
      </c>
      <c r="BS111" s="26">
        <f t="shared" si="94"/>
        <v>1.1174999999999999</v>
      </c>
      <c r="BT111" s="26">
        <f t="shared" si="94"/>
        <v>1.3913</v>
      </c>
      <c r="BU111" s="26">
        <f t="shared" si="94"/>
        <v>1.2964</v>
      </c>
      <c r="BV111" s="26">
        <f t="shared" si="94"/>
        <v>1.1107</v>
      </c>
      <c r="BW111" s="26">
        <f t="shared" si="94"/>
        <v>1.0699000000000001</v>
      </c>
      <c r="BX111" s="26">
        <f t="shared" si="94"/>
        <v>2.3243</v>
      </c>
      <c r="BY111" s="26">
        <f t="shared" si="94"/>
        <v>1.3594999999999999</v>
      </c>
      <c r="BZ111" s="26">
        <f t="shared" si="94"/>
        <v>1.8391</v>
      </c>
      <c r="CA111" s="26">
        <f t="shared" si="94"/>
        <v>2.0592000000000001</v>
      </c>
      <c r="CB111" s="26">
        <f t="shared" si="94"/>
        <v>1.0297000000000001</v>
      </c>
      <c r="CC111" s="26">
        <f t="shared" si="94"/>
        <v>1.8692</v>
      </c>
      <c r="CD111" s="26">
        <f t="shared" si="94"/>
        <v>1.8229</v>
      </c>
      <c r="CE111" s="26">
        <f t="shared" si="94"/>
        <v>2.0272000000000001</v>
      </c>
      <c r="CF111" s="26">
        <f t="shared" si="94"/>
        <v>2.1776</v>
      </c>
      <c r="CG111" s="26">
        <f t="shared" si="94"/>
        <v>1.8579000000000001</v>
      </c>
      <c r="CH111" s="26">
        <f t="shared" si="94"/>
        <v>2.2246999999999999</v>
      </c>
      <c r="CI111" s="26">
        <f t="shared" si="94"/>
        <v>1.1895</v>
      </c>
      <c r="CJ111" s="26">
        <f t="shared" si="94"/>
        <v>1.1638999999999999</v>
      </c>
      <c r="CK111" s="26">
        <f t="shared" si="94"/>
        <v>1.0297000000000001</v>
      </c>
      <c r="CL111" s="26">
        <f t="shared" si="94"/>
        <v>1.1113999999999999</v>
      </c>
      <c r="CM111" s="26">
        <f t="shared" si="94"/>
        <v>1.18</v>
      </c>
      <c r="CN111" s="26">
        <f t="shared" si="94"/>
        <v>1.0297000000000001</v>
      </c>
      <c r="CO111" s="26">
        <f t="shared" si="94"/>
        <v>1.0297000000000001</v>
      </c>
      <c r="CP111" s="26">
        <f t="shared" si="94"/>
        <v>1.1446000000000001</v>
      </c>
      <c r="CQ111" s="26">
        <f t="shared" si="94"/>
        <v>1.1825000000000001</v>
      </c>
      <c r="CR111" s="26">
        <f t="shared" si="94"/>
        <v>1.7150000000000001</v>
      </c>
      <c r="CS111" s="26">
        <f t="shared" si="94"/>
        <v>1.5832999999999999</v>
      </c>
      <c r="CT111" s="26">
        <f t="shared" si="94"/>
        <v>2.1852</v>
      </c>
      <c r="CU111" s="26">
        <f t="shared" si="94"/>
        <v>1.3274999999999999</v>
      </c>
      <c r="CV111" s="26">
        <f t="shared" si="94"/>
        <v>2.3957999999999999</v>
      </c>
      <c r="CW111" s="26">
        <f t="shared" si="94"/>
        <v>1.8015000000000001</v>
      </c>
      <c r="CX111" s="26">
        <f t="shared" si="94"/>
        <v>1.2393000000000001</v>
      </c>
      <c r="CY111" s="26">
        <f t="shared" si="94"/>
        <v>2.3957999999999999</v>
      </c>
      <c r="CZ111" s="26">
        <f t="shared" si="94"/>
        <v>1.0842000000000001</v>
      </c>
      <c r="DA111" s="26">
        <f t="shared" si="94"/>
        <v>1.8616999999999999</v>
      </c>
      <c r="DB111" s="26">
        <f t="shared" si="94"/>
        <v>1.4785999999999999</v>
      </c>
      <c r="DC111" s="26">
        <f t="shared" si="94"/>
        <v>1.8767</v>
      </c>
      <c r="DD111" s="26">
        <f t="shared" si="94"/>
        <v>1.9877</v>
      </c>
      <c r="DE111" s="26">
        <f t="shared" si="94"/>
        <v>1.4878</v>
      </c>
      <c r="DF111" s="26">
        <f t="shared" si="94"/>
        <v>1.0297000000000001</v>
      </c>
      <c r="DG111" s="26">
        <f t="shared" si="94"/>
        <v>2.1551</v>
      </c>
      <c r="DH111" s="26">
        <f t="shared" si="94"/>
        <v>1.0821000000000001</v>
      </c>
      <c r="DI111" s="26">
        <f t="shared" si="94"/>
        <v>1.0519000000000001</v>
      </c>
      <c r="DJ111" s="26">
        <f t="shared" si="94"/>
        <v>1.1994</v>
      </c>
      <c r="DK111" s="26">
        <f t="shared" si="94"/>
        <v>1.2270000000000001</v>
      </c>
      <c r="DL111" s="26">
        <f t="shared" si="94"/>
        <v>1.0297000000000001</v>
      </c>
      <c r="DM111" s="26">
        <f t="shared" si="94"/>
        <v>1.7390000000000001</v>
      </c>
      <c r="DN111" s="26">
        <f t="shared" si="94"/>
        <v>1.1035999999999999</v>
      </c>
      <c r="DO111" s="26">
        <f t="shared" si="94"/>
        <v>1.04</v>
      </c>
      <c r="DP111" s="26">
        <f t="shared" si="94"/>
        <v>1.8653999999999999</v>
      </c>
      <c r="DQ111" s="26">
        <f t="shared" si="94"/>
        <v>1.1575</v>
      </c>
      <c r="DR111" s="26">
        <f t="shared" si="94"/>
        <v>1.1072</v>
      </c>
      <c r="DS111" s="26">
        <f t="shared" si="94"/>
        <v>1.2148000000000001</v>
      </c>
      <c r="DT111" s="26">
        <f t="shared" si="94"/>
        <v>1.9407000000000001</v>
      </c>
      <c r="DU111" s="26">
        <f t="shared" si="94"/>
        <v>1.4047000000000001</v>
      </c>
      <c r="DV111" s="26">
        <f t="shared" si="94"/>
        <v>1.7714000000000001</v>
      </c>
      <c r="DW111" s="26">
        <f t="shared" si="94"/>
        <v>1.5121</v>
      </c>
      <c r="DX111" s="26">
        <f t="shared" si="94"/>
        <v>2.0308999999999999</v>
      </c>
      <c r="DY111" s="26">
        <f t="shared" si="94"/>
        <v>1.5264</v>
      </c>
      <c r="DZ111" s="26">
        <f t="shared" si="94"/>
        <v>1.1899</v>
      </c>
      <c r="EA111" s="26">
        <f t="shared" ref="EA111:FX111" si="95">MAX(EA109,EA110)</f>
        <v>1.2259</v>
      </c>
      <c r="EB111" s="26">
        <f t="shared" si="95"/>
        <v>1.2278</v>
      </c>
      <c r="EC111" s="26">
        <f t="shared" si="95"/>
        <v>1.5550999999999999</v>
      </c>
      <c r="ED111" s="26">
        <f t="shared" si="95"/>
        <v>1.0952999999999999</v>
      </c>
      <c r="EE111" s="26">
        <f t="shared" si="95"/>
        <v>1.8917999999999999</v>
      </c>
      <c r="EF111" s="26">
        <f t="shared" si="95"/>
        <v>1.1049</v>
      </c>
      <c r="EG111" s="26">
        <f t="shared" si="95"/>
        <v>1.6886000000000001</v>
      </c>
      <c r="EH111" s="26">
        <f t="shared" si="95"/>
        <v>1.6904999999999999</v>
      </c>
      <c r="EI111" s="26">
        <f t="shared" si="95"/>
        <v>1.0297000000000001</v>
      </c>
      <c r="EJ111" s="26">
        <f t="shared" si="95"/>
        <v>1.0297000000000001</v>
      </c>
      <c r="EK111" s="26">
        <f t="shared" si="95"/>
        <v>1.1946000000000001</v>
      </c>
      <c r="EL111" s="26">
        <f t="shared" si="95"/>
        <v>1.2332000000000001</v>
      </c>
      <c r="EM111" s="26">
        <f t="shared" si="95"/>
        <v>1.4079999999999999</v>
      </c>
      <c r="EN111" s="26">
        <f t="shared" si="95"/>
        <v>1.1409</v>
      </c>
      <c r="EO111" s="26">
        <f t="shared" si="95"/>
        <v>1.5339</v>
      </c>
      <c r="EP111" s="26">
        <f t="shared" si="95"/>
        <v>1.304</v>
      </c>
      <c r="EQ111" s="26">
        <f t="shared" si="95"/>
        <v>1.0497000000000001</v>
      </c>
      <c r="ER111" s="26">
        <f t="shared" si="95"/>
        <v>1.4702</v>
      </c>
      <c r="ES111" s="26">
        <f t="shared" si="95"/>
        <v>1.8939999999999999</v>
      </c>
      <c r="ET111" s="26">
        <f t="shared" si="95"/>
        <v>2.1046999999999998</v>
      </c>
      <c r="EU111" s="26">
        <f t="shared" si="95"/>
        <v>1.2179</v>
      </c>
      <c r="EV111" s="26">
        <f t="shared" si="95"/>
        <v>2.2886000000000002</v>
      </c>
      <c r="EW111" s="26">
        <f t="shared" si="95"/>
        <v>1.1855</v>
      </c>
      <c r="EX111" s="26">
        <f t="shared" si="95"/>
        <v>1.952</v>
      </c>
      <c r="EY111" s="26">
        <f t="shared" si="95"/>
        <v>1.1744000000000001</v>
      </c>
      <c r="EZ111" s="26">
        <f t="shared" si="95"/>
        <v>2.1362999999999999</v>
      </c>
      <c r="FA111" s="26">
        <f t="shared" si="95"/>
        <v>1.0383</v>
      </c>
      <c r="FB111" s="26">
        <f t="shared" si="95"/>
        <v>1.5256000000000001</v>
      </c>
      <c r="FC111" s="26">
        <f t="shared" si="95"/>
        <v>1.0869</v>
      </c>
      <c r="FD111" s="26">
        <f t="shared" si="95"/>
        <v>1.3224</v>
      </c>
      <c r="FE111" s="26">
        <f t="shared" si="95"/>
        <v>2.2905000000000002</v>
      </c>
      <c r="FF111" s="26">
        <f t="shared" si="95"/>
        <v>1.8278000000000001</v>
      </c>
      <c r="FG111" s="26">
        <f t="shared" si="95"/>
        <v>2.1212</v>
      </c>
      <c r="FH111" s="26">
        <f t="shared" si="95"/>
        <v>2.3130999999999999</v>
      </c>
      <c r="FI111" s="26">
        <f t="shared" si="95"/>
        <v>1.0876999999999999</v>
      </c>
      <c r="FJ111" s="26">
        <f t="shared" si="95"/>
        <v>1.0664</v>
      </c>
      <c r="FK111" s="26">
        <f t="shared" si="95"/>
        <v>1.0491999999999999</v>
      </c>
      <c r="FL111" s="26">
        <f t="shared" si="95"/>
        <v>1.0297000000000001</v>
      </c>
      <c r="FM111" s="26">
        <f t="shared" si="95"/>
        <v>1.0347</v>
      </c>
      <c r="FN111" s="26">
        <f t="shared" si="95"/>
        <v>1.0297000000000001</v>
      </c>
      <c r="FO111" s="26">
        <f t="shared" si="95"/>
        <v>1.1193</v>
      </c>
      <c r="FP111" s="26">
        <f t="shared" si="95"/>
        <v>1.0558000000000001</v>
      </c>
      <c r="FQ111" s="26">
        <f t="shared" si="95"/>
        <v>1.1276999999999999</v>
      </c>
      <c r="FR111" s="26">
        <f t="shared" si="95"/>
        <v>1.9557</v>
      </c>
      <c r="FS111" s="26">
        <f t="shared" si="95"/>
        <v>1.9933000000000001</v>
      </c>
      <c r="FT111" s="26">
        <f t="shared" si="95"/>
        <v>2.3582000000000001</v>
      </c>
      <c r="FU111" s="26">
        <f t="shared" si="95"/>
        <v>1.1720999999999999</v>
      </c>
      <c r="FV111" s="26">
        <f t="shared" si="95"/>
        <v>1.1677999999999999</v>
      </c>
      <c r="FW111" s="26">
        <f t="shared" si="95"/>
        <v>2.0648</v>
      </c>
      <c r="FX111" s="26">
        <f t="shared" si="95"/>
        <v>2.3769999999999998</v>
      </c>
      <c r="FY111" s="86"/>
      <c r="FZ111" s="86">
        <f>SUM(C111:FX111)</f>
        <v>255.37699999999995</v>
      </c>
      <c r="GA111" s="2"/>
      <c r="GB111" s="14"/>
      <c r="GC111" s="14"/>
      <c r="GD111" s="14"/>
      <c r="GE111" s="2"/>
      <c r="GF111" s="2"/>
      <c r="GG111" s="2"/>
      <c r="GH111" s="2"/>
      <c r="GI111" s="2"/>
      <c r="GJ111" s="2"/>
      <c r="GK111" s="2"/>
    </row>
    <row r="112" spans="1:254" x14ac:dyDescent="0.35">
      <c r="A112" s="2"/>
      <c r="B112" s="2" t="s">
        <v>490</v>
      </c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6"/>
      <c r="FZ112" s="26"/>
      <c r="GA112" s="2"/>
      <c r="GB112" s="2"/>
      <c r="GC112" s="2"/>
      <c r="GD112" s="2"/>
      <c r="GE112" s="2"/>
      <c r="GF112" s="2"/>
      <c r="GG112" s="2"/>
      <c r="GH112" s="2"/>
      <c r="GI112" s="2"/>
      <c r="GJ112" s="2"/>
      <c r="GK112" s="2"/>
    </row>
    <row r="113" spans="1:202" x14ac:dyDescent="0.35">
      <c r="A113" s="3" t="s">
        <v>844</v>
      </c>
      <c r="B113" s="33" t="s">
        <v>845</v>
      </c>
      <c r="C113" s="26">
        <f t="shared" ref="C113:BN113" si="96">ROUND(IF(C101&lt;453.5,0.825-(0.0000639*(453.5-C101)),IF(C101&lt;1567.5,0.8595-(0.000031*(1567.5-C101)),IF(C101&lt;6682,0.885-(0.000005*(6682-C101)),IF(C101&lt;30000,0.905-(0.0000009*(30000-C101)),0.905)))),4)</f>
        <v>0.88470000000000004</v>
      </c>
      <c r="D113" s="26">
        <f t="shared" si="96"/>
        <v>0.90500000000000003</v>
      </c>
      <c r="E113" s="26">
        <f t="shared" si="96"/>
        <v>0.87780000000000002</v>
      </c>
      <c r="F113" s="26">
        <f t="shared" si="96"/>
        <v>0.89949999999999997</v>
      </c>
      <c r="G113" s="26">
        <f t="shared" si="96"/>
        <v>0.85840000000000005</v>
      </c>
      <c r="H113" s="26">
        <f t="shared" si="96"/>
        <v>0.8458</v>
      </c>
      <c r="I113" s="26">
        <f t="shared" si="96"/>
        <v>0.88449999999999995</v>
      </c>
      <c r="J113" s="26">
        <f t="shared" si="96"/>
        <v>0.86150000000000004</v>
      </c>
      <c r="K113" s="26">
        <f t="shared" si="96"/>
        <v>0.8135</v>
      </c>
      <c r="L113" s="26">
        <f t="shared" si="96"/>
        <v>0.86199999999999999</v>
      </c>
      <c r="M113" s="26">
        <f t="shared" si="96"/>
        <v>0.83840000000000003</v>
      </c>
      <c r="N113" s="26">
        <f t="shared" si="96"/>
        <v>0.90500000000000003</v>
      </c>
      <c r="O113" s="26">
        <f t="shared" si="96"/>
        <v>0.88949999999999996</v>
      </c>
      <c r="P113" s="26">
        <f t="shared" si="96"/>
        <v>0.81889999999999996</v>
      </c>
      <c r="Q113" s="26">
        <f t="shared" si="96"/>
        <v>0.90500000000000003</v>
      </c>
      <c r="R113" s="26">
        <f t="shared" si="96"/>
        <v>0.88200000000000001</v>
      </c>
      <c r="S113" s="26">
        <f t="shared" si="96"/>
        <v>0.85709999999999997</v>
      </c>
      <c r="T113" s="26">
        <f t="shared" si="96"/>
        <v>0.80649999999999999</v>
      </c>
      <c r="U113" s="26">
        <f t="shared" si="96"/>
        <v>0.79920000000000002</v>
      </c>
      <c r="V113" s="26">
        <f t="shared" si="96"/>
        <v>0.81189999999999996</v>
      </c>
      <c r="W113" s="26">
        <f t="shared" si="96"/>
        <v>0.8095</v>
      </c>
      <c r="X113" s="26">
        <f t="shared" si="96"/>
        <v>0.79920000000000002</v>
      </c>
      <c r="Y113" s="26">
        <f t="shared" si="96"/>
        <v>0.83960000000000001</v>
      </c>
      <c r="Z113" s="26">
        <f t="shared" si="96"/>
        <v>0.81010000000000004</v>
      </c>
      <c r="AA113" s="26">
        <f t="shared" si="96"/>
        <v>0.90500000000000003</v>
      </c>
      <c r="AB113" s="26">
        <f t="shared" si="96"/>
        <v>0.90210000000000001</v>
      </c>
      <c r="AC113" s="26">
        <f t="shared" si="96"/>
        <v>0.83909999999999996</v>
      </c>
      <c r="AD113" s="26">
        <f t="shared" si="96"/>
        <v>0.85470000000000002</v>
      </c>
      <c r="AE113" s="26">
        <f t="shared" si="96"/>
        <v>0.80189999999999995</v>
      </c>
      <c r="AF113" s="26">
        <f t="shared" si="96"/>
        <v>0.8075</v>
      </c>
      <c r="AG113" s="26">
        <f t="shared" si="96"/>
        <v>0.82869999999999999</v>
      </c>
      <c r="AH113" s="26">
        <f t="shared" si="96"/>
        <v>0.83960000000000001</v>
      </c>
      <c r="AI113" s="26">
        <f t="shared" si="96"/>
        <v>0.82250000000000001</v>
      </c>
      <c r="AJ113" s="26">
        <f t="shared" si="96"/>
        <v>0.80689999999999995</v>
      </c>
      <c r="AK113" s="26">
        <f t="shared" si="96"/>
        <v>0.80579999999999996</v>
      </c>
      <c r="AL113" s="26">
        <f t="shared" si="96"/>
        <v>0.81420000000000003</v>
      </c>
      <c r="AM113" s="26">
        <f t="shared" si="96"/>
        <v>0.81740000000000002</v>
      </c>
      <c r="AN113" s="26">
        <f t="shared" si="96"/>
        <v>0.81440000000000001</v>
      </c>
      <c r="AO113" s="26">
        <f t="shared" si="96"/>
        <v>0.872</v>
      </c>
      <c r="AP113" s="26">
        <f t="shared" si="96"/>
        <v>0.90500000000000003</v>
      </c>
      <c r="AQ113" s="26">
        <f t="shared" si="96"/>
        <v>0.81069999999999998</v>
      </c>
      <c r="AR113" s="26">
        <f t="shared" si="96"/>
        <v>0.90500000000000003</v>
      </c>
      <c r="AS113" s="26">
        <f t="shared" si="96"/>
        <v>0.88339999999999996</v>
      </c>
      <c r="AT113" s="26">
        <f t="shared" si="96"/>
        <v>0.86629999999999996</v>
      </c>
      <c r="AU113" s="26">
        <f t="shared" si="96"/>
        <v>0.81620000000000004</v>
      </c>
      <c r="AV113" s="26">
        <f t="shared" si="96"/>
        <v>0.81510000000000005</v>
      </c>
      <c r="AW113" s="26">
        <f t="shared" si="96"/>
        <v>0.81240000000000001</v>
      </c>
      <c r="AX113" s="26">
        <f t="shared" si="96"/>
        <v>0.79990000000000006</v>
      </c>
      <c r="AY113" s="26">
        <f t="shared" si="96"/>
        <v>0.8236</v>
      </c>
      <c r="AZ113" s="26">
        <f t="shared" si="96"/>
        <v>0.88870000000000005</v>
      </c>
      <c r="BA113" s="26">
        <f t="shared" si="96"/>
        <v>0.8861</v>
      </c>
      <c r="BB113" s="26">
        <f t="shared" si="96"/>
        <v>0.88439999999999996</v>
      </c>
      <c r="BC113" s="26">
        <f t="shared" si="96"/>
        <v>0.90080000000000005</v>
      </c>
      <c r="BD113" s="26">
        <f t="shared" si="96"/>
        <v>0.86990000000000001</v>
      </c>
      <c r="BE113" s="26">
        <f t="shared" si="96"/>
        <v>0.84760000000000002</v>
      </c>
      <c r="BF113" s="26">
        <f t="shared" si="96"/>
        <v>0.9012</v>
      </c>
      <c r="BG113" s="26">
        <f t="shared" si="96"/>
        <v>0.83830000000000005</v>
      </c>
      <c r="BH113" s="26">
        <f t="shared" si="96"/>
        <v>0.82899999999999996</v>
      </c>
      <c r="BI113" s="26">
        <f t="shared" si="96"/>
        <v>0.81179999999999997</v>
      </c>
      <c r="BJ113" s="26">
        <f t="shared" si="96"/>
        <v>0.8831</v>
      </c>
      <c r="BK113" s="26">
        <f t="shared" si="96"/>
        <v>0.90500000000000003</v>
      </c>
      <c r="BL113" s="26">
        <f t="shared" si="96"/>
        <v>0.80010000000000003</v>
      </c>
      <c r="BM113" s="26">
        <f t="shared" si="96"/>
        <v>0.82310000000000005</v>
      </c>
      <c r="BN113" s="26">
        <f t="shared" si="96"/>
        <v>0.86680000000000001</v>
      </c>
      <c r="BO113" s="26">
        <f t="shared" ref="BO113:DZ113" si="97">ROUND(IF(BO101&lt;453.5,0.825-(0.0000639*(453.5-BO101)),IF(BO101&lt;1567.5,0.8595-(0.000031*(1567.5-BO101)),IF(BO101&lt;6682,0.885-(0.000005*(6682-BO101)),IF(BO101&lt;30000,0.905-(0.0000009*(30000-BO101)),0.905)))),4)</f>
        <v>0.84889999999999999</v>
      </c>
      <c r="BP113" s="26">
        <f t="shared" si="97"/>
        <v>0.80549999999999999</v>
      </c>
      <c r="BQ113" s="26">
        <f t="shared" si="97"/>
        <v>0.88129999999999997</v>
      </c>
      <c r="BR113" s="26">
        <f t="shared" si="97"/>
        <v>0.87409999999999999</v>
      </c>
      <c r="BS113" s="26">
        <f t="shared" si="97"/>
        <v>0.84499999999999997</v>
      </c>
      <c r="BT113" s="26">
        <f t="shared" si="97"/>
        <v>0.81950000000000001</v>
      </c>
      <c r="BU113" s="26">
        <f t="shared" si="97"/>
        <v>0.82310000000000005</v>
      </c>
      <c r="BV113" s="26">
        <f t="shared" si="97"/>
        <v>0.84899999999999998</v>
      </c>
      <c r="BW113" s="26">
        <f t="shared" si="97"/>
        <v>0.86150000000000004</v>
      </c>
      <c r="BX113" s="26">
        <f t="shared" si="97"/>
        <v>0.8004</v>
      </c>
      <c r="BY113" s="26">
        <f t="shared" si="97"/>
        <v>0.82389999999999997</v>
      </c>
      <c r="BZ113" s="26">
        <f t="shared" si="97"/>
        <v>0.80869999999999997</v>
      </c>
      <c r="CA113" s="26">
        <f t="shared" si="97"/>
        <v>0.80489999999999995</v>
      </c>
      <c r="CB113" s="26">
        <f t="shared" si="97"/>
        <v>0.90500000000000003</v>
      </c>
      <c r="CC113" s="26">
        <f t="shared" si="97"/>
        <v>0.80820000000000003</v>
      </c>
      <c r="CD113" s="26">
        <f t="shared" si="97"/>
        <v>0.80889999999999995</v>
      </c>
      <c r="CE113" s="26">
        <f t="shared" si="97"/>
        <v>0.80549999999999999</v>
      </c>
      <c r="CF113" s="26">
        <f t="shared" si="97"/>
        <v>0.80289999999999995</v>
      </c>
      <c r="CG113" s="26">
        <f t="shared" si="97"/>
        <v>0.80840000000000001</v>
      </c>
      <c r="CH113" s="26">
        <f t="shared" si="97"/>
        <v>0.80210000000000004</v>
      </c>
      <c r="CI113" s="26">
        <f t="shared" si="97"/>
        <v>0.83250000000000002</v>
      </c>
      <c r="CJ113" s="26">
        <f t="shared" si="97"/>
        <v>0.83640000000000003</v>
      </c>
      <c r="CK113" s="26">
        <f t="shared" si="97"/>
        <v>0.87939999999999996</v>
      </c>
      <c r="CL113" s="26">
        <f t="shared" si="97"/>
        <v>0.84850000000000003</v>
      </c>
      <c r="CM113" s="26">
        <f t="shared" si="97"/>
        <v>0.83389999999999997</v>
      </c>
      <c r="CN113" s="26">
        <f t="shared" si="97"/>
        <v>0.90500000000000003</v>
      </c>
      <c r="CO113" s="26">
        <f t="shared" si="97"/>
        <v>0.89070000000000005</v>
      </c>
      <c r="CP113" s="26">
        <f t="shared" si="97"/>
        <v>0.83930000000000005</v>
      </c>
      <c r="CQ113" s="26">
        <f t="shared" si="97"/>
        <v>0.83360000000000001</v>
      </c>
      <c r="CR113" s="26">
        <f t="shared" si="97"/>
        <v>0.81079999999999997</v>
      </c>
      <c r="CS113" s="26">
        <f t="shared" si="97"/>
        <v>0.81299999999999994</v>
      </c>
      <c r="CT113" s="26">
        <f t="shared" si="97"/>
        <v>0.80279999999999996</v>
      </c>
      <c r="CU113" s="26">
        <f t="shared" si="97"/>
        <v>0.82199999999999995</v>
      </c>
      <c r="CV113" s="26">
        <f t="shared" si="97"/>
        <v>0.79920000000000002</v>
      </c>
      <c r="CW113" s="26">
        <f t="shared" si="97"/>
        <v>0.80930000000000002</v>
      </c>
      <c r="CX113" s="26">
        <f t="shared" si="97"/>
        <v>0.82509999999999994</v>
      </c>
      <c r="CY113" s="26">
        <f t="shared" si="97"/>
        <v>0.79920000000000002</v>
      </c>
      <c r="CZ113" s="26">
        <f t="shared" si="97"/>
        <v>0.86019999999999996</v>
      </c>
      <c r="DA113" s="26">
        <f t="shared" si="97"/>
        <v>0.80830000000000002</v>
      </c>
      <c r="DB113" s="26">
        <f t="shared" si="97"/>
        <v>0.81620000000000004</v>
      </c>
      <c r="DC113" s="26">
        <f t="shared" si="97"/>
        <v>0.80800000000000005</v>
      </c>
      <c r="DD113" s="26">
        <f t="shared" si="97"/>
        <v>0.80610000000000004</v>
      </c>
      <c r="DE113" s="26">
        <f t="shared" si="97"/>
        <v>0.81589999999999996</v>
      </c>
      <c r="DF113" s="26">
        <f t="shared" si="97"/>
        <v>0.89539999999999997</v>
      </c>
      <c r="DG113" s="26">
        <f t="shared" si="97"/>
        <v>0.80330000000000001</v>
      </c>
      <c r="DH113" s="26">
        <f t="shared" si="97"/>
        <v>0.86040000000000005</v>
      </c>
      <c r="DI113" s="26">
        <f t="shared" si="97"/>
        <v>0.86360000000000003</v>
      </c>
      <c r="DJ113" s="26">
        <f t="shared" si="97"/>
        <v>0.83099999999999996</v>
      </c>
      <c r="DK113" s="26">
        <f t="shared" si="97"/>
        <v>0.82689999999999997</v>
      </c>
      <c r="DL113" s="26">
        <f t="shared" si="97"/>
        <v>0.88019999999999998</v>
      </c>
      <c r="DM113" s="26">
        <f t="shared" si="97"/>
        <v>0.81040000000000001</v>
      </c>
      <c r="DN113" s="26">
        <f t="shared" si="97"/>
        <v>0.85309999999999997</v>
      </c>
      <c r="DO113" s="26">
        <f t="shared" si="97"/>
        <v>0.8679</v>
      </c>
      <c r="DP113" s="26">
        <f t="shared" si="97"/>
        <v>0.80820000000000003</v>
      </c>
      <c r="DQ113" s="26">
        <f t="shared" si="97"/>
        <v>0.83730000000000004</v>
      </c>
      <c r="DR113" s="26">
        <f t="shared" si="97"/>
        <v>0.85099999999999998</v>
      </c>
      <c r="DS113" s="26">
        <f t="shared" si="97"/>
        <v>0.82869999999999999</v>
      </c>
      <c r="DT113" s="26">
        <f t="shared" si="97"/>
        <v>0.80689999999999995</v>
      </c>
      <c r="DU113" s="26">
        <f t="shared" si="97"/>
        <v>0.81899999999999995</v>
      </c>
      <c r="DV113" s="26">
        <f t="shared" si="97"/>
        <v>0.80979999999999996</v>
      </c>
      <c r="DW113" s="26">
        <f t="shared" si="97"/>
        <v>0.81489999999999996</v>
      </c>
      <c r="DX113" s="26">
        <f t="shared" si="97"/>
        <v>0.8054</v>
      </c>
      <c r="DY113" s="26">
        <f t="shared" si="97"/>
        <v>0.81440000000000001</v>
      </c>
      <c r="DZ113" s="26">
        <f t="shared" si="97"/>
        <v>0.83250000000000002</v>
      </c>
      <c r="EA113" s="26">
        <f t="shared" ref="EA113:FX113" si="98">ROUND(IF(EA101&lt;453.5,0.825-(0.0000639*(453.5-EA101)),IF(EA101&lt;1567.5,0.8595-(0.000031*(1567.5-EA101)),IF(EA101&lt;6682,0.885-(0.000005*(6682-EA101)),IF(EA101&lt;30000,0.905-(0.0000009*(30000-EA101)),0.905)))),4)</f>
        <v>0.82699999999999996</v>
      </c>
      <c r="EB113" s="26">
        <f t="shared" si="98"/>
        <v>0.82669999999999999</v>
      </c>
      <c r="EC113" s="26">
        <f t="shared" si="98"/>
        <v>0.8135</v>
      </c>
      <c r="ED113" s="26">
        <f t="shared" si="98"/>
        <v>0.85780000000000001</v>
      </c>
      <c r="EE113" s="26">
        <f t="shared" si="98"/>
        <v>0.80779999999999996</v>
      </c>
      <c r="EF113" s="26">
        <f t="shared" si="98"/>
        <v>0.85229999999999995</v>
      </c>
      <c r="EG113" s="26">
        <f t="shared" si="98"/>
        <v>0.81120000000000003</v>
      </c>
      <c r="EH113" s="26">
        <f t="shared" si="98"/>
        <v>0.81120000000000003</v>
      </c>
      <c r="EI113" s="26">
        <f t="shared" si="98"/>
        <v>0.8901</v>
      </c>
      <c r="EJ113" s="26">
        <f t="shared" si="98"/>
        <v>0.88719999999999999</v>
      </c>
      <c r="EK113" s="26">
        <f t="shared" si="98"/>
        <v>0.83169999999999999</v>
      </c>
      <c r="EL113" s="26">
        <f t="shared" si="98"/>
        <v>0.82589999999999997</v>
      </c>
      <c r="EM113" s="26">
        <f t="shared" si="98"/>
        <v>0.81889999999999996</v>
      </c>
      <c r="EN113" s="26">
        <f t="shared" si="98"/>
        <v>0.83979999999999999</v>
      </c>
      <c r="EO113" s="26">
        <f t="shared" si="98"/>
        <v>0.81410000000000005</v>
      </c>
      <c r="EP113" s="26">
        <f t="shared" si="98"/>
        <v>0.82289999999999996</v>
      </c>
      <c r="EQ113" s="26">
        <f t="shared" si="98"/>
        <v>0.86439999999999995</v>
      </c>
      <c r="ER113" s="26">
        <f t="shared" si="98"/>
        <v>0.8165</v>
      </c>
      <c r="ES113" s="26">
        <f t="shared" si="98"/>
        <v>0.80769999999999997</v>
      </c>
      <c r="ET113" s="26">
        <f t="shared" si="98"/>
        <v>0.80779999999999996</v>
      </c>
      <c r="EU113" s="26">
        <f t="shared" si="98"/>
        <v>0.82820000000000005</v>
      </c>
      <c r="EV113" s="26">
        <f t="shared" si="98"/>
        <v>0.80100000000000005</v>
      </c>
      <c r="EW113" s="26">
        <f t="shared" si="98"/>
        <v>0.83309999999999995</v>
      </c>
      <c r="EX113" s="26">
        <f t="shared" si="98"/>
        <v>0.80679999999999996</v>
      </c>
      <c r="EY113" s="26">
        <f t="shared" si="98"/>
        <v>0.83479999999999999</v>
      </c>
      <c r="EZ113" s="26">
        <f t="shared" si="98"/>
        <v>0.80359999999999998</v>
      </c>
      <c r="FA113" s="26">
        <f t="shared" si="98"/>
        <v>0.86850000000000005</v>
      </c>
      <c r="FB113" s="26">
        <f t="shared" si="98"/>
        <v>0.81440000000000001</v>
      </c>
      <c r="FC113" s="26">
        <f t="shared" si="98"/>
        <v>0.8599</v>
      </c>
      <c r="FD113" s="26">
        <f t="shared" si="98"/>
        <v>0.82220000000000004</v>
      </c>
      <c r="FE113" s="26">
        <f t="shared" si="98"/>
        <v>0.80100000000000005</v>
      </c>
      <c r="FF113" s="26">
        <f t="shared" si="98"/>
        <v>0.80889999999999995</v>
      </c>
      <c r="FG113" s="26">
        <f t="shared" si="98"/>
        <v>0.80389999999999995</v>
      </c>
      <c r="FH113" s="26">
        <f t="shared" si="98"/>
        <v>0.80059999999999998</v>
      </c>
      <c r="FI113" s="26">
        <f t="shared" si="98"/>
        <v>0.8599</v>
      </c>
      <c r="FJ113" s="26">
        <f t="shared" si="98"/>
        <v>0.86180000000000001</v>
      </c>
      <c r="FK113" s="26">
        <f t="shared" si="98"/>
        <v>0.86460000000000004</v>
      </c>
      <c r="FL113" s="26">
        <f t="shared" si="98"/>
        <v>0.88549999999999995</v>
      </c>
      <c r="FM113" s="26">
        <f t="shared" si="98"/>
        <v>0.87129999999999996</v>
      </c>
      <c r="FN113" s="26">
        <f t="shared" si="98"/>
        <v>0.89810000000000001</v>
      </c>
      <c r="FO113" s="26">
        <f t="shared" si="98"/>
        <v>0.84399999999999997</v>
      </c>
      <c r="FP113" s="26">
        <f t="shared" si="98"/>
        <v>0.86280000000000001</v>
      </c>
      <c r="FQ113" s="26">
        <f t="shared" si="98"/>
        <v>0.84179999999999999</v>
      </c>
      <c r="FR113" s="26">
        <f t="shared" si="98"/>
        <v>0.80669999999999997</v>
      </c>
      <c r="FS113" s="26">
        <f t="shared" si="98"/>
        <v>0.80610000000000004</v>
      </c>
      <c r="FT113" s="26">
        <f t="shared" si="98"/>
        <v>0.79990000000000006</v>
      </c>
      <c r="FU113" s="26">
        <f t="shared" si="98"/>
        <v>0.83509999999999995</v>
      </c>
      <c r="FV113" s="26">
        <f t="shared" si="98"/>
        <v>0.83579999999999999</v>
      </c>
      <c r="FW113" s="26">
        <f t="shared" si="98"/>
        <v>0.80479999999999996</v>
      </c>
      <c r="FX113" s="26">
        <f t="shared" si="98"/>
        <v>0.79949999999999999</v>
      </c>
      <c r="FY113" s="26"/>
      <c r="FZ113" s="26" t="s">
        <v>456</v>
      </c>
      <c r="GA113" s="26"/>
      <c r="GB113" s="2"/>
      <c r="GC113" s="2"/>
      <c r="GD113" s="2"/>
      <c r="GE113" s="2"/>
      <c r="GF113" s="2"/>
      <c r="GG113" s="2"/>
      <c r="GH113" s="2"/>
      <c r="GI113" s="2"/>
      <c r="GJ113" s="2"/>
      <c r="GK113" s="2"/>
    </row>
    <row r="114" spans="1:202" x14ac:dyDescent="0.35">
      <c r="A114" s="2"/>
      <c r="B114" s="2" t="s">
        <v>490</v>
      </c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6"/>
      <c r="FZ114" s="2"/>
      <c r="GA114" s="2"/>
      <c r="GB114" s="26"/>
      <c r="GC114" s="26"/>
      <c r="GD114" s="26"/>
      <c r="GE114" s="26"/>
      <c r="GF114" s="26"/>
      <c r="GG114" s="26"/>
      <c r="GH114" s="26"/>
      <c r="GI114" s="2"/>
      <c r="GJ114" s="2"/>
      <c r="GK114" s="2"/>
    </row>
    <row r="115" spans="1:202" x14ac:dyDescent="0.35">
      <c r="A115" s="3" t="s">
        <v>490</v>
      </c>
      <c r="B115" s="33" t="s">
        <v>846</v>
      </c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  <c r="AA115" s="86"/>
      <c r="AB115" s="86"/>
      <c r="AC115" s="86"/>
      <c r="AD115" s="86"/>
      <c r="AE115" s="86"/>
      <c r="AF115" s="86"/>
      <c r="AG115" s="86"/>
      <c r="AH115" s="86"/>
      <c r="AI115" s="86"/>
      <c r="AJ115" s="86"/>
      <c r="AK115" s="86"/>
      <c r="AL115" s="86"/>
      <c r="AM115" s="86"/>
      <c r="AN115" s="86"/>
      <c r="AO115" s="86"/>
      <c r="AP115" s="86"/>
      <c r="AQ115" s="86"/>
      <c r="AR115" s="86"/>
      <c r="AS115" s="86"/>
      <c r="AT115" s="86"/>
      <c r="AU115" s="86"/>
      <c r="AV115" s="86"/>
      <c r="AW115" s="86"/>
      <c r="AX115" s="86"/>
      <c r="AY115" s="86"/>
      <c r="AZ115" s="86"/>
      <c r="BA115" s="86"/>
      <c r="BB115" s="86"/>
      <c r="BC115" s="86"/>
      <c r="BD115" s="86"/>
      <c r="BE115" s="86"/>
      <c r="BF115" s="86"/>
      <c r="BG115" s="86"/>
      <c r="BH115" s="86"/>
      <c r="BI115" s="86"/>
      <c r="BJ115" s="86"/>
      <c r="BK115" s="86"/>
      <c r="BL115" s="86"/>
      <c r="BM115" s="86"/>
      <c r="BN115" s="86"/>
      <c r="BO115" s="86"/>
      <c r="BP115" s="86"/>
      <c r="BQ115" s="86"/>
      <c r="BR115" s="86"/>
      <c r="BS115" s="86"/>
      <c r="BT115" s="86"/>
      <c r="BU115" s="86"/>
      <c r="BV115" s="86"/>
      <c r="BW115" s="86"/>
      <c r="BX115" s="86"/>
      <c r="BY115" s="86"/>
      <c r="BZ115" s="86"/>
      <c r="CA115" s="86"/>
      <c r="CB115" s="86"/>
      <c r="CC115" s="86"/>
      <c r="CD115" s="86"/>
      <c r="CE115" s="86"/>
      <c r="CF115" s="86"/>
      <c r="CG115" s="86"/>
      <c r="CH115" s="86"/>
      <c r="CI115" s="86"/>
      <c r="CJ115" s="86"/>
      <c r="CK115" s="86"/>
      <c r="CL115" s="86"/>
      <c r="CM115" s="86"/>
      <c r="CN115" s="86"/>
      <c r="CO115" s="86"/>
      <c r="CP115" s="86"/>
      <c r="CQ115" s="86"/>
      <c r="CR115" s="86"/>
      <c r="CS115" s="86"/>
      <c r="CT115" s="86"/>
      <c r="CU115" s="86"/>
      <c r="CV115" s="86"/>
      <c r="CW115" s="86"/>
      <c r="CX115" s="86"/>
      <c r="CY115" s="86"/>
      <c r="CZ115" s="86"/>
      <c r="DA115" s="86"/>
      <c r="DB115" s="86"/>
      <c r="DC115" s="86"/>
      <c r="DD115" s="86"/>
      <c r="DE115" s="86"/>
      <c r="DF115" s="86"/>
      <c r="DG115" s="86"/>
      <c r="DH115" s="86"/>
      <c r="DI115" s="86"/>
      <c r="DJ115" s="86"/>
      <c r="DK115" s="86"/>
      <c r="DL115" s="86"/>
      <c r="DM115" s="86"/>
      <c r="DN115" s="86"/>
      <c r="DO115" s="86"/>
      <c r="DP115" s="86"/>
      <c r="DQ115" s="86"/>
      <c r="DR115" s="86"/>
      <c r="DS115" s="86"/>
      <c r="DT115" s="86"/>
      <c r="DU115" s="86"/>
      <c r="DV115" s="86"/>
      <c r="DW115" s="86"/>
      <c r="DX115" s="86"/>
      <c r="DY115" s="86"/>
      <c r="DZ115" s="86"/>
      <c r="EA115" s="86"/>
      <c r="EB115" s="86"/>
      <c r="EC115" s="86"/>
      <c r="ED115" s="86"/>
      <c r="EE115" s="86"/>
      <c r="EF115" s="86"/>
      <c r="EG115" s="86"/>
      <c r="EH115" s="86"/>
      <c r="EI115" s="86"/>
      <c r="EJ115" s="86"/>
      <c r="EK115" s="86"/>
      <c r="EL115" s="86"/>
      <c r="EM115" s="86"/>
      <c r="EN115" s="86"/>
      <c r="EO115" s="86"/>
      <c r="EP115" s="86"/>
      <c r="EQ115" s="86"/>
      <c r="ER115" s="86"/>
      <c r="ES115" s="86"/>
      <c r="ET115" s="86"/>
      <c r="EU115" s="86"/>
      <c r="EV115" s="86"/>
      <c r="EW115" s="86"/>
      <c r="EX115" s="86"/>
      <c r="EY115" s="86"/>
      <c r="EZ115" s="86"/>
      <c r="FA115" s="86"/>
      <c r="FB115" s="86"/>
      <c r="FC115" s="86"/>
      <c r="FD115" s="86"/>
      <c r="FE115" s="86"/>
      <c r="FF115" s="86"/>
      <c r="FG115" s="86"/>
      <c r="FH115" s="86"/>
      <c r="FI115" s="86"/>
      <c r="FJ115" s="86"/>
      <c r="FK115" s="86"/>
      <c r="FL115" s="86"/>
      <c r="FM115" s="86"/>
      <c r="FN115" s="86"/>
      <c r="FO115" s="86"/>
      <c r="FP115" s="86"/>
      <c r="FQ115" s="86"/>
      <c r="FR115" s="86"/>
      <c r="FS115" s="86"/>
      <c r="FT115" s="86"/>
      <c r="FU115" s="86"/>
      <c r="FV115" s="86"/>
      <c r="FW115" s="86"/>
      <c r="FX115" s="86"/>
      <c r="FY115" s="26"/>
      <c r="FZ115" s="2"/>
      <c r="GA115" s="2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</row>
    <row r="116" spans="1:202" x14ac:dyDescent="0.35">
      <c r="A116" s="3" t="s">
        <v>847</v>
      </c>
      <c r="B116" s="2" t="s">
        <v>848</v>
      </c>
      <c r="C116" s="2">
        <f t="shared" ref="C116:BN116" si="99">+C38</f>
        <v>8708.7900000000009</v>
      </c>
      <c r="D116" s="2">
        <f t="shared" si="99"/>
        <v>8708.7900000000009</v>
      </c>
      <c r="E116" s="2">
        <f t="shared" si="99"/>
        <v>8708.7900000000009</v>
      </c>
      <c r="F116" s="2">
        <f t="shared" si="99"/>
        <v>8708.7900000000009</v>
      </c>
      <c r="G116" s="2">
        <f t="shared" si="99"/>
        <v>8708.7900000000009</v>
      </c>
      <c r="H116" s="2">
        <f t="shared" si="99"/>
        <v>8708.7900000000009</v>
      </c>
      <c r="I116" s="2">
        <f t="shared" si="99"/>
        <v>8708.7900000000009</v>
      </c>
      <c r="J116" s="2">
        <f t="shared" si="99"/>
        <v>8708.7900000000009</v>
      </c>
      <c r="K116" s="2">
        <f t="shared" si="99"/>
        <v>8708.7900000000009</v>
      </c>
      <c r="L116" s="2">
        <f t="shared" si="99"/>
        <v>8708.7900000000009</v>
      </c>
      <c r="M116" s="2">
        <f t="shared" si="99"/>
        <v>8708.7900000000009</v>
      </c>
      <c r="N116" s="2">
        <f t="shared" si="99"/>
        <v>8708.7900000000009</v>
      </c>
      <c r="O116" s="2">
        <f t="shared" si="99"/>
        <v>8708.7900000000009</v>
      </c>
      <c r="P116" s="2">
        <f t="shared" si="99"/>
        <v>8708.7900000000009</v>
      </c>
      <c r="Q116" s="2">
        <f t="shared" si="99"/>
        <v>8708.7900000000009</v>
      </c>
      <c r="R116" s="2">
        <f t="shared" si="99"/>
        <v>8708.7900000000009</v>
      </c>
      <c r="S116" s="2">
        <f t="shared" si="99"/>
        <v>8708.7900000000009</v>
      </c>
      <c r="T116" s="2">
        <f t="shared" si="99"/>
        <v>8708.7900000000009</v>
      </c>
      <c r="U116" s="2">
        <f t="shared" si="99"/>
        <v>8708.7900000000009</v>
      </c>
      <c r="V116" s="2">
        <f t="shared" si="99"/>
        <v>8708.7900000000009</v>
      </c>
      <c r="W116" s="2">
        <f t="shared" si="99"/>
        <v>8708.7900000000009</v>
      </c>
      <c r="X116" s="2">
        <f t="shared" si="99"/>
        <v>8708.7900000000009</v>
      </c>
      <c r="Y116" s="2">
        <f t="shared" si="99"/>
        <v>8708.7900000000009</v>
      </c>
      <c r="Z116" s="2">
        <f t="shared" si="99"/>
        <v>8708.7900000000009</v>
      </c>
      <c r="AA116" s="2">
        <f t="shared" si="99"/>
        <v>8708.7900000000009</v>
      </c>
      <c r="AB116" s="2">
        <f t="shared" si="99"/>
        <v>8708.7900000000009</v>
      </c>
      <c r="AC116" s="2">
        <f t="shared" si="99"/>
        <v>8708.7900000000009</v>
      </c>
      <c r="AD116" s="2">
        <f t="shared" si="99"/>
        <v>8708.7900000000009</v>
      </c>
      <c r="AE116" s="2">
        <f t="shared" si="99"/>
        <v>8708.7900000000009</v>
      </c>
      <c r="AF116" s="2">
        <f t="shared" si="99"/>
        <v>8708.7900000000009</v>
      </c>
      <c r="AG116" s="2">
        <f t="shared" si="99"/>
        <v>8708.7900000000009</v>
      </c>
      <c r="AH116" s="2">
        <f t="shared" si="99"/>
        <v>8708.7900000000009</v>
      </c>
      <c r="AI116" s="2">
        <f t="shared" si="99"/>
        <v>8708.7900000000009</v>
      </c>
      <c r="AJ116" s="2">
        <f t="shared" si="99"/>
        <v>8708.7900000000009</v>
      </c>
      <c r="AK116" s="2">
        <f t="shared" si="99"/>
        <v>8708.7900000000009</v>
      </c>
      <c r="AL116" s="2">
        <f t="shared" si="99"/>
        <v>8708.7900000000009</v>
      </c>
      <c r="AM116" s="2">
        <f t="shared" si="99"/>
        <v>8708.7900000000009</v>
      </c>
      <c r="AN116" s="2">
        <f t="shared" si="99"/>
        <v>8708.7900000000009</v>
      </c>
      <c r="AO116" s="2">
        <f t="shared" si="99"/>
        <v>8708.7900000000009</v>
      </c>
      <c r="AP116" s="2">
        <f t="shared" si="99"/>
        <v>8708.7900000000009</v>
      </c>
      <c r="AQ116" s="2">
        <f t="shared" si="99"/>
        <v>8708.7900000000009</v>
      </c>
      <c r="AR116" s="2">
        <f t="shared" si="99"/>
        <v>8708.7900000000009</v>
      </c>
      <c r="AS116" s="2">
        <f t="shared" si="99"/>
        <v>8708.7900000000009</v>
      </c>
      <c r="AT116" s="2">
        <f t="shared" si="99"/>
        <v>8708.7900000000009</v>
      </c>
      <c r="AU116" s="2">
        <f t="shared" si="99"/>
        <v>8708.7900000000009</v>
      </c>
      <c r="AV116" s="2">
        <f t="shared" si="99"/>
        <v>8708.7900000000009</v>
      </c>
      <c r="AW116" s="2">
        <f t="shared" si="99"/>
        <v>8708.7900000000009</v>
      </c>
      <c r="AX116" s="2">
        <f t="shared" si="99"/>
        <v>8708.7900000000009</v>
      </c>
      <c r="AY116" s="2">
        <f t="shared" si="99"/>
        <v>8708.7900000000009</v>
      </c>
      <c r="AZ116" s="2">
        <f t="shared" si="99"/>
        <v>8708.7900000000009</v>
      </c>
      <c r="BA116" s="2">
        <f t="shared" si="99"/>
        <v>8708.7900000000009</v>
      </c>
      <c r="BB116" s="2">
        <f t="shared" si="99"/>
        <v>8708.7900000000009</v>
      </c>
      <c r="BC116" s="2">
        <f t="shared" si="99"/>
        <v>8708.7900000000009</v>
      </c>
      <c r="BD116" s="2">
        <f t="shared" si="99"/>
        <v>8708.7900000000009</v>
      </c>
      <c r="BE116" s="2">
        <f t="shared" si="99"/>
        <v>8708.7900000000009</v>
      </c>
      <c r="BF116" s="2">
        <f t="shared" si="99"/>
        <v>8708.7900000000009</v>
      </c>
      <c r="BG116" s="2">
        <f t="shared" si="99"/>
        <v>8708.7900000000009</v>
      </c>
      <c r="BH116" s="2">
        <f t="shared" si="99"/>
        <v>8708.7900000000009</v>
      </c>
      <c r="BI116" s="2">
        <f t="shared" si="99"/>
        <v>8708.7900000000009</v>
      </c>
      <c r="BJ116" s="2">
        <f t="shared" si="99"/>
        <v>8708.7900000000009</v>
      </c>
      <c r="BK116" s="2">
        <f t="shared" si="99"/>
        <v>8708.7900000000009</v>
      </c>
      <c r="BL116" s="2">
        <f t="shared" si="99"/>
        <v>8708.7900000000009</v>
      </c>
      <c r="BM116" s="2">
        <f t="shared" si="99"/>
        <v>8708.7900000000009</v>
      </c>
      <c r="BN116" s="2">
        <f t="shared" si="99"/>
        <v>8708.7900000000009</v>
      </c>
      <c r="BO116" s="2">
        <f t="shared" ref="BO116:DZ116" si="100">+BO38</f>
        <v>8708.7900000000009</v>
      </c>
      <c r="BP116" s="2">
        <f t="shared" si="100"/>
        <v>8708.7900000000009</v>
      </c>
      <c r="BQ116" s="2">
        <f t="shared" si="100"/>
        <v>8708.7900000000009</v>
      </c>
      <c r="BR116" s="2">
        <f t="shared" si="100"/>
        <v>8708.7900000000009</v>
      </c>
      <c r="BS116" s="2">
        <f t="shared" si="100"/>
        <v>8708.7900000000009</v>
      </c>
      <c r="BT116" s="2">
        <f t="shared" si="100"/>
        <v>8708.7900000000009</v>
      </c>
      <c r="BU116" s="2">
        <f t="shared" si="100"/>
        <v>8708.7900000000009</v>
      </c>
      <c r="BV116" s="2">
        <f t="shared" si="100"/>
        <v>8708.7900000000009</v>
      </c>
      <c r="BW116" s="2">
        <f t="shared" si="100"/>
        <v>8708.7900000000009</v>
      </c>
      <c r="BX116" s="2">
        <f t="shared" si="100"/>
        <v>8708.7900000000009</v>
      </c>
      <c r="BY116" s="2">
        <f t="shared" si="100"/>
        <v>8708.7900000000009</v>
      </c>
      <c r="BZ116" s="2">
        <f t="shared" si="100"/>
        <v>8708.7900000000009</v>
      </c>
      <c r="CA116" s="2">
        <f t="shared" si="100"/>
        <v>8708.7900000000009</v>
      </c>
      <c r="CB116" s="2">
        <f t="shared" si="100"/>
        <v>8708.7900000000009</v>
      </c>
      <c r="CC116" s="2">
        <f t="shared" si="100"/>
        <v>8708.7900000000009</v>
      </c>
      <c r="CD116" s="2">
        <f t="shared" si="100"/>
        <v>8708.7900000000009</v>
      </c>
      <c r="CE116" s="2">
        <f t="shared" si="100"/>
        <v>8708.7900000000009</v>
      </c>
      <c r="CF116" s="2">
        <f t="shared" si="100"/>
        <v>8708.7900000000009</v>
      </c>
      <c r="CG116" s="2">
        <f t="shared" si="100"/>
        <v>8708.7900000000009</v>
      </c>
      <c r="CH116" s="2">
        <f t="shared" si="100"/>
        <v>8708.7900000000009</v>
      </c>
      <c r="CI116" s="2">
        <f t="shared" si="100"/>
        <v>8708.7900000000009</v>
      </c>
      <c r="CJ116" s="2">
        <f t="shared" si="100"/>
        <v>8708.7900000000009</v>
      </c>
      <c r="CK116" s="2">
        <f t="shared" si="100"/>
        <v>8708.7900000000009</v>
      </c>
      <c r="CL116" s="2">
        <f t="shared" si="100"/>
        <v>8708.7900000000009</v>
      </c>
      <c r="CM116" s="2">
        <f t="shared" si="100"/>
        <v>8708.7900000000009</v>
      </c>
      <c r="CN116" s="2">
        <f t="shared" si="100"/>
        <v>8708.7900000000009</v>
      </c>
      <c r="CO116" s="2">
        <f t="shared" si="100"/>
        <v>8708.7900000000009</v>
      </c>
      <c r="CP116" s="2">
        <f t="shared" si="100"/>
        <v>8708.7900000000009</v>
      </c>
      <c r="CQ116" s="2">
        <f t="shared" si="100"/>
        <v>8708.7900000000009</v>
      </c>
      <c r="CR116" s="2">
        <f t="shared" si="100"/>
        <v>8708.7900000000009</v>
      </c>
      <c r="CS116" s="2">
        <f t="shared" si="100"/>
        <v>8708.7900000000009</v>
      </c>
      <c r="CT116" s="2">
        <f t="shared" si="100"/>
        <v>8708.7900000000009</v>
      </c>
      <c r="CU116" s="2">
        <f t="shared" si="100"/>
        <v>8708.7900000000009</v>
      </c>
      <c r="CV116" s="2">
        <f t="shared" si="100"/>
        <v>8708.7900000000009</v>
      </c>
      <c r="CW116" s="2">
        <f t="shared" si="100"/>
        <v>8708.7900000000009</v>
      </c>
      <c r="CX116" s="2">
        <f t="shared" si="100"/>
        <v>8708.7900000000009</v>
      </c>
      <c r="CY116" s="2">
        <f t="shared" si="100"/>
        <v>8708.7900000000009</v>
      </c>
      <c r="CZ116" s="2">
        <f t="shared" si="100"/>
        <v>8708.7900000000009</v>
      </c>
      <c r="DA116" s="2">
        <f t="shared" si="100"/>
        <v>8708.7900000000009</v>
      </c>
      <c r="DB116" s="2">
        <f t="shared" si="100"/>
        <v>8708.7900000000009</v>
      </c>
      <c r="DC116" s="2">
        <f t="shared" si="100"/>
        <v>8708.7900000000009</v>
      </c>
      <c r="DD116" s="2">
        <f t="shared" si="100"/>
        <v>8708.7900000000009</v>
      </c>
      <c r="DE116" s="2">
        <f t="shared" si="100"/>
        <v>8708.7900000000009</v>
      </c>
      <c r="DF116" s="2">
        <f t="shared" si="100"/>
        <v>8708.7900000000009</v>
      </c>
      <c r="DG116" s="2">
        <f t="shared" si="100"/>
        <v>8708.7900000000009</v>
      </c>
      <c r="DH116" s="2">
        <f t="shared" si="100"/>
        <v>8708.7900000000009</v>
      </c>
      <c r="DI116" s="2">
        <f t="shared" si="100"/>
        <v>8708.7900000000009</v>
      </c>
      <c r="DJ116" s="2">
        <f t="shared" si="100"/>
        <v>8708.7900000000009</v>
      </c>
      <c r="DK116" s="2">
        <f t="shared" si="100"/>
        <v>8708.7900000000009</v>
      </c>
      <c r="DL116" s="2">
        <f t="shared" si="100"/>
        <v>8708.7900000000009</v>
      </c>
      <c r="DM116" s="2">
        <f t="shared" si="100"/>
        <v>8708.7900000000009</v>
      </c>
      <c r="DN116" s="2">
        <f t="shared" si="100"/>
        <v>8708.7900000000009</v>
      </c>
      <c r="DO116" s="2">
        <f t="shared" si="100"/>
        <v>8708.7900000000009</v>
      </c>
      <c r="DP116" s="2">
        <f t="shared" si="100"/>
        <v>8708.7900000000009</v>
      </c>
      <c r="DQ116" s="2">
        <f t="shared" si="100"/>
        <v>8708.7900000000009</v>
      </c>
      <c r="DR116" s="2">
        <f t="shared" si="100"/>
        <v>8708.7900000000009</v>
      </c>
      <c r="DS116" s="2">
        <f t="shared" si="100"/>
        <v>8708.7900000000009</v>
      </c>
      <c r="DT116" s="2">
        <f t="shared" si="100"/>
        <v>8708.7900000000009</v>
      </c>
      <c r="DU116" s="2">
        <f t="shared" si="100"/>
        <v>8708.7900000000009</v>
      </c>
      <c r="DV116" s="2">
        <f t="shared" si="100"/>
        <v>8708.7900000000009</v>
      </c>
      <c r="DW116" s="2">
        <f t="shared" si="100"/>
        <v>8708.7900000000009</v>
      </c>
      <c r="DX116" s="2">
        <f t="shared" si="100"/>
        <v>8708.7900000000009</v>
      </c>
      <c r="DY116" s="2">
        <f t="shared" si="100"/>
        <v>8708.7900000000009</v>
      </c>
      <c r="DZ116" s="2">
        <f t="shared" si="100"/>
        <v>8708.7900000000009</v>
      </c>
      <c r="EA116" s="2">
        <f t="shared" ref="EA116:FX116" si="101">+EA38</f>
        <v>8708.7900000000009</v>
      </c>
      <c r="EB116" s="2">
        <f t="shared" si="101"/>
        <v>8708.7900000000009</v>
      </c>
      <c r="EC116" s="2">
        <f t="shared" si="101"/>
        <v>8708.7900000000009</v>
      </c>
      <c r="ED116" s="2">
        <f t="shared" si="101"/>
        <v>8708.7900000000009</v>
      </c>
      <c r="EE116" s="2">
        <f t="shared" si="101"/>
        <v>8708.7900000000009</v>
      </c>
      <c r="EF116" s="2">
        <f t="shared" si="101"/>
        <v>8708.7900000000009</v>
      </c>
      <c r="EG116" s="2">
        <f t="shared" si="101"/>
        <v>8708.7900000000009</v>
      </c>
      <c r="EH116" s="2">
        <f t="shared" si="101"/>
        <v>8708.7900000000009</v>
      </c>
      <c r="EI116" s="2">
        <f t="shared" si="101"/>
        <v>8708.7900000000009</v>
      </c>
      <c r="EJ116" s="2">
        <f t="shared" si="101"/>
        <v>8708.7900000000009</v>
      </c>
      <c r="EK116" s="2">
        <f t="shared" si="101"/>
        <v>8708.7900000000009</v>
      </c>
      <c r="EL116" s="2">
        <f t="shared" si="101"/>
        <v>8708.7900000000009</v>
      </c>
      <c r="EM116" s="2">
        <f t="shared" si="101"/>
        <v>8708.7900000000009</v>
      </c>
      <c r="EN116" s="2">
        <f t="shared" si="101"/>
        <v>8708.7900000000009</v>
      </c>
      <c r="EO116" s="2">
        <f t="shared" si="101"/>
        <v>8708.7900000000009</v>
      </c>
      <c r="EP116" s="2">
        <f t="shared" si="101"/>
        <v>8708.7900000000009</v>
      </c>
      <c r="EQ116" s="2">
        <f t="shared" si="101"/>
        <v>8708.7900000000009</v>
      </c>
      <c r="ER116" s="2">
        <f t="shared" si="101"/>
        <v>8708.7900000000009</v>
      </c>
      <c r="ES116" s="2">
        <f t="shared" si="101"/>
        <v>8708.7900000000009</v>
      </c>
      <c r="ET116" s="2">
        <f t="shared" si="101"/>
        <v>8708.7900000000009</v>
      </c>
      <c r="EU116" s="2">
        <f t="shared" si="101"/>
        <v>8708.7900000000009</v>
      </c>
      <c r="EV116" s="2">
        <f t="shared" si="101"/>
        <v>8708.7900000000009</v>
      </c>
      <c r="EW116" s="2">
        <f t="shared" si="101"/>
        <v>8708.7900000000009</v>
      </c>
      <c r="EX116" s="2">
        <f t="shared" si="101"/>
        <v>8708.7900000000009</v>
      </c>
      <c r="EY116" s="2">
        <f t="shared" si="101"/>
        <v>8708.7900000000009</v>
      </c>
      <c r="EZ116" s="2">
        <f t="shared" si="101"/>
        <v>8708.7900000000009</v>
      </c>
      <c r="FA116" s="2">
        <f t="shared" si="101"/>
        <v>8708.7900000000009</v>
      </c>
      <c r="FB116" s="2">
        <f t="shared" si="101"/>
        <v>8708.7900000000009</v>
      </c>
      <c r="FC116" s="2">
        <f t="shared" si="101"/>
        <v>8708.7900000000009</v>
      </c>
      <c r="FD116" s="2">
        <f t="shared" si="101"/>
        <v>8708.7900000000009</v>
      </c>
      <c r="FE116" s="2">
        <f t="shared" si="101"/>
        <v>8708.7900000000009</v>
      </c>
      <c r="FF116" s="2">
        <f t="shared" si="101"/>
        <v>8708.7900000000009</v>
      </c>
      <c r="FG116" s="2">
        <f t="shared" si="101"/>
        <v>8708.7900000000009</v>
      </c>
      <c r="FH116" s="2">
        <f t="shared" si="101"/>
        <v>8708.7900000000009</v>
      </c>
      <c r="FI116" s="2">
        <f t="shared" si="101"/>
        <v>8708.7900000000009</v>
      </c>
      <c r="FJ116" s="2">
        <f t="shared" si="101"/>
        <v>8708.7900000000009</v>
      </c>
      <c r="FK116" s="2">
        <f t="shared" si="101"/>
        <v>8708.7900000000009</v>
      </c>
      <c r="FL116" s="2">
        <f t="shared" si="101"/>
        <v>8708.7900000000009</v>
      </c>
      <c r="FM116" s="2">
        <f t="shared" si="101"/>
        <v>8708.7900000000009</v>
      </c>
      <c r="FN116" s="2">
        <f t="shared" si="101"/>
        <v>8708.7900000000009</v>
      </c>
      <c r="FO116" s="2">
        <f t="shared" si="101"/>
        <v>8708.7900000000009</v>
      </c>
      <c r="FP116" s="2">
        <f t="shared" si="101"/>
        <v>8708.7900000000009</v>
      </c>
      <c r="FQ116" s="2">
        <f t="shared" si="101"/>
        <v>8708.7900000000009</v>
      </c>
      <c r="FR116" s="2">
        <f t="shared" si="101"/>
        <v>8708.7900000000009</v>
      </c>
      <c r="FS116" s="2">
        <f t="shared" si="101"/>
        <v>8708.7900000000009</v>
      </c>
      <c r="FT116" s="2">
        <f t="shared" si="101"/>
        <v>8708.7900000000009</v>
      </c>
      <c r="FU116" s="2">
        <f t="shared" si="101"/>
        <v>8708.7900000000009</v>
      </c>
      <c r="FV116" s="2">
        <f t="shared" si="101"/>
        <v>8708.7900000000009</v>
      </c>
      <c r="FW116" s="2">
        <f t="shared" si="101"/>
        <v>8708.7900000000009</v>
      </c>
      <c r="FX116" s="2">
        <f t="shared" si="101"/>
        <v>8708.7900000000009</v>
      </c>
      <c r="FY116" s="26"/>
      <c r="FZ116" s="2"/>
      <c r="GA116" s="26"/>
      <c r="GB116" s="26"/>
      <c r="GC116" s="26"/>
      <c r="GD116" s="26"/>
      <c r="GE116" s="2"/>
      <c r="GF116" s="2"/>
      <c r="GG116" s="2"/>
      <c r="GH116" s="2"/>
      <c r="GI116" s="2"/>
      <c r="GJ116" s="2"/>
      <c r="GK116" s="2"/>
    </row>
    <row r="117" spans="1:202" x14ac:dyDescent="0.35">
      <c r="A117" s="3" t="s">
        <v>849</v>
      </c>
      <c r="B117" s="2" t="s">
        <v>850</v>
      </c>
      <c r="C117" s="26">
        <f t="shared" ref="C117:BN117" si="102">+C113</f>
        <v>0.88470000000000004</v>
      </c>
      <c r="D117" s="26">
        <f t="shared" si="102"/>
        <v>0.90500000000000003</v>
      </c>
      <c r="E117" s="26">
        <f t="shared" si="102"/>
        <v>0.87780000000000002</v>
      </c>
      <c r="F117" s="26">
        <f t="shared" si="102"/>
        <v>0.89949999999999997</v>
      </c>
      <c r="G117" s="26">
        <f t="shared" si="102"/>
        <v>0.85840000000000005</v>
      </c>
      <c r="H117" s="26">
        <f t="shared" si="102"/>
        <v>0.8458</v>
      </c>
      <c r="I117" s="26">
        <f t="shared" si="102"/>
        <v>0.88449999999999995</v>
      </c>
      <c r="J117" s="26">
        <f t="shared" si="102"/>
        <v>0.86150000000000004</v>
      </c>
      <c r="K117" s="26">
        <f t="shared" si="102"/>
        <v>0.8135</v>
      </c>
      <c r="L117" s="26">
        <f t="shared" si="102"/>
        <v>0.86199999999999999</v>
      </c>
      <c r="M117" s="26">
        <f t="shared" si="102"/>
        <v>0.83840000000000003</v>
      </c>
      <c r="N117" s="26">
        <f t="shared" si="102"/>
        <v>0.90500000000000003</v>
      </c>
      <c r="O117" s="26">
        <f t="shared" si="102"/>
        <v>0.88949999999999996</v>
      </c>
      <c r="P117" s="26">
        <f t="shared" si="102"/>
        <v>0.81889999999999996</v>
      </c>
      <c r="Q117" s="26">
        <f t="shared" si="102"/>
        <v>0.90500000000000003</v>
      </c>
      <c r="R117" s="26">
        <f t="shared" si="102"/>
        <v>0.88200000000000001</v>
      </c>
      <c r="S117" s="26">
        <f t="shared" si="102"/>
        <v>0.85709999999999997</v>
      </c>
      <c r="T117" s="26">
        <f t="shared" si="102"/>
        <v>0.80649999999999999</v>
      </c>
      <c r="U117" s="26">
        <f t="shared" si="102"/>
        <v>0.79920000000000002</v>
      </c>
      <c r="V117" s="26">
        <f t="shared" si="102"/>
        <v>0.81189999999999996</v>
      </c>
      <c r="W117" s="26">
        <f t="shared" si="102"/>
        <v>0.8095</v>
      </c>
      <c r="X117" s="26">
        <f t="shared" si="102"/>
        <v>0.79920000000000002</v>
      </c>
      <c r="Y117" s="26">
        <f t="shared" si="102"/>
        <v>0.83960000000000001</v>
      </c>
      <c r="Z117" s="26">
        <f t="shared" si="102"/>
        <v>0.81010000000000004</v>
      </c>
      <c r="AA117" s="26">
        <f t="shared" si="102"/>
        <v>0.90500000000000003</v>
      </c>
      <c r="AB117" s="26">
        <f t="shared" si="102"/>
        <v>0.90210000000000001</v>
      </c>
      <c r="AC117" s="26">
        <f t="shared" si="102"/>
        <v>0.83909999999999996</v>
      </c>
      <c r="AD117" s="26">
        <f t="shared" si="102"/>
        <v>0.85470000000000002</v>
      </c>
      <c r="AE117" s="26">
        <f t="shared" si="102"/>
        <v>0.80189999999999995</v>
      </c>
      <c r="AF117" s="26">
        <f t="shared" si="102"/>
        <v>0.8075</v>
      </c>
      <c r="AG117" s="26">
        <f t="shared" si="102"/>
        <v>0.82869999999999999</v>
      </c>
      <c r="AH117" s="26">
        <f t="shared" si="102"/>
        <v>0.83960000000000001</v>
      </c>
      <c r="AI117" s="26">
        <f t="shared" si="102"/>
        <v>0.82250000000000001</v>
      </c>
      <c r="AJ117" s="26">
        <f t="shared" si="102"/>
        <v>0.80689999999999995</v>
      </c>
      <c r="AK117" s="26">
        <f t="shared" si="102"/>
        <v>0.80579999999999996</v>
      </c>
      <c r="AL117" s="26">
        <f t="shared" si="102"/>
        <v>0.81420000000000003</v>
      </c>
      <c r="AM117" s="26">
        <f t="shared" si="102"/>
        <v>0.81740000000000002</v>
      </c>
      <c r="AN117" s="26">
        <f t="shared" si="102"/>
        <v>0.81440000000000001</v>
      </c>
      <c r="AO117" s="26">
        <f t="shared" si="102"/>
        <v>0.872</v>
      </c>
      <c r="AP117" s="26">
        <f t="shared" si="102"/>
        <v>0.90500000000000003</v>
      </c>
      <c r="AQ117" s="26">
        <f t="shared" si="102"/>
        <v>0.81069999999999998</v>
      </c>
      <c r="AR117" s="26">
        <f t="shared" si="102"/>
        <v>0.90500000000000003</v>
      </c>
      <c r="AS117" s="26">
        <f t="shared" si="102"/>
        <v>0.88339999999999996</v>
      </c>
      <c r="AT117" s="26">
        <f t="shared" si="102"/>
        <v>0.86629999999999996</v>
      </c>
      <c r="AU117" s="26">
        <f t="shared" si="102"/>
        <v>0.81620000000000004</v>
      </c>
      <c r="AV117" s="26">
        <f t="shared" si="102"/>
        <v>0.81510000000000005</v>
      </c>
      <c r="AW117" s="26">
        <f t="shared" si="102"/>
        <v>0.81240000000000001</v>
      </c>
      <c r="AX117" s="26">
        <f t="shared" si="102"/>
        <v>0.79990000000000006</v>
      </c>
      <c r="AY117" s="26">
        <f t="shared" si="102"/>
        <v>0.8236</v>
      </c>
      <c r="AZ117" s="26">
        <f t="shared" si="102"/>
        <v>0.88870000000000005</v>
      </c>
      <c r="BA117" s="26">
        <f t="shared" si="102"/>
        <v>0.8861</v>
      </c>
      <c r="BB117" s="26">
        <f t="shared" si="102"/>
        <v>0.88439999999999996</v>
      </c>
      <c r="BC117" s="26">
        <f t="shared" si="102"/>
        <v>0.90080000000000005</v>
      </c>
      <c r="BD117" s="26">
        <f t="shared" si="102"/>
        <v>0.86990000000000001</v>
      </c>
      <c r="BE117" s="26">
        <f t="shared" si="102"/>
        <v>0.84760000000000002</v>
      </c>
      <c r="BF117" s="26">
        <f t="shared" si="102"/>
        <v>0.9012</v>
      </c>
      <c r="BG117" s="26">
        <f t="shared" si="102"/>
        <v>0.83830000000000005</v>
      </c>
      <c r="BH117" s="26">
        <f t="shared" si="102"/>
        <v>0.82899999999999996</v>
      </c>
      <c r="BI117" s="26">
        <f t="shared" si="102"/>
        <v>0.81179999999999997</v>
      </c>
      <c r="BJ117" s="26">
        <f t="shared" si="102"/>
        <v>0.8831</v>
      </c>
      <c r="BK117" s="26">
        <f t="shared" si="102"/>
        <v>0.90500000000000003</v>
      </c>
      <c r="BL117" s="26">
        <f t="shared" si="102"/>
        <v>0.80010000000000003</v>
      </c>
      <c r="BM117" s="26">
        <f t="shared" si="102"/>
        <v>0.82310000000000005</v>
      </c>
      <c r="BN117" s="26">
        <f t="shared" si="102"/>
        <v>0.86680000000000001</v>
      </c>
      <c r="BO117" s="26">
        <f t="shared" ref="BO117:DZ117" si="103">+BO113</f>
        <v>0.84889999999999999</v>
      </c>
      <c r="BP117" s="26">
        <f t="shared" si="103"/>
        <v>0.80549999999999999</v>
      </c>
      <c r="BQ117" s="26">
        <f t="shared" si="103"/>
        <v>0.88129999999999997</v>
      </c>
      <c r="BR117" s="26">
        <f t="shared" si="103"/>
        <v>0.87409999999999999</v>
      </c>
      <c r="BS117" s="26">
        <f t="shared" si="103"/>
        <v>0.84499999999999997</v>
      </c>
      <c r="BT117" s="26">
        <f t="shared" si="103"/>
        <v>0.81950000000000001</v>
      </c>
      <c r="BU117" s="26">
        <f t="shared" si="103"/>
        <v>0.82310000000000005</v>
      </c>
      <c r="BV117" s="26">
        <f t="shared" si="103"/>
        <v>0.84899999999999998</v>
      </c>
      <c r="BW117" s="26">
        <f t="shared" si="103"/>
        <v>0.86150000000000004</v>
      </c>
      <c r="BX117" s="26">
        <f t="shared" si="103"/>
        <v>0.8004</v>
      </c>
      <c r="BY117" s="26">
        <f t="shared" si="103"/>
        <v>0.82389999999999997</v>
      </c>
      <c r="BZ117" s="26">
        <f t="shared" si="103"/>
        <v>0.80869999999999997</v>
      </c>
      <c r="CA117" s="26">
        <f t="shared" si="103"/>
        <v>0.80489999999999995</v>
      </c>
      <c r="CB117" s="26">
        <f t="shared" si="103"/>
        <v>0.90500000000000003</v>
      </c>
      <c r="CC117" s="26">
        <f t="shared" si="103"/>
        <v>0.80820000000000003</v>
      </c>
      <c r="CD117" s="26">
        <f t="shared" si="103"/>
        <v>0.80889999999999995</v>
      </c>
      <c r="CE117" s="26">
        <f t="shared" si="103"/>
        <v>0.80549999999999999</v>
      </c>
      <c r="CF117" s="26">
        <f t="shared" si="103"/>
        <v>0.80289999999999995</v>
      </c>
      <c r="CG117" s="26">
        <f t="shared" si="103"/>
        <v>0.80840000000000001</v>
      </c>
      <c r="CH117" s="26">
        <f t="shared" si="103"/>
        <v>0.80210000000000004</v>
      </c>
      <c r="CI117" s="26">
        <f t="shared" si="103"/>
        <v>0.83250000000000002</v>
      </c>
      <c r="CJ117" s="26">
        <f t="shared" si="103"/>
        <v>0.83640000000000003</v>
      </c>
      <c r="CK117" s="26">
        <f t="shared" si="103"/>
        <v>0.87939999999999996</v>
      </c>
      <c r="CL117" s="26">
        <f t="shared" si="103"/>
        <v>0.84850000000000003</v>
      </c>
      <c r="CM117" s="26">
        <f t="shared" si="103"/>
        <v>0.83389999999999997</v>
      </c>
      <c r="CN117" s="26">
        <f t="shared" si="103"/>
        <v>0.90500000000000003</v>
      </c>
      <c r="CO117" s="26">
        <f t="shared" si="103"/>
        <v>0.89070000000000005</v>
      </c>
      <c r="CP117" s="26">
        <f t="shared" si="103"/>
        <v>0.83930000000000005</v>
      </c>
      <c r="CQ117" s="26">
        <f t="shared" si="103"/>
        <v>0.83360000000000001</v>
      </c>
      <c r="CR117" s="26">
        <f t="shared" si="103"/>
        <v>0.81079999999999997</v>
      </c>
      <c r="CS117" s="26">
        <f t="shared" si="103"/>
        <v>0.81299999999999994</v>
      </c>
      <c r="CT117" s="26">
        <f t="shared" si="103"/>
        <v>0.80279999999999996</v>
      </c>
      <c r="CU117" s="26">
        <f t="shared" si="103"/>
        <v>0.82199999999999995</v>
      </c>
      <c r="CV117" s="26">
        <f t="shared" si="103"/>
        <v>0.79920000000000002</v>
      </c>
      <c r="CW117" s="26">
        <f t="shared" si="103"/>
        <v>0.80930000000000002</v>
      </c>
      <c r="CX117" s="26">
        <f t="shared" si="103"/>
        <v>0.82509999999999994</v>
      </c>
      <c r="CY117" s="26">
        <f t="shared" si="103"/>
        <v>0.79920000000000002</v>
      </c>
      <c r="CZ117" s="26">
        <f t="shared" si="103"/>
        <v>0.86019999999999996</v>
      </c>
      <c r="DA117" s="26">
        <f t="shared" si="103"/>
        <v>0.80830000000000002</v>
      </c>
      <c r="DB117" s="26">
        <f t="shared" si="103"/>
        <v>0.81620000000000004</v>
      </c>
      <c r="DC117" s="26">
        <f t="shared" si="103"/>
        <v>0.80800000000000005</v>
      </c>
      <c r="DD117" s="26">
        <f t="shared" si="103"/>
        <v>0.80610000000000004</v>
      </c>
      <c r="DE117" s="26">
        <f t="shared" si="103"/>
        <v>0.81589999999999996</v>
      </c>
      <c r="DF117" s="26">
        <f t="shared" si="103"/>
        <v>0.89539999999999997</v>
      </c>
      <c r="DG117" s="26">
        <f t="shared" si="103"/>
        <v>0.80330000000000001</v>
      </c>
      <c r="DH117" s="26">
        <f t="shared" si="103"/>
        <v>0.86040000000000005</v>
      </c>
      <c r="DI117" s="26">
        <f t="shared" si="103"/>
        <v>0.86360000000000003</v>
      </c>
      <c r="DJ117" s="26">
        <f t="shared" si="103"/>
        <v>0.83099999999999996</v>
      </c>
      <c r="DK117" s="26">
        <f t="shared" si="103"/>
        <v>0.82689999999999997</v>
      </c>
      <c r="DL117" s="26">
        <f t="shared" si="103"/>
        <v>0.88019999999999998</v>
      </c>
      <c r="DM117" s="26">
        <f t="shared" si="103"/>
        <v>0.81040000000000001</v>
      </c>
      <c r="DN117" s="26">
        <f t="shared" si="103"/>
        <v>0.85309999999999997</v>
      </c>
      <c r="DO117" s="26">
        <f t="shared" si="103"/>
        <v>0.8679</v>
      </c>
      <c r="DP117" s="26">
        <f t="shared" si="103"/>
        <v>0.80820000000000003</v>
      </c>
      <c r="DQ117" s="26">
        <f t="shared" si="103"/>
        <v>0.83730000000000004</v>
      </c>
      <c r="DR117" s="26">
        <f t="shared" si="103"/>
        <v>0.85099999999999998</v>
      </c>
      <c r="DS117" s="26">
        <f t="shared" si="103"/>
        <v>0.82869999999999999</v>
      </c>
      <c r="DT117" s="26">
        <f t="shared" si="103"/>
        <v>0.80689999999999995</v>
      </c>
      <c r="DU117" s="26">
        <f t="shared" si="103"/>
        <v>0.81899999999999995</v>
      </c>
      <c r="DV117" s="26">
        <f t="shared" si="103"/>
        <v>0.80979999999999996</v>
      </c>
      <c r="DW117" s="26">
        <f t="shared" si="103"/>
        <v>0.81489999999999996</v>
      </c>
      <c r="DX117" s="26">
        <f t="shared" si="103"/>
        <v>0.8054</v>
      </c>
      <c r="DY117" s="26">
        <f t="shared" si="103"/>
        <v>0.81440000000000001</v>
      </c>
      <c r="DZ117" s="26">
        <f t="shared" si="103"/>
        <v>0.83250000000000002</v>
      </c>
      <c r="EA117" s="26">
        <f t="shared" ref="EA117:FX117" si="104">+EA113</f>
        <v>0.82699999999999996</v>
      </c>
      <c r="EB117" s="26">
        <f t="shared" si="104"/>
        <v>0.82669999999999999</v>
      </c>
      <c r="EC117" s="26">
        <f t="shared" si="104"/>
        <v>0.8135</v>
      </c>
      <c r="ED117" s="26">
        <f t="shared" si="104"/>
        <v>0.85780000000000001</v>
      </c>
      <c r="EE117" s="26">
        <f t="shared" si="104"/>
        <v>0.80779999999999996</v>
      </c>
      <c r="EF117" s="26">
        <f t="shared" si="104"/>
        <v>0.85229999999999995</v>
      </c>
      <c r="EG117" s="26">
        <f t="shared" si="104"/>
        <v>0.81120000000000003</v>
      </c>
      <c r="EH117" s="26">
        <f t="shared" si="104"/>
        <v>0.81120000000000003</v>
      </c>
      <c r="EI117" s="26">
        <f t="shared" si="104"/>
        <v>0.8901</v>
      </c>
      <c r="EJ117" s="26">
        <f t="shared" si="104"/>
        <v>0.88719999999999999</v>
      </c>
      <c r="EK117" s="26">
        <f t="shared" si="104"/>
        <v>0.83169999999999999</v>
      </c>
      <c r="EL117" s="26">
        <f t="shared" si="104"/>
        <v>0.82589999999999997</v>
      </c>
      <c r="EM117" s="26">
        <f t="shared" si="104"/>
        <v>0.81889999999999996</v>
      </c>
      <c r="EN117" s="26">
        <f t="shared" si="104"/>
        <v>0.83979999999999999</v>
      </c>
      <c r="EO117" s="26">
        <f t="shared" si="104"/>
        <v>0.81410000000000005</v>
      </c>
      <c r="EP117" s="26">
        <f t="shared" si="104"/>
        <v>0.82289999999999996</v>
      </c>
      <c r="EQ117" s="26">
        <f t="shared" si="104"/>
        <v>0.86439999999999995</v>
      </c>
      <c r="ER117" s="26">
        <f t="shared" si="104"/>
        <v>0.8165</v>
      </c>
      <c r="ES117" s="26">
        <f t="shared" si="104"/>
        <v>0.80769999999999997</v>
      </c>
      <c r="ET117" s="26">
        <f t="shared" si="104"/>
        <v>0.80779999999999996</v>
      </c>
      <c r="EU117" s="26">
        <f t="shared" si="104"/>
        <v>0.82820000000000005</v>
      </c>
      <c r="EV117" s="26">
        <f t="shared" si="104"/>
        <v>0.80100000000000005</v>
      </c>
      <c r="EW117" s="26">
        <f t="shared" si="104"/>
        <v>0.83309999999999995</v>
      </c>
      <c r="EX117" s="26">
        <f t="shared" si="104"/>
        <v>0.80679999999999996</v>
      </c>
      <c r="EY117" s="26">
        <f t="shared" si="104"/>
        <v>0.83479999999999999</v>
      </c>
      <c r="EZ117" s="26">
        <f t="shared" si="104"/>
        <v>0.80359999999999998</v>
      </c>
      <c r="FA117" s="26">
        <f t="shared" si="104"/>
        <v>0.86850000000000005</v>
      </c>
      <c r="FB117" s="26">
        <f t="shared" si="104"/>
        <v>0.81440000000000001</v>
      </c>
      <c r="FC117" s="26">
        <f t="shared" si="104"/>
        <v>0.8599</v>
      </c>
      <c r="FD117" s="26">
        <f t="shared" si="104"/>
        <v>0.82220000000000004</v>
      </c>
      <c r="FE117" s="26">
        <f t="shared" si="104"/>
        <v>0.80100000000000005</v>
      </c>
      <c r="FF117" s="26">
        <f t="shared" si="104"/>
        <v>0.80889999999999995</v>
      </c>
      <c r="FG117" s="26">
        <f t="shared" si="104"/>
        <v>0.80389999999999995</v>
      </c>
      <c r="FH117" s="26">
        <f t="shared" si="104"/>
        <v>0.80059999999999998</v>
      </c>
      <c r="FI117" s="26">
        <f t="shared" si="104"/>
        <v>0.8599</v>
      </c>
      <c r="FJ117" s="26">
        <f t="shared" si="104"/>
        <v>0.86180000000000001</v>
      </c>
      <c r="FK117" s="26">
        <f t="shared" si="104"/>
        <v>0.86460000000000004</v>
      </c>
      <c r="FL117" s="26">
        <f t="shared" si="104"/>
        <v>0.88549999999999995</v>
      </c>
      <c r="FM117" s="26">
        <f t="shared" si="104"/>
        <v>0.87129999999999996</v>
      </c>
      <c r="FN117" s="26">
        <f t="shared" si="104"/>
        <v>0.89810000000000001</v>
      </c>
      <c r="FO117" s="26">
        <f t="shared" si="104"/>
        <v>0.84399999999999997</v>
      </c>
      <c r="FP117" s="26">
        <f t="shared" si="104"/>
        <v>0.86280000000000001</v>
      </c>
      <c r="FQ117" s="26">
        <f t="shared" si="104"/>
        <v>0.84179999999999999</v>
      </c>
      <c r="FR117" s="26">
        <f t="shared" si="104"/>
        <v>0.80669999999999997</v>
      </c>
      <c r="FS117" s="26">
        <f t="shared" si="104"/>
        <v>0.80610000000000004</v>
      </c>
      <c r="FT117" s="26">
        <f t="shared" si="104"/>
        <v>0.79990000000000006</v>
      </c>
      <c r="FU117" s="26">
        <f t="shared" si="104"/>
        <v>0.83509999999999995</v>
      </c>
      <c r="FV117" s="26">
        <f t="shared" si="104"/>
        <v>0.83579999999999999</v>
      </c>
      <c r="FW117" s="26">
        <f t="shared" si="104"/>
        <v>0.80479999999999996</v>
      </c>
      <c r="FX117" s="26">
        <f t="shared" si="104"/>
        <v>0.79949999999999999</v>
      </c>
      <c r="FY117" s="2"/>
      <c r="FZ117" s="26">
        <f>SUM(C117:FX117)</f>
        <v>149.17150000000001</v>
      </c>
      <c r="GA117" s="26"/>
      <c r="GB117" s="2"/>
      <c r="GC117" s="2"/>
      <c r="GD117" s="2"/>
      <c r="GE117" s="2"/>
      <c r="GF117" s="2"/>
      <c r="GG117" s="2"/>
      <c r="GH117" s="2"/>
      <c r="GI117" s="2"/>
      <c r="GJ117" s="2"/>
      <c r="GK117" s="2"/>
    </row>
    <row r="118" spans="1:202" x14ac:dyDescent="0.35">
      <c r="A118" s="3" t="s">
        <v>851</v>
      </c>
      <c r="B118" s="2" t="s">
        <v>852</v>
      </c>
      <c r="C118" s="81">
        <f t="shared" ref="C118:BN118" si="105">C41</f>
        <v>1.226</v>
      </c>
      <c r="D118" s="81">
        <f t="shared" si="105"/>
        <v>1.226</v>
      </c>
      <c r="E118" s="81">
        <f t="shared" si="105"/>
        <v>1.2150000000000001</v>
      </c>
      <c r="F118" s="81">
        <f t="shared" si="105"/>
        <v>1.216</v>
      </c>
      <c r="G118" s="81">
        <f t="shared" si="105"/>
        <v>1.2170000000000001</v>
      </c>
      <c r="H118" s="81">
        <f t="shared" si="105"/>
        <v>1.208</v>
      </c>
      <c r="I118" s="81">
        <f t="shared" si="105"/>
        <v>1.216</v>
      </c>
      <c r="J118" s="81">
        <f t="shared" si="105"/>
        <v>1.1319999999999999</v>
      </c>
      <c r="K118" s="81">
        <f t="shared" si="105"/>
        <v>1.111</v>
      </c>
      <c r="L118" s="81">
        <f t="shared" si="105"/>
        <v>1.244</v>
      </c>
      <c r="M118" s="81">
        <f t="shared" si="105"/>
        <v>1.244</v>
      </c>
      <c r="N118" s="81">
        <f t="shared" si="105"/>
        <v>1.266</v>
      </c>
      <c r="O118" s="81">
        <f t="shared" si="105"/>
        <v>1.236</v>
      </c>
      <c r="P118" s="81">
        <f t="shared" si="105"/>
        <v>1.216</v>
      </c>
      <c r="Q118" s="81">
        <f t="shared" si="105"/>
        <v>1.2450000000000001</v>
      </c>
      <c r="R118" s="81">
        <f t="shared" si="105"/>
        <v>1.216</v>
      </c>
      <c r="S118" s="81">
        <f t="shared" si="105"/>
        <v>1.1839999999999999</v>
      </c>
      <c r="T118" s="81">
        <f t="shared" si="105"/>
        <v>1.0840000000000001</v>
      </c>
      <c r="U118" s="81">
        <f t="shared" si="105"/>
        <v>1.075</v>
      </c>
      <c r="V118" s="81">
        <f t="shared" si="105"/>
        <v>1.083</v>
      </c>
      <c r="W118" s="81">
        <f t="shared" si="105"/>
        <v>1.075</v>
      </c>
      <c r="X118" s="81">
        <f t="shared" si="105"/>
        <v>1.0740000000000001</v>
      </c>
      <c r="Y118" s="81">
        <f t="shared" si="105"/>
        <v>1.073</v>
      </c>
      <c r="Z118" s="81">
        <f t="shared" si="105"/>
        <v>1.054</v>
      </c>
      <c r="AA118" s="81">
        <f t="shared" si="105"/>
        <v>1.2350000000000001</v>
      </c>
      <c r="AB118" s="81">
        <f t="shared" si="105"/>
        <v>1.2649999999999999</v>
      </c>
      <c r="AC118" s="81">
        <f t="shared" si="105"/>
        <v>1.177</v>
      </c>
      <c r="AD118" s="81">
        <f t="shared" si="105"/>
        <v>1.157</v>
      </c>
      <c r="AE118" s="81">
        <f t="shared" si="105"/>
        <v>1.0669999999999999</v>
      </c>
      <c r="AF118" s="81">
        <f t="shared" si="105"/>
        <v>1.121</v>
      </c>
      <c r="AG118" s="81">
        <f t="shared" si="105"/>
        <v>1.216</v>
      </c>
      <c r="AH118" s="81">
        <f t="shared" si="105"/>
        <v>1.111</v>
      </c>
      <c r="AI118" s="81">
        <f t="shared" si="105"/>
        <v>1.1020000000000001</v>
      </c>
      <c r="AJ118" s="81">
        <f t="shared" si="105"/>
        <v>1.115</v>
      </c>
      <c r="AK118" s="81">
        <f t="shared" si="105"/>
        <v>1.091</v>
      </c>
      <c r="AL118" s="81">
        <f t="shared" si="105"/>
        <v>1.103</v>
      </c>
      <c r="AM118" s="81">
        <f t="shared" si="105"/>
        <v>1.113</v>
      </c>
      <c r="AN118" s="81">
        <f t="shared" si="105"/>
        <v>1.1459999999999999</v>
      </c>
      <c r="AO118" s="81">
        <f t="shared" si="105"/>
        <v>1.194</v>
      </c>
      <c r="AP118" s="81">
        <f t="shared" si="105"/>
        <v>1.246</v>
      </c>
      <c r="AQ118" s="81">
        <f t="shared" si="105"/>
        <v>1.17</v>
      </c>
      <c r="AR118" s="81">
        <f t="shared" si="105"/>
        <v>1.246</v>
      </c>
      <c r="AS118" s="81">
        <f t="shared" si="105"/>
        <v>1.32</v>
      </c>
      <c r="AT118" s="81">
        <f t="shared" si="105"/>
        <v>1.248</v>
      </c>
      <c r="AU118" s="81">
        <f t="shared" si="105"/>
        <v>1.216</v>
      </c>
      <c r="AV118" s="81">
        <f t="shared" si="105"/>
        <v>1.2030000000000001</v>
      </c>
      <c r="AW118" s="81">
        <f t="shared" si="105"/>
        <v>1.2050000000000001</v>
      </c>
      <c r="AX118" s="81">
        <f t="shared" si="105"/>
        <v>1.1739999999999999</v>
      </c>
      <c r="AY118" s="81">
        <f t="shared" si="105"/>
        <v>1.2050000000000001</v>
      </c>
      <c r="AZ118" s="81">
        <f t="shared" si="105"/>
        <v>1.2090000000000001</v>
      </c>
      <c r="BA118" s="81">
        <f t="shared" si="105"/>
        <v>1.18</v>
      </c>
      <c r="BB118" s="81">
        <f t="shared" si="105"/>
        <v>1.19</v>
      </c>
      <c r="BC118" s="81">
        <f t="shared" si="105"/>
        <v>1.208</v>
      </c>
      <c r="BD118" s="81">
        <f t="shared" si="105"/>
        <v>1.2110000000000001</v>
      </c>
      <c r="BE118" s="81">
        <f t="shared" si="105"/>
        <v>1.2090000000000001</v>
      </c>
      <c r="BF118" s="81">
        <f t="shared" si="105"/>
        <v>1.218</v>
      </c>
      <c r="BG118" s="81">
        <f t="shared" si="105"/>
        <v>1.196</v>
      </c>
      <c r="BH118" s="81">
        <f t="shared" si="105"/>
        <v>1.2070000000000001</v>
      </c>
      <c r="BI118" s="81">
        <f t="shared" si="105"/>
        <v>1.18</v>
      </c>
      <c r="BJ118" s="81">
        <f t="shared" si="105"/>
        <v>1.23</v>
      </c>
      <c r="BK118" s="81">
        <f t="shared" si="105"/>
        <v>1.21</v>
      </c>
      <c r="BL118" s="81">
        <f t="shared" si="105"/>
        <v>1.165</v>
      </c>
      <c r="BM118" s="81">
        <f t="shared" si="105"/>
        <v>1.1679999999999999</v>
      </c>
      <c r="BN118" s="81">
        <f t="shared" si="105"/>
        <v>1.155</v>
      </c>
      <c r="BO118" s="81">
        <f t="shared" ref="BO118:DZ118" si="106">BO41</f>
        <v>1.139</v>
      </c>
      <c r="BP118" s="81">
        <f t="shared" si="106"/>
        <v>1.1259999999999999</v>
      </c>
      <c r="BQ118" s="81">
        <f t="shared" si="106"/>
        <v>1.3089999999999999</v>
      </c>
      <c r="BR118" s="81">
        <f t="shared" si="106"/>
        <v>1.206</v>
      </c>
      <c r="BS118" s="81">
        <f t="shared" si="106"/>
        <v>1.2150000000000001</v>
      </c>
      <c r="BT118" s="81">
        <f t="shared" si="106"/>
        <v>1.236</v>
      </c>
      <c r="BU118" s="81">
        <f t="shared" si="106"/>
        <v>1.238</v>
      </c>
      <c r="BV118" s="81">
        <f t="shared" si="106"/>
        <v>1.19</v>
      </c>
      <c r="BW118" s="81">
        <f t="shared" si="106"/>
        <v>1.2190000000000001</v>
      </c>
      <c r="BX118" s="81">
        <f t="shared" si="106"/>
        <v>1.2170000000000001</v>
      </c>
      <c r="BY118" s="81">
        <f t="shared" si="106"/>
        <v>1.085</v>
      </c>
      <c r="BZ118" s="81">
        <f t="shared" si="106"/>
        <v>1.0669999999999999</v>
      </c>
      <c r="CA118" s="81">
        <f t="shared" si="106"/>
        <v>1.165</v>
      </c>
      <c r="CB118" s="81">
        <f t="shared" si="106"/>
        <v>1.234</v>
      </c>
      <c r="CC118" s="81">
        <f t="shared" si="106"/>
        <v>1.0649999999999999</v>
      </c>
      <c r="CD118" s="81">
        <f t="shared" si="106"/>
        <v>1.0449999999999999</v>
      </c>
      <c r="CE118" s="81">
        <f t="shared" si="106"/>
        <v>1.0760000000000001</v>
      </c>
      <c r="CF118" s="81">
        <f t="shared" si="106"/>
        <v>1.0369999999999999</v>
      </c>
      <c r="CG118" s="81">
        <f t="shared" si="106"/>
        <v>1.077</v>
      </c>
      <c r="CH118" s="81">
        <f t="shared" si="106"/>
        <v>1.077</v>
      </c>
      <c r="CI118" s="81">
        <f t="shared" si="106"/>
        <v>1.0780000000000001</v>
      </c>
      <c r="CJ118" s="81">
        <f t="shared" si="106"/>
        <v>1.1890000000000001</v>
      </c>
      <c r="CK118" s="81">
        <f t="shared" si="106"/>
        <v>1.256</v>
      </c>
      <c r="CL118" s="81">
        <f t="shared" si="106"/>
        <v>1.236</v>
      </c>
      <c r="CM118" s="81">
        <f t="shared" si="106"/>
        <v>1.2250000000000001</v>
      </c>
      <c r="CN118" s="81">
        <f t="shared" si="106"/>
        <v>1.1859999999999999</v>
      </c>
      <c r="CO118" s="81">
        <f t="shared" si="106"/>
        <v>1.1870000000000001</v>
      </c>
      <c r="CP118" s="81">
        <f t="shared" si="106"/>
        <v>1.224</v>
      </c>
      <c r="CQ118" s="81">
        <f t="shared" si="106"/>
        <v>1.1619999999999999</v>
      </c>
      <c r="CR118" s="81">
        <f t="shared" si="106"/>
        <v>1.113</v>
      </c>
      <c r="CS118" s="81">
        <f t="shared" si="106"/>
        <v>1.1220000000000001</v>
      </c>
      <c r="CT118" s="81">
        <f t="shared" si="106"/>
        <v>1.073</v>
      </c>
      <c r="CU118" s="81">
        <f t="shared" si="106"/>
        <v>1.016</v>
      </c>
      <c r="CV118" s="81">
        <f t="shared" si="106"/>
        <v>1.0149999999999999</v>
      </c>
      <c r="CW118" s="81">
        <f t="shared" si="106"/>
        <v>1.1160000000000001</v>
      </c>
      <c r="CX118" s="81">
        <f t="shared" si="106"/>
        <v>1.1459999999999999</v>
      </c>
      <c r="CY118" s="81">
        <f t="shared" si="106"/>
        <v>1.0860000000000001</v>
      </c>
      <c r="CZ118" s="81">
        <f t="shared" si="106"/>
        <v>1.161</v>
      </c>
      <c r="DA118" s="81">
        <f t="shared" si="106"/>
        <v>1.1220000000000001</v>
      </c>
      <c r="DB118" s="81">
        <f t="shared" si="106"/>
        <v>1.1519999999999999</v>
      </c>
      <c r="DC118" s="81">
        <f t="shared" si="106"/>
        <v>1.133</v>
      </c>
      <c r="DD118" s="81">
        <f t="shared" si="106"/>
        <v>1.1279999999999999</v>
      </c>
      <c r="DE118" s="81">
        <f t="shared" si="106"/>
        <v>1.1459999999999999</v>
      </c>
      <c r="DF118" s="81">
        <f t="shared" si="106"/>
        <v>1.1459999999999999</v>
      </c>
      <c r="DG118" s="81">
        <f t="shared" si="106"/>
        <v>1.153</v>
      </c>
      <c r="DH118" s="81">
        <f t="shared" si="106"/>
        <v>1.1359999999999999</v>
      </c>
      <c r="DI118" s="81">
        <f t="shared" si="106"/>
        <v>1.1499999999999999</v>
      </c>
      <c r="DJ118" s="81">
        <f t="shared" si="106"/>
        <v>1.1599999999999999</v>
      </c>
      <c r="DK118" s="81">
        <f t="shared" si="106"/>
        <v>1.1479999999999999</v>
      </c>
      <c r="DL118" s="81">
        <f t="shared" si="106"/>
        <v>1.2270000000000001</v>
      </c>
      <c r="DM118" s="81">
        <f t="shared" si="106"/>
        <v>1.2030000000000001</v>
      </c>
      <c r="DN118" s="81">
        <f t="shared" si="106"/>
        <v>1.1890000000000001</v>
      </c>
      <c r="DO118" s="81">
        <f t="shared" si="106"/>
        <v>1.196</v>
      </c>
      <c r="DP118" s="81">
        <f t="shared" si="106"/>
        <v>1.1759999999999999</v>
      </c>
      <c r="DQ118" s="81">
        <f t="shared" si="106"/>
        <v>1.1719999999999999</v>
      </c>
      <c r="DR118" s="81">
        <f t="shared" si="106"/>
        <v>1.145</v>
      </c>
      <c r="DS118" s="81">
        <f t="shared" si="106"/>
        <v>1.1339999999999999</v>
      </c>
      <c r="DT118" s="81">
        <f t="shared" si="106"/>
        <v>1.133</v>
      </c>
      <c r="DU118" s="81">
        <f t="shared" si="106"/>
        <v>1.125</v>
      </c>
      <c r="DV118" s="81">
        <f t="shared" si="106"/>
        <v>1.1220000000000001</v>
      </c>
      <c r="DW118" s="81">
        <f t="shared" si="106"/>
        <v>1.133</v>
      </c>
      <c r="DX118" s="81">
        <f t="shared" si="106"/>
        <v>1.3109999999999999</v>
      </c>
      <c r="DY118" s="81">
        <f t="shared" si="106"/>
        <v>1.2869999999999999</v>
      </c>
      <c r="DZ118" s="81">
        <f t="shared" si="106"/>
        <v>1.2390000000000001</v>
      </c>
      <c r="EA118" s="81">
        <f t="shared" ref="EA118:FX118" si="107">EA41</f>
        <v>1.2150000000000001</v>
      </c>
      <c r="EB118" s="81">
        <f t="shared" si="107"/>
        <v>1.1180000000000001</v>
      </c>
      <c r="EC118" s="81">
        <f t="shared" si="107"/>
        <v>1.075</v>
      </c>
      <c r="ED118" s="81">
        <f t="shared" si="107"/>
        <v>1.6519999999999999</v>
      </c>
      <c r="EE118" s="81">
        <f t="shared" si="107"/>
        <v>1.0740000000000001</v>
      </c>
      <c r="EF118" s="81">
        <f t="shared" si="107"/>
        <v>1.133</v>
      </c>
      <c r="EG118" s="81">
        <f t="shared" si="107"/>
        <v>1.0429999999999999</v>
      </c>
      <c r="EH118" s="81">
        <f t="shared" si="107"/>
        <v>1.073</v>
      </c>
      <c r="EI118" s="81">
        <f t="shared" si="107"/>
        <v>1.1779999999999999</v>
      </c>
      <c r="EJ118" s="81">
        <f t="shared" si="107"/>
        <v>1.1659999999999999</v>
      </c>
      <c r="EK118" s="81">
        <f t="shared" si="107"/>
        <v>1.1279999999999999</v>
      </c>
      <c r="EL118" s="81">
        <f t="shared" si="107"/>
        <v>1.105</v>
      </c>
      <c r="EM118" s="81">
        <f t="shared" si="107"/>
        <v>1.1220000000000001</v>
      </c>
      <c r="EN118" s="81">
        <f t="shared" si="107"/>
        <v>1.123</v>
      </c>
      <c r="EO118" s="81">
        <f t="shared" si="107"/>
        <v>1.113</v>
      </c>
      <c r="EP118" s="81">
        <f t="shared" si="107"/>
        <v>1.2490000000000001</v>
      </c>
      <c r="EQ118" s="81">
        <f t="shared" si="107"/>
        <v>1.272</v>
      </c>
      <c r="ER118" s="81">
        <f t="shared" si="107"/>
        <v>1.248</v>
      </c>
      <c r="ES118" s="81">
        <f t="shared" si="107"/>
        <v>1.0820000000000001</v>
      </c>
      <c r="ET118" s="81">
        <f t="shared" si="107"/>
        <v>1.1060000000000001</v>
      </c>
      <c r="EU118" s="81">
        <f t="shared" si="107"/>
        <v>1.0920000000000001</v>
      </c>
      <c r="EV118" s="81">
        <f t="shared" si="107"/>
        <v>1.18</v>
      </c>
      <c r="EW118" s="81">
        <f t="shared" si="107"/>
        <v>1.5960000000000001</v>
      </c>
      <c r="EX118" s="81">
        <f t="shared" si="107"/>
        <v>1.232</v>
      </c>
      <c r="EY118" s="81">
        <f t="shared" si="107"/>
        <v>1.117</v>
      </c>
      <c r="EZ118" s="81">
        <f t="shared" si="107"/>
        <v>1.1040000000000001</v>
      </c>
      <c r="FA118" s="81">
        <f t="shared" si="107"/>
        <v>1.321</v>
      </c>
      <c r="FB118" s="81">
        <f t="shared" si="107"/>
        <v>1.1459999999999999</v>
      </c>
      <c r="FC118" s="81">
        <f t="shared" si="107"/>
        <v>1.1950000000000001</v>
      </c>
      <c r="FD118" s="81">
        <f t="shared" si="107"/>
        <v>1.145</v>
      </c>
      <c r="FE118" s="81">
        <f t="shared" si="107"/>
        <v>1.1160000000000001</v>
      </c>
      <c r="FF118" s="81">
        <f t="shared" si="107"/>
        <v>1.1339999999999999</v>
      </c>
      <c r="FG118" s="81">
        <f t="shared" si="107"/>
        <v>1.1439999999999999</v>
      </c>
      <c r="FH118" s="81">
        <f t="shared" si="107"/>
        <v>1.1080000000000001</v>
      </c>
      <c r="FI118" s="81">
        <f t="shared" si="107"/>
        <v>1.1759999999999999</v>
      </c>
      <c r="FJ118" s="81">
        <f t="shared" si="107"/>
        <v>1.167</v>
      </c>
      <c r="FK118" s="81">
        <f t="shared" si="107"/>
        <v>1.1870000000000001</v>
      </c>
      <c r="FL118" s="81">
        <f t="shared" si="107"/>
        <v>1.175</v>
      </c>
      <c r="FM118" s="81">
        <f t="shared" si="107"/>
        <v>1.177</v>
      </c>
      <c r="FN118" s="81">
        <f t="shared" si="107"/>
        <v>1.1850000000000001</v>
      </c>
      <c r="FO118" s="81">
        <f t="shared" si="107"/>
        <v>1.177</v>
      </c>
      <c r="FP118" s="81">
        <f t="shared" si="107"/>
        <v>1.206</v>
      </c>
      <c r="FQ118" s="81">
        <f t="shared" si="107"/>
        <v>1.167</v>
      </c>
      <c r="FR118" s="81">
        <f t="shared" si="107"/>
        <v>1.149</v>
      </c>
      <c r="FS118" s="81">
        <f t="shared" si="107"/>
        <v>1.145</v>
      </c>
      <c r="FT118" s="81">
        <f t="shared" si="107"/>
        <v>1.1459999999999999</v>
      </c>
      <c r="FU118" s="81">
        <f t="shared" si="107"/>
        <v>1.1950000000000001</v>
      </c>
      <c r="FV118" s="81">
        <f t="shared" si="107"/>
        <v>1.147</v>
      </c>
      <c r="FW118" s="81">
        <f t="shared" si="107"/>
        <v>1.147</v>
      </c>
      <c r="FX118" s="81">
        <f t="shared" si="107"/>
        <v>1.196</v>
      </c>
      <c r="FY118" s="37"/>
      <c r="FZ118" s="26">
        <f>SUM(C118:FX118)</f>
        <v>208.14499999999995</v>
      </c>
      <c r="GA118" s="66"/>
      <c r="GB118" s="2"/>
      <c r="GC118" s="2"/>
      <c r="GD118" s="2"/>
      <c r="GE118" s="2"/>
      <c r="GF118" s="2"/>
      <c r="GG118" s="2"/>
      <c r="GH118" s="2"/>
      <c r="GI118" s="2"/>
      <c r="GJ118" s="2"/>
      <c r="GK118" s="2"/>
      <c r="GL118" s="20"/>
      <c r="GM118" s="20"/>
      <c r="GN118" s="20"/>
      <c r="GO118" s="20"/>
      <c r="GP118" s="20"/>
      <c r="GQ118" s="20"/>
      <c r="GR118" s="20"/>
      <c r="GS118" s="20"/>
      <c r="GT118" s="20"/>
    </row>
    <row r="119" spans="1:202" x14ac:dyDescent="0.35">
      <c r="A119" s="3" t="s">
        <v>853</v>
      </c>
      <c r="B119" s="2" t="s">
        <v>854</v>
      </c>
      <c r="C119" s="2">
        <f t="shared" ref="C119:BN119" si="108">+C38</f>
        <v>8708.7900000000009</v>
      </c>
      <c r="D119" s="2">
        <f t="shared" si="108"/>
        <v>8708.7900000000009</v>
      </c>
      <c r="E119" s="2">
        <f t="shared" si="108"/>
        <v>8708.7900000000009</v>
      </c>
      <c r="F119" s="2">
        <f t="shared" si="108"/>
        <v>8708.7900000000009</v>
      </c>
      <c r="G119" s="2">
        <f t="shared" si="108"/>
        <v>8708.7900000000009</v>
      </c>
      <c r="H119" s="2">
        <f t="shared" si="108"/>
        <v>8708.7900000000009</v>
      </c>
      <c r="I119" s="2">
        <f t="shared" si="108"/>
        <v>8708.7900000000009</v>
      </c>
      <c r="J119" s="2">
        <f t="shared" si="108"/>
        <v>8708.7900000000009</v>
      </c>
      <c r="K119" s="2">
        <f t="shared" si="108"/>
        <v>8708.7900000000009</v>
      </c>
      <c r="L119" s="2">
        <f t="shared" si="108"/>
        <v>8708.7900000000009</v>
      </c>
      <c r="M119" s="2">
        <f t="shared" si="108"/>
        <v>8708.7900000000009</v>
      </c>
      <c r="N119" s="2">
        <f t="shared" si="108"/>
        <v>8708.7900000000009</v>
      </c>
      <c r="O119" s="2">
        <f t="shared" si="108"/>
        <v>8708.7900000000009</v>
      </c>
      <c r="P119" s="2">
        <f t="shared" si="108"/>
        <v>8708.7900000000009</v>
      </c>
      <c r="Q119" s="2">
        <f t="shared" si="108"/>
        <v>8708.7900000000009</v>
      </c>
      <c r="R119" s="2">
        <f t="shared" si="108"/>
        <v>8708.7900000000009</v>
      </c>
      <c r="S119" s="2">
        <f t="shared" si="108"/>
        <v>8708.7900000000009</v>
      </c>
      <c r="T119" s="2">
        <f t="shared" si="108"/>
        <v>8708.7900000000009</v>
      </c>
      <c r="U119" s="2">
        <f t="shared" si="108"/>
        <v>8708.7900000000009</v>
      </c>
      <c r="V119" s="2">
        <f t="shared" si="108"/>
        <v>8708.7900000000009</v>
      </c>
      <c r="W119" s="2">
        <f t="shared" si="108"/>
        <v>8708.7900000000009</v>
      </c>
      <c r="X119" s="2">
        <f t="shared" si="108"/>
        <v>8708.7900000000009</v>
      </c>
      <c r="Y119" s="2">
        <f t="shared" si="108"/>
        <v>8708.7900000000009</v>
      </c>
      <c r="Z119" s="2">
        <f t="shared" si="108"/>
        <v>8708.7900000000009</v>
      </c>
      <c r="AA119" s="2">
        <f t="shared" si="108"/>
        <v>8708.7900000000009</v>
      </c>
      <c r="AB119" s="2">
        <f t="shared" si="108"/>
        <v>8708.7900000000009</v>
      </c>
      <c r="AC119" s="2">
        <f t="shared" si="108"/>
        <v>8708.7900000000009</v>
      </c>
      <c r="AD119" s="2">
        <f t="shared" si="108"/>
        <v>8708.7900000000009</v>
      </c>
      <c r="AE119" s="2">
        <f t="shared" si="108"/>
        <v>8708.7900000000009</v>
      </c>
      <c r="AF119" s="2">
        <f t="shared" si="108"/>
        <v>8708.7900000000009</v>
      </c>
      <c r="AG119" s="2">
        <f t="shared" si="108"/>
        <v>8708.7900000000009</v>
      </c>
      <c r="AH119" s="2">
        <f t="shared" si="108"/>
        <v>8708.7900000000009</v>
      </c>
      <c r="AI119" s="2">
        <f t="shared" si="108"/>
        <v>8708.7900000000009</v>
      </c>
      <c r="AJ119" s="2">
        <f t="shared" si="108"/>
        <v>8708.7900000000009</v>
      </c>
      <c r="AK119" s="2">
        <f t="shared" si="108"/>
        <v>8708.7900000000009</v>
      </c>
      <c r="AL119" s="2">
        <f t="shared" si="108"/>
        <v>8708.7900000000009</v>
      </c>
      <c r="AM119" s="2">
        <f t="shared" si="108"/>
        <v>8708.7900000000009</v>
      </c>
      <c r="AN119" s="2">
        <f t="shared" si="108"/>
        <v>8708.7900000000009</v>
      </c>
      <c r="AO119" s="2">
        <f t="shared" si="108"/>
        <v>8708.7900000000009</v>
      </c>
      <c r="AP119" s="2">
        <f t="shared" si="108"/>
        <v>8708.7900000000009</v>
      </c>
      <c r="AQ119" s="2">
        <f t="shared" si="108"/>
        <v>8708.7900000000009</v>
      </c>
      <c r="AR119" s="2">
        <f t="shared" si="108"/>
        <v>8708.7900000000009</v>
      </c>
      <c r="AS119" s="2">
        <f t="shared" si="108"/>
        <v>8708.7900000000009</v>
      </c>
      <c r="AT119" s="2">
        <f t="shared" si="108"/>
        <v>8708.7900000000009</v>
      </c>
      <c r="AU119" s="2">
        <f t="shared" si="108"/>
        <v>8708.7900000000009</v>
      </c>
      <c r="AV119" s="2">
        <f t="shared" si="108"/>
        <v>8708.7900000000009</v>
      </c>
      <c r="AW119" s="2">
        <f t="shared" si="108"/>
        <v>8708.7900000000009</v>
      </c>
      <c r="AX119" s="2">
        <f t="shared" si="108"/>
        <v>8708.7900000000009</v>
      </c>
      <c r="AY119" s="2">
        <f t="shared" si="108"/>
        <v>8708.7900000000009</v>
      </c>
      <c r="AZ119" s="2">
        <f t="shared" si="108"/>
        <v>8708.7900000000009</v>
      </c>
      <c r="BA119" s="2">
        <f t="shared" si="108"/>
        <v>8708.7900000000009</v>
      </c>
      <c r="BB119" s="2">
        <f t="shared" si="108"/>
        <v>8708.7900000000009</v>
      </c>
      <c r="BC119" s="2">
        <f t="shared" si="108"/>
        <v>8708.7900000000009</v>
      </c>
      <c r="BD119" s="2">
        <f t="shared" si="108"/>
        <v>8708.7900000000009</v>
      </c>
      <c r="BE119" s="2">
        <f t="shared" si="108"/>
        <v>8708.7900000000009</v>
      </c>
      <c r="BF119" s="2">
        <f t="shared" si="108"/>
        <v>8708.7900000000009</v>
      </c>
      <c r="BG119" s="2">
        <f t="shared" si="108"/>
        <v>8708.7900000000009</v>
      </c>
      <c r="BH119" s="2">
        <f t="shared" si="108"/>
        <v>8708.7900000000009</v>
      </c>
      <c r="BI119" s="2">
        <f t="shared" si="108"/>
        <v>8708.7900000000009</v>
      </c>
      <c r="BJ119" s="2">
        <f t="shared" si="108"/>
        <v>8708.7900000000009</v>
      </c>
      <c r="BK119" s="2">
        <f t="shared" si="108"/>
        <v>8708.7900000000009</v>
      </c>
      <c r="BL119" s="2">
        <f t="shared" si="108"/>
        <v>8708.7900000000009</v>
      </c>
      <c r="BM119" s="2">
        <f t="shared" si="108"/>
        <v>8708.7900000000009</v>
      </c>
      <c r="BN119" s="2">
        <f t="shared" si="108"/>
        <v>8708.7900000000009</v>
      </c>
      <c r="BO119" s="2">
        <f t="shared" ref="BO119:DZ119" si="109">+BO38</f>
        <v>8708.7900000000009</v>
      </c>
      <c r="BP119" s="2">
        <f t="shared" si="109"/>
        <v>8708.7900000000009</v>
      </c>
      <c r="BQ119" s="2">
        <f t="shared" si="109"/>
        <v>8708.7900000000009</v>
      </c>
      <c r="BR119" s="2">
        <f t="shared" si="109"/>
        <v>8708.7900000000009</v>
      </c>
      <c r="BS119" s="2">
        <f t="shared" si="109"/>
        <v>8708.7900000000009</v>
      </c>
      <c r="BT119" s="2">
        <f t="shared" si="109"/>
        <v>8708.7900000000009</v>
      </c>
      <c r="BU119" s="2">
        <f t="shared" si="109"/>
        <v>8708.7900000000009</v>
      </c>
      <c r="BV119" s="2">
        <f t="shared" si="109"/>
        <v>8708.7900000000009</v>
      </c>
      <c r="BW119" s="2">
        <f t="shared" si="109"/>
        <v>8708.7900000000009</v>
      </c>
      <c r="BX119" s="2">
        <f t="shared" si="109"/>
        <v>8708.7900000000009</v>
      </c>
      <c r="BY119" s="2">
        <f t="shared" si="109"/>
        <v>8708.7900000000009</v>
      </c>
      <c r="BZ119" s="2">
        <f t="shared" si="109"/>
        <v>8708.7900000000009</v>
      </c>
      <c r="CA119" s="2">
        <f t="shared" si="109"/>
        <v>8708.7900000000009</v>
      </c>
      <c r="CB119" s="2">
        <f t="shared" si="109"/>
        <v>8708.7900000000009</v>
      </c>
      <c r="CC119" s="2">
        <f t="shared" si="109"/>
        <v>8708.7900000000009</v>
      </c>
      <c r="CD119" s="2">
        <f t="shared" si="109"/>
        <v>8708.7900000000009</v>
      </c>
      <c r="CE119" s="2">
        <f t="shared" si="109"/>
        <v>8708.7900000000009</v>
      </c>
      <c r="CF119" s="2">
        <f t="shared" si="109"/>
        <v>8708.7900000000009</v>
      </c>
      <c r="CG119" s="2">
        <f t="shared" si="109"/>
        <v>8708.7900000000009</v>
      </c>
      <c r="CH119" s="2">
        <f t="shared" si="109"/>
        <v>8708.7900000000009</v>
      </c>
      <c r="CI119" s="2">
        <f t="shared" si="109"/>
        <v>8708.7900000000009</v>
      </c>
      <c r="CJ119" s="2">
        <f t="shared" si="109"/>
        <v>8708.7900000000009</v>
      </c>
      <c r="CK119" s="2">
        <f t="shared" si="109"/>
        <v>8708.7900000000009</v>
      </c>
      <c r="CL119" s="2">
        <f t="shared" si="109"/>
        <v>8708.7900000000009</v>
      </c>
      <c r="CM119" s="2">
        <f t="shared" si="109"/>
        <v>8708.7900000000009</v>
      </c>
      <c r="CN119" s="2">
        <f t="shared" si="109"/>
        <v>8708.7900000000009</v>
      </c>
      <c r="CO119" s="2">
        <f t="shared" si="109"/>
        <v>8708.7900000000009</v>
      </c>
      <c r="CP119" s="2">
        <f t="shared" si="109"/>
        <v>8708.7900000000009</v>
      </c>
      <c r="CQ119" s="2">
        <f t="shared" si="109"/>
        <v>8708.7900000000009</v>
      </c>
      <c r="CR119" s="2">
        <f t="shared" si="109"/>
        <v>8708.7900000000009</v>
      </c>
      <c r="CS119" s="2">
        <f t="shared" si="109"/>
        <v>8708.7900000000009</v>
      </c>
      <c r="CT119" s="2">
        <f t="shared" si="109"/>
        <v>8708.7900000000009</v>
      </c>
      <c r="CU119" s="2">
        <f t="shared" si="109"/>
        <v>8708.7900000000009</v>
      </c>
      <c r="CV119" s="2">
        <f t="shared" si="109"/>
        <v>8708.7900000000009</v>
      </c>
      <c r="CW119" s="2">
        <f t="shared" si="109"/>
        <v>8708.7900000000009</v>
      </c>
      <c r="CX119" s="2">
        <f t="shared" si="109"/>
        <v>8708.7900000000009</v>
      </c>
      <c r="CY119" s="2">
        <f t="shared" si="109"/>
        <v>8708.7900000000009</v>
      </c>
      <c r="CZ119" s="2">
        <f t="shared" si="109"/>
        <v>8708.7900000000009</v>
      </c>
      <c r="DA119" s="2">
        <f t="shared" si="109"/>
        <v>8708.7900000000009</v>
      </c>
      <c r="DB119" s="2">
        <f t="shared" si="109"/>
        <v>8708.7900000000009</v>
      </c>
      <c r="DC119" s="2">
        <f t="shared" si="109"/>
        <v>8708.7900000000009</v>
      </c>
      <c r="DD119" s="2">
        <f t="shared" si="109"/>
        <v>8708.7900000000009</v>
      </c>
      <c r="DE119" s="2">
        <f t="shared" si="109"/>
        <v>8708.7900000000009</v>
      </c>
      <c r="DF119" s="2">
        <f t="shared" si="109"/>
        <v>8708.7900000000009</v>
      </c>
      <c r="DG119" s="2">
        <f t="shared" si="109"/>
        <v>8708.7900000000009</v>
      </c>
      <c r="DH119" s="2">
        <f t="shared" si="109"/>
        <v>8708.7900000000009</v>
      </c>
      <c r="DI119" s="2">
        <f t="shared" si="109"/>
        <v>8708.7900000000009</v>
      </c>
      <c r="DJ119" s="2">
        <f t="shared" si="109"/>
        <v>8708.7900000000009</v>
      </c>
      <c r="DK119" s="2">
        <f t="shared" si="109"/>
        <v>8708.7900000000009</v>
      </c>
      <c r="DL119" s="2">
        <f t="shared" si="109"/>
        <v>8708.7900000000009</v>
      </c>
      <c r="DM119" s="2">
        <f t="shared" si="109"/>
        <v>8708.7900000000009</v>
      </c>
      <c r="DN119" s="2">
        <f t="shared" si="109"/>
        <v>8708.7900000000009</v>
      </c>
      <c r="DO119" s="2">
        <f t="shared" si="109"/>
        <v>8708.7900000000009</v>
      </c>
      <c r="DP119" s="2">
        <f t="shared" si="109"/>
        <v>8708.7900000000009</v>
      </c>
      <c r="DQ119" s="2">
        <f t="shared" si="109"/>
        <v>8708.7900000000009</v>
      </c>
      <c r="DR119" s="2">
        <f t="shared" si="109"/>
        <v>8708.7900000000009</v>
      </c>
      <c r="DS119" s="2">
        <f t="shared" si="109"/>
        <v>8708.7900000000009</v>
      </c>
      <c r="DT119" s="2">
        <f t="shared" si="109"/>
        <v>8708.7900000000009</v>
      </c>
      <c r="DU119" s="2">
        <f t="shared" si="109"/>
        <v>8708.7900000000009</v>
      </c>
      <c r="DV119" s="2">
        <f t="shared" si="109"/>
        <v>8708.7900000000009</v>
      </c>
      <c r="DW119" s="2">
        <f t="shared" si="109"/>
        <v>8708.7900000000009</v>
      </c>
      <c r="DX119" s="2">
        <f t="shared" si="109"/>
        <v>8708.7900000000009</v>
      </c>
      <c r="DY119" s="2">
        <f t="shared" si="109"/>
        <v>8708.7900000000009</v>
      </c>
      <c r="DZ119" s="2">
        <f t="shared" si="109"/>
        <v>8708.7900000000009</v>
      </c>
      <c r="EA119" s="2">
        <f t="shared" ref="EA119:FX119" si="110">+EA38</f>
        <v>8708.7900000000009</v>
      </c>
      <c r="EB119" s="2">
        <f t="shared" si="110"/>
        <v>8708.7900000000009</v>
      </c>
      <c r="EC119" s="2">
        <f t="shared" si="110"/>
        <v>8708.7900000000009</v>
      </c>
      <c r="ED119" s="2">
        <f t="shared" si="110"/>
        <v>8708.7900000000009</v>
      </c>
      <c r="EE119" s="2">
        <f t="shared" si="110"/>
        <v>8708.7900000000009</v>
      </c>
      <c r="EF119" s="2">
        <f t="shared" si="110"/>
        <v>8708.7900000000009</v>
      </c>
      <c r="EG119" s="2">
        <f t="shared" si="110"/>
        <v>8708.7900000000009</v>
      </c>
      <c r="EH119" s="2">
        <f t="shared" si="110"/>
        <v>8708.7900000000009</v>
      </c>
      <c r="EI119" s="2">
        <f t="shared" si="110"/>
        <v>8708.7900000000009</v>
      </c>
      <c r="EJ119" s="2">
        <f t="shared" si="110"/>
        <v>8708.7900000000009</v>
      </c>
      <c r="EK119" s="2">
        <f t="shared" si="110"/>
        <v>8708.7900000000009</v>
      </c>
      <c r="EL119" s="2">
        <f t="shared" si="110"/>
        <v>8708.7900000000009</v>
      </c>
      <c r="EM119" s="2">
        <f t="shared" si="110"/>
        <v>8708.7900000000009</v>
      </c>
      <c r="EN119" s="2">
        <f t="shared" si="110"/>
        <v>8708.7900000000009</v>
      </c>
      <c r="EO119" s="2">
        <f t="shared" si="110"/>
        <v>8708.7900000000009</v>
      </c>
      <c r="EP119" s="2">
        <f t="shared" si="110"/>
        <v>8708.7900000000009</v>
      </c>
      <c r="EQ119" s="2">
        <f t="shared" si="110"/>
        <v>8708.7900000000009</v>
      </c>
      <c r="ER119" s="2">
        <f t="shared" si="110"/>
        <v>8708.7900000000009</v>
      </c>
      <c r="ES119" s="2">
        <f t="shared" si="110"/>
        <v>8708.7900000000009</v>
      </c>
      <c r="ET119" s="2">
        <f t="shared" si="110"/>
        <v>8708.7900000000009</v>
      </c>
      <c r="EU119" s="2">
        <f t="shared" si="110"/>
        <v>8708.7900000000009</v>
      </c>
      <c r="EV119" s="2">
        <f t="shared" si="110"/>
        <v>8708.7900000000009</v>
      </c>
      <c r="EW119" s="2">
        <f t="shared" si="110"/>
        <v>8708.7900000000009</v>
      </c>
      <c r="EX119" s="2">
        <f t="shared" si="110"/>
        <v>8708.7900000000009</v>
      </c>
      <c r="EY119" s="2">
        <f t="shared" si="110"/>
        <v>8708.7900000000009</v>
      </c>
      <c r="EZ119" s="2">
        <f t="shared" si="110"/>
        <v>8708.7900000000009</v>
      </c>
      <c r="FA119" s="2">
        <f t="shared" si="110"/>
        <v>8708.7900000000009</v>
      </c>
      <c r="FB119" s="2">
        <f t="shared" si="110"/>
        <v>8708.7900000000009</v>
      </c>
      <c r="FC119" s="2">
        <f t="shared" si="110"/>
        <v>8708.7900000000009</v>
      </c>
      <c r="FD119" s="2">
        <f t="shared" si="110"/>
        <v>8708.7900000000009</v>
      </c>
      <c r="FE119" s="2">
        <f t="shared" si="110"/>
        <v>8708.7900000000009</v>
      </c>
      <c r="FF119" s="2">
        <f t="shared" si="110"/>
        <v>8708.7900000000009</v>
      </c>
      <c r="FG119" s="2">
        <f t="shared" si="110"/>
        <v>8708.7900000000009</v>
      </c>
      <c r="FH119" s="2">
        <f t="shared" si="110"/>
        <v>8708.7900000000009</v>
      </c>
      <c r="FI119" s="2">
        <f t="shared" si="110"/>
        <v>8708.7900000000009</v>
      </c>
      <c r="FJ119" s="2">
        <f t="shared" si="110"/>
        <v>8708.7900000000009</v>
      </c>
      <c r="FK119" s="2">
        <f t="shared" si="110"/>
        <v>8708.7900000000009</v>
      </c>
      <c r="FL119" s="2">
        <f t="shared" si="110"/>
        <v>8708.7900000000009</v>
      </c>
      <c r="FM119" s="2">
        <f t="shared" si="110"/>
        <v>8708.7900000000009</v>
      </c>
      <c r="FN119" s="2">
        <f t="shared" si="110"/>
        <v>8708.7900000000009</v>
      </c>
      <c r="FO119" s="2">
        <f t="shared" si="110"/>
        <v>8708.7900000000009</v>
      </c>
      <c r="FP119" s="2">
        <f t="shared" si="110"/>
        <v>8708.7900000000009</v>
      </c>
      <c r="FQ119" s="2">
        <f t="shared" si="110"/>
        <v>8708.7900000000009</v>
      </c>
      <c r="FR119" s="2">
        <f t="shared" si="110"/>
        <v>8708.7900000000009</v>
      </c>
      <c r="FS119" s="2">
        <f t="shared" si="110"/>
        <v>8708.7900000000009</v>
      </c>
      <c r="FT119" s="2">
        <f t="shared" si="110"/>
        <v>8708.7900000000009</v>
      </c>
      <c r="FU119" s="2">
        <f t="shared" si="110"/>
        <v>8708.7900000000009</v>
      </c>
      <c r="FV119" s="2">
        <f t="shared" si="110"/>
        <v>8708.7900000000009</v>
      </c>
      <c r="FW119" s="2">
        <f t="shared" si="110"/>
        <v>8708.7900000000009</v>
      </c>
      <c r="FX119" s="2">
        <f t="shared" si="110"/>
        <v>8708.7900000000009</v>
      </c>
      <c r="FY119" s="2"/>
      <c r="FZ119" s="2"/>
      <c r="GA119" s="66"/>
      <c r="GB119" s="2"/>
      <c r="GC119" s="2"/>
      <c r="GD119" s="2"/>
      <c r="GE119" s="2"/>
      <c r="GF119" s="2"/>
      <c r="GG119" s="2"/>
      <c r="GH119" s="2"/>
      <c r="GI119" s="2"/>
      <c r="GJ119" s="2"/>
      <c r="GK119" s="2"/>
    </row>
    <row r="120" spans="1:202" x14ac:dyDescent="0.35">
      <c r="A120" s="3" t="s">
        <v>855</v>
      </c>
      <c r="B120" s="2" t="s">
        <v>856</v>
      </c>
      <c r="C120" s="26">
        <f t="shared" ref="C120:BN120" si="111">1-C113</f>
        <v>0.11529999999999996</v>
      </c>
      <c r="D120" s="26">
        <f t="shared" si="111"/>
        <v>9.4999999999999973E-2</v>
      </c>
      <c r="E120" s="26">
        <f t="shared" si="111"/>
        <v>0.12219999999999998</v>
      </c>
      <c r="F120" s="26">
        <f t="shared" si="111"/>
        <v>0.10050000000000003</v>
      </c>
      <c r="G120" s="26">
        <f t="shared" si="111"/>
        <v>0.14159999999999995</v>
      </c>
      <c r="H120" s="26">
        <f t="shared" si="111"/>
        <v>0.1542</v>
      </c>
      <c r="I120" s="26">
        <f t="shared" si="111"/>
        <v>0.11550000000000005</v>
      </c>
      <c r="J120" s="26">
        <f t="shared" si="111"/>
        <v>0.13849999999999996</v>
      </c>
      <c r="K120" s="26">
        <f t="shared" si="111"/>
        <v>0.1865</v>
      </c>
      <c r="L120" s="26">
        <f t="shared" si="111"/>
        <v>0.13800000000000001</v>
      </c>
      <c r="M120" s="26">
        <f t="shared" si="111"/>
        <v>0.16159999999999997</v>
      </c>
      <c r="N120" s="26">
        <f t="shared" si="111"/>
        <v>9.4999999999999973E-2</v>
      </c>
      <c r="O120" s="26">
        <f t="shared" si="111"/>
        <v>0.11050000000000004</v>
      </c>
      <c r="P120" s="26">
        <f t="shared" si="111"/>
        <v>0.18110000000000004</v>
      </c>
      <c r="Q120" s="26">
        <f t="shared" si="111"/>
        <v>9.4999999999999973E-2</v>
      </c>
      <c r="R120" s="26">
        <f t="shared" si="111"/>
        <v>0.11799999999999999</v>
      </c>
      <c r="S120" s="26">
        <f t="shared" si="111"/>
        <v>0.14290000000000003</v>
      </c>
      <c r="T120" s="26">
        <f t="shared" si="111"/>
        <v>0.19350000000000001</v>
      </c>
      <c r="U120" s="26">
        <f t="shared" si="111"/>
        <v>0.20079999999999998</v>
      </c>
      <c r="V120" s="26">
        <f t="shared" si="111"/>
        <v>0.18810000000000004</v>
      </c>
      <c r="W120" s="26">
        <f t="shared" si="111"/>
        <v>0.1905</v>
      </c>
      <c r="X120" s="26">
        <f t="shared" si="111"/>
        <v>0.20079999999999998</v>
      </c>
      <c r="Y120" s="26">
        <f t="shared" si="111"/>
        <v>0.16039999999999999</v>
      </c>
      <c r="Z120" s="26">
        <f t="shared" si="111"/>
        <v>0.18989999999999996</v>
      </c>
      <c r="AA120" s="26">
        <f t="shared" si="111"/>
        <v>9.4999999999999973E-2</v>
      </c>
      <c r="AB120" s="26">
        <f t="shared" si="111"/>
        <v>9.7899999999999987E-2</v>
      </c>
      <c r="AC120" s="26">
        <f t="shared" si="111"/>
        <v>0.16090000000000004</v>
      </c>
      <c r="AD120" s="26">
        <f t="shared" si="111"/>
        <v>0.14529999999999998</v>
      </c>
      <c r="AE120" s="26">
        <f t="shared" si="111"/>
        <v>0.19810000000000005</v>
      </c>
      <c r="AF120" s="26">
        <f t="shared" si="111"/>
        <v>0.1925</v>
      </c>
      <c r="AG120" s="26">
        <f t="shared" si="111"/>
        <v>0.17130000000000001</v>
      </c>
      <c r="AH120" s="26">
        <f t="shared" si="111"/>
        <v>0.16039999999999999</v>
      </c>
      <c r="AI120" s="26">
        <f t="shared" si="111"/>
        <v>0.17749999999999999</v>
      </c>
      <c r="AJ120" s="26">
        <f t="shared" si="111"/>
        <v>0.19310000000000005</v>
      </c>
      <c r="AK120" s="26">
        <f t="shared" si="111"/>
        <v>0.19420000000000004</v>
      </c>
      <c r="AL120" s="26">
        <f t="shared" si="111"/>
        <v>0.18579999999999997</v>
      </c>
      <c r="AM120" s="26">
        <f t="shared" si="111"/>
        <v>0.18259999999999998</v>
      </c>
      <c r="AN120" s="26">
        <f t="shared" si="111"/>
        <v>0.18559999999999999</v>
      </c>
      <c r="AO120" s="26">
        <f t="shared" si="111"/>
        <v>0.128</v>
      </c>
      <c r="AP120" s="26">
        <f t="shared" si="111"/>
        <v>9.4999999999999973E-2</v>
      </c>
      <c r="AQ120" s="26">
        <f t="shared" si="111"/>
        <v>0.18930000000000002</v>
      </c>
      <c r="AR120" s="26">
        <f t="shared" si="111"/>
        <v>9.4999999999999973E-2</v>
      </c>
      <c r="AS120" s="26">
        <f t="shared" si="111"/>
        <v>0.11660000000000004</v>
      </c>
      <c r="AT120" s="26">
        <f t="shared" si="111"/>
        <v>0.13370000000000004</v>
      </c>
      <c r="AU120" s="26">
        <f t="shared" si="111"/>
        <v>0.18379999999999996</v>
      </c>
      <c r="AV120" s="26">
        <f t="shared" si="111"/>
        <v>0.18489999999999995</v>
      </c>
      <c r="AW120" s="26">
        <f t="shared" si="111"/>
        <v>0.18759999999999999</v>
      </c>
      <c r="AX120" s="26">
        <f t="shared" si="111"/>
        <v>0.20009999999999994</v>
      </c>
      <c r="AY120" s="26">
        <f t="shared" si="111"/>
        <v>0.1764</v>
      </c>
      <c r="AZ120" s="26">
        <f t="shared" si="111"/>
        <v>0.11129999999999995</v>
      </c>
      <c r="BA120" s="26">
        <f t="shared" si="111"/>
        <v>0.1139</v>
      </c>
      <c r="BB120" s="26">
        <f t="shared" si="111"/>
        <v>0.11560000000000004</v>
      </c>
      <c r="BC120" s="26">
        <f t="shared" si="111"/>
        <v>9.9199999999999955E-2</v>
      </c>
      <c r="BD120" s="26">
        <f t="shared" si="111"/>
        <v>0.13009999999999999</v>
      </c>
      <c r="BE120" s="26">
        <f t="shared" si="111"/>
        <v>0.15239999999999998</v>
      </c>
      <c r="BF120" s="26">
        <f t="shared" si="111"/>
        <v>9.8799999999999999E-2</v>
      </c>
      <c r="BG120" s="26">
        <f t="shared" si="111"/>
        <v>0.16169999999999995</v>
      </c>
      <c r="BH120" s="26">
        <f t="shared" si="111"/>
        <v>0.17100000000000004</v>
      </c>
      <c r="BI120" s="26">
        <f t="shared" si="111"/>
        <v>0.18820000000000003</v>
      </c>
      <c r="BJ120" s="26">
        <f t="shared" si="111"/>
        <v>0.1169</v>
      </c>
      <c r="BK120" s="26">
        <f t="shared" si="111"/>
        <v>9.4999999999999973E-2</v>
      </c>
      <c r="BL120" s="26">
        <f t="shared" si="111"/>
        <v>0.19989999999999997</v>
      </c>
      <c r="BM120" s="26">
        <f t="shared" si="111"/>
        <v>0.17689999999999995</v>
      </c>
      <c r="BN120" s="26">
        <f t="shared" si="111"/>
        <v>0.13319999999999999</v>
      </c>
      <c r="BO120" s="26">
        <f t="shared" ref="BO120:DZ120" si="112">1-BO113</f>
        <v>0.15110000000000001</v>
      </c>
      <c r="BP120" s="26">
        <f t="shared" si="112"/>
        <v>0.19450000000000001</v>
      </c>
      <c r="BQ120" s="26">
        <f t="shared" si="112"/>
        <v>0.11870000000000003</v>
      </c>
      <c r="BR120" s="26">
        <f t="shared" si="112"/>
        <v>0.12590000000000001</v>
      </c>
      <c r="BS120" s="26">
        <f t="shared" si="112"/>
        <v>0.15500000000000003</v>
      </c>
      <c r="BT120" s="26">
        <f t="shared" si="112"/>
        <v>0.18049999999999999</v>
      </c>
      <c r="BU120" s="26">
        <f t="shared" si="112"/>
        <v>0.17689999999999995</v>
      </c>
      <c r="BV120" s="26">
        <f t="shared" si="112"/>
        <v>0.15100000000000002</v>
      </c>
      <c r="BW120" s="26">
        <f t="shared" si="112"/>
        <v>0.13849999999999996</v>
      </c>
      <c r="BX120" s="26">
        <f t="shared" si="112"/>
        <v>0.1996</v>
      </c>
      <c r="BY120" s="26">
        <f t="shared" si="112"/>
        <v>0.17610000000000003</v>
      </c>
      <c r="BZ120" s="26">
        <f t="shared" si="112"/>
        <v>0.19130000000000003</v>
      </c>
      <c r="CA120" s="26">
        <f t="shared" si="112"/>
        <v>0.19510000000000005</v>
      </c>
      <c r="CB120" s="26">
        <f t="shared" si="112"/>
        <v>9.4999999999999973E-2</v>
      </c>
      <c r="CC120" s="26">
        <f t="shared" si="112"/>
        <v>0.19179999999999997</v>
      </c>
      <c r="CD120" s="26">
        <f t="shared" si="112"/>
        <v>0.19110000000000005</v>
      </c>
      <c r="CE120" s="26">
        <f t="shared" si="112"/>
        <v>0.19450000000000001</v>
      </c>
      <c r="CF120" s="26">
        <f t="shared" si="112"/>
        <v>0.19710000000000005</v>
      </c>
      <c r="CG120" s="26">
        <f t="shared" si="112"/>
        <v>0.19159999999999999</v>
      </c>
      <c r="CH120" s="26">
        <f t="shared" si="112"/>
        <v>0.19789999999999996</v>
      </c>
      <c r="CI120" s="26">
        <f t="shared" si="112"/>
        <v>0.16749999999999998</v>
      </c>
      <c r="CJ120" s="26">
        <f t="shared" si="112"/>
        <v>0.16359999999999997</v>
      </c>
      <c r="CK120" s="26">
        <f t="shared" si="112"/>
        <v>0.12060000000000004</v>
      </c>
      <c r="CL120" s="26">
        <f t="shared" si="112"/>
        <v>0.15149999999999997</v>
      </c>
      <c r="CM120" s="26">
        <f t="shared" si="112"/>
        <v>0.16610000000000003</v>
      </c>
      <c r="CN120" s="26">
        <f t="shared" si="112"/>
        <v>9.4999999999999973E-2</v>
      </c>
      <c r="CO120" s="26">
        <f t="shared" si="112"/>
        <v>0.10929999999999995</v>
      </c>
      <c r="CP120" s="26">
        <f t="shared" si="112"/>
        <v>0.16069999999999995</v>
      </c>
      <c r="CQ120" s="26">
        <f t="shared" si="112"/>
        <v>0.16639999999999999</v>
      </c>
      <c r="CR120" s="26">
        <f t="shared" si="112"/>
        <v>0.18920000000000003</v>
      </c>
      <c r="CS120" s="26">
        <f t="shared" si="112"/>
        <v>0.18700000000000006</v>
      </c>
      <c r="CT120" s="26">
        <f t="shared" si="112"/>
        <v>0.19720000000000004</v>
      </c>
      <c r="CU120" s="26">
        <f t="shared" si="112"/>
        <v>0.17800000000000005</v>
      </c>
      <c r="CV120" s="26">
        <f t="shared" si="112"/>
        <v>0.20079999999999998</v>
      </c>
      <c r="CW120" s="26">
        <f t="shared" si="112"/>
        <v>0.19069999999999998</v>
      </c>
      <c r="CX120" s="26">
        <f t="shared" si="112"/>
        <v>0.17490000000000006</v>
      </c>
      <c r="CY120" s="26">
        <f t="shared" si="112"/>
        <v>0.20079999999999998</v>
      </c>
      <c r="CZ120" s="26">
        <f t="shared" si="112"/>
        <v>0.13980000000000004</v>
      </c>
      <c r="DA120" s="26">
        <f t="shared" si="112"/>
        <v>0.19169999999999998</v>
      </c>
      <c r="DB120" s="26">
        <f t="shared" si="112"/>
        <v>0.18379999999999996</v>
      </c>
      <c r="DC120" s="26">
        <f t="shared" si="112"/>
        <v>0.19199999999999995</v>
      </c>
      <c r="DD120" s="26">
        <f t="shared" si="112"/>
        <v>0.19389999999999996</v>
      </c>
      <c r="DE120" s="26">
        <f t="shared" si="112"/>
        <v>0.18410000000000004</v>
      </c>
      <c r="DF120" s="26">
        <f t="shared" si="112"/>
        <v>0.10460000000000003</v>
      </c>
      <c r="DG120" s="26">
        <f t="shared" si="112"/>
        <v>0.19669999999999999</v>
      </c>
      <c r="DH120" s="26">
        <f t="shared" si="112"/>
        <v>0.13959999999999995</v>
      </c>
      <c r="DI120" s="26">
        <f t="shared" si="112"/>
        <v>0.13639999999999997</v>
      </c>
      <c r="DJ120" s="26">
        <f t="shared" si="112"/>
        <v>0.16900000000000004</v>
      </c>
      <c r="DK120" s="26">
        <f t="shared" si="112"/>
        <v>0.17310000000000003</v>
      </c>
      <c r="DL120" s="26">
        <f t="shared" si="112"/>
        <v>0.11980000000000002</v>
      </c>
      <c r="DM120" s="26">
        <f t="shared" si="112"/>
        <v>0.18959999999999999</v>
      </c>
      <c r="DN120" s="26">
        <f t="shared" si="112"/>
        <v>0.14690000000000003</v>
      </c>
      <c r="DO120" s="26">
        <f t="shared" si="112"/>
        <v>0.1321</v>
      </c>
      <c r="DP120" s="26">
        <f t="shared" si="112"/>
        <v>0.19179999999999997</v>
      </c>
      <c r="DQ120" s="26">
        <f t="shared" si="112"/>
        <v>0.16269999999999996</v>
      </c>
      <c r="DR120" s="26">
        <f t="shared" si="112"/>
        <v>0.14900000000000002</v>
      </c>
      <c r="DS120" s="26">
        <f t="shared" si="112"/>
        <v>0.17130000000000001</v>
      </c>
      <c r="DT120" s="26">
        <f t="shared" si="112"/>
        <v>0.19310000000000005</v>
      </c>
      <c r="DU120" s="26">
        <f t="shared" si="112"/>
        <v>0.18100000000000005</v>
      </c>
      <c r="DV120" s="26">
        <f t="shared" si="112"/>
        <v>0.19020000000000004</v>
      </c>
      <c r="DW120" s="26">
        <f t="shared" si="112"/>
        <v>0.18510000000000004</v>
      </c>
      <c r="DX120" s="26">
        <f t="shared" si="112"/>
        <v>0.1946</v>
      </c>
      <c r="DY120" s="26">
        <f t="shared" si="112"/>
        <v>0.18559999999999999</v>
      </c>
      <c r="DZ120" s="26">
        <f t="shared" si="112"/>
        <v>0.16749999999999998</v>
      </c>
      <c r="EA120" s="26">
        <f t="shared" ref="EA120:FX120" si="113">1-EA113</f>
        <v>0.17300000000000004</v>
      </c>
      <c r="EB120" s="26">
        <f t="shared" si="113"/>
        <v>0.17330000000000001</v>
      </c>
      <c r="EC120" s="26">
        <f t="shared" si="113"/>
        <v>0.1865</v>
      </c>
      <c r="ED120" s="26">
        <f t="shared" si="113"/>
        <v>0.14219999999999999</v>
      </c>
      <c r="EE120" s="26">
        <f t="shared" si="113"/>
        <v>0.19220000000000004</v>
      </c>
      <c r="EF120" s="26">
        <f t="shared" si="113"/>
        <v>0.14770000000000005</v>
      </c>
      <c r="EG120" s="26">
        <f t="shared" si="113"/>
        <v>0.18879999999999997</v>
      </c>
      <c r="EH120" s="26">
        <f t="shared" si="113"/>
        <v>0.18879999999999997</v>
      </c>
      <c r="EI120" s="26">
        <f t="shared" si="113"/>
        <v>0.1099</v>
      </c>
      <c r="EJ120" s="26">
        <f t="shared" si="113"/>
        <v>0.11280000000000001</v>
      </c>
      <c r="EK120" s="26">
        <f t="shared" si="113"/>
        <v>0.16830000000000001</v>
      </c>
      <c r="EL120" s="26">
        <f t="shared" si="113"/>
        <v>0.17410000000000003</v>
      </c>
      <c r="EM120" s="26">
        <f t="shared" si="113"/>
        <v>0.18110000000000004</v>
      </c>
      <c r="EN120" s="26">
        <f t="shared" si="113"/>
        <v>0.16020000000000001</v>
      </c>
      <c r="EO120" s="26">
        <f t="shared" si="113"/>
        <v>0.18589999999999995</v>
      </c>
      <c r="EP120" s="26">
        <f t="shared" si="113"/>
        <v>0.17710000000000004</v>
      </c>
      <c r="EQ120" s="26">
        <f t="shared" si="113"/>
        <v>0.13560000000000005</v>
      </c>
      <c r="ER120" s="26">
        <f t="shared" si="113"/>
        <v>0.1835</v>
      </c>
      <c r="ES120" s="26">
        <f t="shared" si="113"/>
        <v>0.19230000000000003</v>
      </c>
      <c r="ET120" s="26">
        <f t="shared" si="113"/>
        <v>0.19220000000000004</v>
      </c>
      <c r="EU120" s="26">
        <f t="shared" si="113"/>
        <v>0.17179999999999995</v>
      </c>
      <c r="EV120" s="26">
        <f t="shared" si="113"/>
        <v>0.19899999999999995</v>
      </c>
      <c r="EW120" s="26">
        <f t="shared" si="113"/>
        <v>0.16690000000000005</v>
      </c>
      <c r="EX120" s="26">
        <f t="shared" si="113"/>
        <v>0.19320000000000004</v>
      </c>
      <c r="EY120" s="26">
        <f t="shared" si="113"/>
        <v>0.16520000000000001</v>
      </c>
      <c r="EZ120" s="26">
        <f t="shared" si="113"/>
        <v>0.19640000000000002</v>
      </c>
      <c r="FA120" s="26">
        <f t="shared" si="113"/>
        <v>0.13149999999999995</v>
      </c>
      <c r="FB120" s="26">
        <f t="shared" si="113"/>
        <v>0.18559999999999999</v>
      </c>
      <c r="FC120" s="26">
        <f t="shared" si="113"/>
        <v>0.1401</v>
      </c>
      <c r="FD120" s="26">
        <f t="shared" si="113"/>
        <v>0.17779999999999996</v>
      </c>
      <c r="FE120" s="26">
        <f t="shared" si="113"/>
        <v>0.19899999999999995</v>
      </c>
      <c r="FF120" s="26">
        <f t="shared" si="113"/>
        <v>0.19110000000000005</v>
      </c>
      <c r="FG120" s="26">
        <f t="shared" si="113"/>
        <v>0.19610000000000005</v>
      </c>
      <c r="FH120" s="26">
        <f t="shared" si="113"/>
        <v>0.19940000000000002</v>
      </c>
      <c r="FI120" s="26">
        <f t="shared" si="113"/>
        <v>0.1401</v>
      </c>
      <c r="FJ120" s="26">
        <f t="shared" si="113"/>
        <v>0.13819999999999999</v>
      </c>
      <c r="FK120" s="26">
        <f t="shared" si="113"/>
        <v>0.13539999999999996</v>
      </c>
      <c r="FL120" s="26">
        <f t="shared" si="113"/>
        <v>0.11450000000000005</v>
      </c>
      <c r="FM120" s="26">
        <f t="shared" si="113"/>
        <v>0.12870000000000004</v>
      </c>
      <c r="FN120" s="26">
        <f t="shared" si="113"/>
        <v>0.10189999999999999</v>
      </c>
      <c r="FO120" s="26">
        <f t="shared" si="113"/>
        <v>0.15600000000000003</v>
      </c>
      <c r="FP120" s="26">
        <f t="shared" si="113"/>
        <v>0.13719999999999999</v>
      </c>
      <c r="FQ120" s="26">
        <f t="shared" si="113"/>
        <v>0.15820000000000001</v>
      </c>
      <c r="FR120" s="26">
        <f t="shared" si="113"/>
        <v>0.19330000000000003</v>
      </c>
      <c r="FS120" s="26">
        <f t="shared" si="113"/>
        <v>0.19389999999999996</v>
      </c>
      <c r="FT120" s="26">
        <f t="shared" si="113"/>
        <v>0.20009999999999994</v>
      </c>
      <c r="FU120" s="26">
        <f t="shared" si="113"/>
        <v>0.16490000000000005</v>
      </c>
      <c r="FV120" s="26">
        <f t="shared" si="113"/>
        <v>0.16420000000000001</v>
      </c>
      <c r="FW120" s="26">
        <f t="shared" si="113"/>
        <v>0.19520000000000004</v>
      </c>
      <c r="FX120" s="26">
        <f t="shared" si="113"/>
        <v>0.20050000000000001</v>
      </c>
      <c r="FY120" s="26"/>
      <c r="FZ120" s="2"/>
      <c r="GA120" s="2"/>
      <c r="GB120" s="2"/>
      <c r="GC120" s="2"/>
      <c r="GD120" s="2"/>
      <c r="GE120" s="2"/>
      <c r="GF120" s="2"/>
      <c r="GG120" s="2"/>
      <c r="GH120" s="2"/>
      <c r="GI120" s="2"/>
      <c r="GJ120" s="2"/>
      <c r="GK120" s="2"/>
    </row>
    <row r="121" spans="1:202" x14ac:dyDescent="0.35">
      <c r="A121" s="3" t="s">
        <v>857</v>
      </c>
      <c r="B121" s="2" t="s">
        <v>858</v>
      </c>
      <c r="C121" s="26">
        <f t="shared" ref="C121:BN121" si="114">C111</f>
        <v>1.0297000000000001</v>
      </c>
      <c r="D121" s="26">
        <f t="shared" si="114"/>
        <v>1.0297000000000001</v>
      </c>
      <c r="E121" s="26">
        <f t="shared" si="114"/>
        <v>1.0297000000000001</v>
      </c>
      <c r="F121" s="26">
        <f t="shared" si="114"/>
        <v>1.0297000000000001</v>
      </c>
      <c r="G121" s="26">
        <f t="shared" si="114"/>
        <v>1.0942000000000001</v>
      </c>
      <c r="H121" s="26">
        <f t="shared" si="114"/>
        <v>1.1162000000000001</v>
      </c>
      <c r="I121" s="26">
        <f t="shared" si="114"/>
        <v>1.0297000000000001</v>
      </c>
      <c r="J121" s="26">
        <f t="shared" si="114"/>
        <v>1.0698000000000001</v>
      </c>
      <c r="K121" s="26">
        <f t="shared" si="114"/>
        <v>1.5550999999999999</v>
      </c>
      <c r="L121" s="26">
        <f t="shared" si="114"/>
        <v>1.0646</v>
      </c>
      <c r="M121" s="26">
        <f t="shared" si="114"/>
        <v>1.1503000000000001</v>
      </c>
      <c r="N121" s="26">
        <f t="shared" si="114"/>
        <v>1.0297000000000001</v>
      </c>
      <c r="O121" s="26">
        <f t="shared" si="114"/>
        <v>1.0297000000000001</v>
      </c>
      <c r="P121" s="26">
        <f t="shared" si="114"/>
        <v>1.4079999999999999</v>
      </c>
      <c r="Q121" s="26">
        <f t="shared" si="114"/>
        <v>1.0297000000000001</v>
      </c>
      <c r="R121" s="26">
        <f t="shared" si="114"/>
        <v>1.0297000000000001</v>
      </c>
      <c r="S121" s="26">
        <f t="shared" si="114"/>
        <v>1.0966</v>
      </c>
      <c r="T121" s="26">
        <f t="shared" si="114"/>
        <v>1.9670000000000001</v>
      </c>
      <c r="U121" s="26">
        <f t="shared" si="114"/>
        <v>2.3957999999999999</v>
      </c>
      <c r="V121" s="26">
        <f t="shared" si="114"/>
        <v>1.6469</v>
      </c>
      <c r="W121" s="26">
        <f t="shared" si="114"/>
        <v>1.7925</v>
      </c>
      <c r="X121" s="26">
        <f t="shared" si="114"/>
        <v>2.3957999999999999</v>
      </c>
      <c r="Y121" s="26">
        <f t="shared" si="114"/>
        <v>1.1427</v>
      </c>
      <c r="Z121" s="26">
        <f t="shared" si="114"/>
        <v>1.7563</v>
      </c>
      <c r="AA121" s="26">
        <f t="shared" si="114"/>
        <v>1.0297000000000001</v>
      </c>
      <c r="AB121" s="26">
        <f t="shared" si="114"/>
        <v>1.0297000000000001</v>
      </c>
      <c r="AC121" s="26">
        <f t="shared" si="114"/>
        <v>1.1456</v>
      </c>
      <c r="AD121" s="26">
        <f t="shared" si="114"/>
        <v>1.1007</v>
      </c>
      <c r="AE121" s="26">
        <f t="shared" si="114"/>
        <v>2.2378</v>
      </c>
      <c r="AF121" s="26">
        <f t="shared" si="114"/>
        <v>1.9106000000000001</v>
      </c>
      <c r="AG121" s="26">
        <f t="shared" si="114"/>
        <v>1.2145999999999999</v>
      </c>
      <c r="AH121" s="26">
        <f t="shared" si="114"/>
        <v>1.1425000000000001</v>
      </c>
      <c r="AI121" s="26">
        <f t="shared" si="114"/>
        <v>1.3140000000000001</v>
      </c>
      <c r="AJ121" s="26">
        <f t="shared" si="114"/>
        <v>1.9443999999999999</v>
      </c>
      <c r="AK121" s="26">
        <f t="shared" si="114"/>
        <v>2.0084</v>
      </c>
      <c r="AL121" s="26">
        <f t="shared" si="114"/>
        <v>1.5323</v>
      </c>
      <c r="AM121" s="26">
        <f t="shared" si="114"/>
        <v>1.4467000000000001</v>
      </c>
      <c r="AN121" s="26">
        <f t="shared" si="114"/>
        <v>1.5271999999999999</v>
      </c>
      <c r="AO121" s="26">
        <f t="shared" si="114"/>
        <v>1.034</v>
      </c>
      <c r="AP121" s="26">
        <f t="shared" si="114"/>
        <v>1.0297000000000001</v>
      </c>
      <c r="AQ121" s="26">
        <f t="shared" si="114"/>
        <v>1.7224999999999999</v>
      </c>
      <c r="AR121" s="26">
        <f t="shared" si="114"/>
        <v>1.0297000000000001</v>
      </c>
      <c r="AS121" s="26">
        <f t="shared" si="114"/>
        <v>1.0297000000000001</v>
      </c>
      <c r="AT121" s="26">
        <f t="shared" si="114"/>
        <v>1.0445</v>
      </c>
      <c r="AU121" s="26">
        <f t="shared" si="114"/>
        <v>1.4794</v>
      </c>
      <c r="AV121" s="26">
        <f t="shared" si="114"/>
        <v>1.5071000000000001</v>
      </c>
      <c r="AW121" s="26">
        <f t="shared" si="114"/>
        <v>1.6191</v>
      </c>
      <c r="AX121" s="26">
        <f t="shared" si="114"/>
        <v>2.3582000000000001</v>
      </c>
      <c r="AY121" s="26">
        <f t="shared" si="114"/>
        <v>1.2855000000000001</v>
      </c>
      <c r="AZ121" s="26">
        <f t="shared" si="114"/>
        <v>1.0297000000000001</v>
      </c>
      <c r="BA121" s="26">
        <f t="shared" si="114"/>
        <v>1.0297000000000001</v>
      </c>
      <c r="BB121" s="26">
        <f t="shared" si="114"/>
        <v>1.0297000000000001</v>
      </c>
      <c r="BC121" s="26">
        <f t="shared" si="114"/>
        <v>1.0297000000000001</v>
      </c>
      <c r="BD121" s="26">
        <f t="shared" si="114"/>
        <v>1.0361</v>
      </c>
      <c r="BE121" s="26">
        <f t="shared" si="114"/>
        <v>1.1131</v>
      </c>
      <c r="BF121" s="26">
        <f t="shared" si="114"/>
        <v>1.0297000000000001</v>
      </c>
      <c r="BG121" s="26">
        <f t="shared" si="114"/>
        <v>1.1512</v>
      </c>
      <c r="BH121" s="26">
        <f t="shared" si="114"/>
        <v>1.2128000000000001</v>
      </c>
      <c r="BI121" s="26">
        <f t="shared" si="114"/>
        <v>1.6567000000000001</v>
      </c>
      <c r="BJ121" s="26">
        <f t="shared" si="114"/>
        <v>1.0297000000000001</v>
      </c>
      <c r="BK121" s="26">
        <f t="shared" si="114"/>
        <v>1.0297000000000001</v>
      </c>
      <c r="BL121" s="26">
        <f t="shared" si="114"/>
        <v>2.3412999999999999</v>
      </c>
      <c r="BM121" s="26">
        <f t="shared" si="114"/>
        <v>1.2972999999999999</v>
      </c>
      <c r="BN121" s="26">
        <f t="shared" si="114"/>
        <v>1.0431999999999999</v>
      </c>
      <c r="BO121" s="26">
        <f t="shared" ref="BO121:DZ121" si="115">BO111</f>
        <v>1.1107</v>
      </c>
      <c r="BP121" s="26">
        <f t="shared" si="115"/>
        <v>2.0234000000000001</v>
      </c>
      <c r="BQ121" s="26">
        <f t="shared" si="115"/>
        <v>1.0297000000000001</v>
      </c>
      <c r="BR121" s="26">
        <f t="shared" si="115"/>
        <v>1.0321</v>
      </c>
      <c r="BS121" s="26">
        <f t="shared" si="115"/>
        <v>1.1174999999999999</v>
      </c>
      <c r="BT121" s="26">
        <f t="shared" si="115"/>
        <v>1.3913</v>
      </c>
      <c r="BU121" s="26">
        <f t="shared" si="115"/>
        <v>1.2964</v>
      </c>
      <c r="BV121" s="26">
        <f t="shared" si="115"/>
        <v>1.1107</v>
      </c>
      <c r="BW121" s="26">
        <f t="shared" si="115"/>
        <v>1.0699000000000001</v>
      </c>
      <c r="BX121" s="26">
        <f t="shared" si="115"/>
        <v>2.3243</v>
      </c>
      <c r="BY121" s="26">
        <f t="shared" si="115"/>
        <v>1.3594999999999999</v>
      </c>
      <c r="BZ121" s="26">
        <f t="shared" si="115"/>
        <v>1.8391</v>
      </c>
      <c r="CA121" s="26">
        <f t="shared" si="115"/>
        <v>2.0592000000000001</v>
      </c>
      <c r="CB121" s="26">
        <f t="shared" si="115"/>
        <v>1.0297000000000001</v>
      </c>
      <c r="CC121" s="26">
        <f t="shared" si="115"/>
        <v>1.8692</v>
      </c>
      <c r="CD121" s="26">
        <f t="shared" si="115"/>
        <v>1.8229</v>
      </c>
      <c r="CE121" s="26">
        <f t="shared" si="115"/>
        <v>2.0272000000000001</v>
      </c>
      <c r="CF121" s="26">
        <f t="shared" si="115"/>
        <v>2.1776</v>
      </c>
      <c r="CG121" s="26">
        <f t="shared" si="115"/>
        <v>1.8579000000000001</v>
      </c>
      <c r="CH121" s="26">
        <f t="shared" si="115"/>
        <v>2.2246999999999999</v>
      </c>
      <c r="CI121" s="26">
        <f t="shared" si="115"/>
        <v>1.1895</v>
      </c>
      <c r="CJ121" s="26">
        <f t="shared" si="115"/>
        <v>1.1638999999999999</v>
      </c>
      <c r="CK121" s="26">
        <f t="shared" si="115"/>
        <v>1.0297000000000001</v>
      </c>
      <c r="CL121" s="26">
        <f t="shared" si="115"/>
        <v>1.1113999999999999</v>
      </c>
      <c r="CM121" s="26">
        <f t="shared" si="115"/>
        <v>1.18</v>
      </c>
      <c r="CN121" s="26">
        <f t="shared" si="115"/>
        <v>1.0297000000000001</v>
      </c>
      <c r="CO121" s="26">
        <f t="shared" si="115"/>
        <v>1.0297000000000001</v>
      </c>
      <c r="CP121" s="26">
        <f t="shared" si="115"/>
        <v>1.1446000000000001</v>
      </c>
      <c r="CQ121" s="26">
        <f t="shared" si="115"/>
        <v>1.1825000000000001</v>
      </c>
      <c r="CR121" s="26">
        <f t="shared" si="115"/>
        <v>1.7150000000000001</v>
      </c>
      <c r="CS121" s="26">
        <f t="shared" si="115"/>
        <v>1.5832999999999999</v>
      </c>
      <c r="CT121" s="26">
        <f t="shared" si="115"/>
        <v>2.1852</v>
      </c>
      <c r="CU121" s="26">
        <f t="shared" si="115"/>
        <v>1.3274999999999999</v>
      </c>
      <c r="CV121" s="26">
        <f t="shared" si="115"/>
        <v>2.3957999999999999</v>
      </c>
      <c r="CW121" s="26">
        <f t="shared" si="115"/>
        <v>1.8015000000000001</v>
      </c>
      <c r="CX121" s="26">
        <f t="shared" si="115"/>
        <v>1.2393000000000001</v>
      </c>
      <c r="CY121" s="26">
        <f t="shared" si="115"/>
        <v>2.3957999999999999</v>
      </c>
      <c r="CZ121" s="26">
        <f t="shared" si="115"/>
        <v>1.0842000000000001</v>
      </c>
      <c r="DA121" s="26">
        <f t="shared" si="115"/>
        <v>1.8616999999999999</v>
      </c>
      <c r="DB121" s="26">
        <f t="shared" si="115"/>
        <v>1.4785999999999999</v>
      </c>
      <c r="DC121" s="26">
        <f t="shared" si="115"/>
        <v>1.8767</v>
      </c>
      <c r="DD121" s="26">
        <f t="shared" si="115"/>
        <v>1.9877</v>
      </c>
      <c r="DE121" s="26">
        <f t="shared" si="115"/>
        <v>1.4878</v>
      </c>
      <c r="DF121" s="26">
        <f t="shared" si="115"/>
        <v>1.0297000000000001</v>
      </c>
      <c r="DG121" s="26">
        <f t="shared" si="115"/>
        <v>2.1551</v>
      </c>
      <c r="DH121" s="26">
        <f t="shared" si="115"/>
        <v>1.0821000000000001</v>
      </c>
      <c r="DI121" s="26">
        <f t="shared" si="115"/>
        <v>1.0519000000000001</v>
      </c>
      <c r="DJ121" s="26">
        <f t="shared" si="115"/>
        <v>1.1994</v>
      </c>
      <c r="DK121" s="26">
        <f t="shared" si="115"/>
        <v>1.2270000000000001</v>
      </c>
      <c r="DL121" s="26">
        <f t="shared" si="115"/>
        <v>1.0297000000000001</v>
      </c>
      <c r="DM121" s="26">
        <f t="shared" si="115"/>
        <v>1.7390000000000001</v>
      </c>
      <c r="DN121" s="26">
        <f t="shared" si="115"/>
        <v>1.1035999999999999</v>
      </c>
      <c r="DO121" s="26">
        <f t="shared" si="115"/>
        <v>1.04</v>
      </c>
      <c r="DP121" s="26">
        <f t="shared" si="115"/>
        <v>1.8653999999999999</v>
      </c>
      <c r="DQ121" s="26">
        <f t="shared" si="115"/>
        <v>1.1575</v>
      </c>
      <c r="DR121" s="26">
        <f t="shared" si="115"/>
        <v>1.1072</v>
      </c>
      <c r="DS121" s="26">
        <f t="shared" si="115"/>
        <v>1.2148000000000001</v>
      </c>
      <c r="DT121" s="26">
        <f t="shared" si="115"/>
        <v>1.9407000000000001</v>
      </c>
      <c r="DU121" s="26">
        <f t="shared" si="115"/>
        <v>1.4047000000000001</v>
      </c>
      <c r="DV121" s="26">
        <f t="shared" si="115"/>
        <v>1.7714000000000001</v>
      </c>
      <c r="DW121" s="26">
        <f t="shared" si="115"/>
        <v>1.5121</v>
      </c>
      <c r="DX121" s="26">
        <f t="shared" si="115"/>
        <v>2.0308999999999999</v>
      </c>
      <c r="DY121" s="26">
        <f t="shared" si="115"/>
        <v>1.5264</v>
      </c>
      <c r="DZ121" s="26">
        <f t="shared" si="115"/>
        <v>1.1899</v>
      </c>
      <c r="EA121" s="26">
        <f t="shared" ref="EA121:FX121" si="116">EA111</f>
        <v>1.2259</v>
      </c>
      <c r="EB121" s="26">
        <f t="shared" si="116"/>
        <v>1.2278</v>
      </c>
      <c r="EC121" s="26">
        <f t="shared" si="116"/>
        <v>1.5550999999999999</v>
      </c>
      <c r="ED121" s="26">
        <f t="shared" si="116"/>
        <v>1.0952999999999999</v>
      </c>
      <c r="EE121" s="26">
        <f t="shared" si="116"/>
        <v>1.8917999999999999</v>
      </c>
      <c r="EF121" s="26">
        <f t="shared" si="116"/>
        <v>1.1049</v>
      </c>
      <c r="EG121" s="26">
        <f t="shared" si="116"/>
        <v>1.6886000000000001</v>
      </c>
      <c r="EH121" s="26">
        <f t="shared" si="116"/>
        <v>1.6904999999999999</v>
      </c>
      <c r="EI121" s="26">
        <f t="shared" si="116"/>
        <v>1.0297000000000001</v>
      </c>
      <c r="EJ121" s="26">
        <f t="shared" si="116"/>
        <v>1.0297000000000001</v>
      </c>
      <c r="EK121" s="26">
        <f t="shared" si="116"/>
        <v>1.1946000000000001</v>
      </c>
      <c r="EL121" s="26">
        <f t="shared" si="116"/>
        <v>1.2332000000000001</v>
      </c>
      <c r="EM121" s="26">
        <f t="shared" si="116"/>
        <v>1.4079999999999999</v>
      </c>
      <c r="EN121" s="26">
        <f t="shared" si="116"/>
        <v>1.1409</v>
      </c>
      <c r="EO121" s="26">
        <f t="shared" si="116"/>
        <v>1.5339</v>
      </c>
      <c r="EP121" s="26">
        <f t="shared" si="116"/>
        <v>1.304</v>
      </c>
      <c r="EQ121" s="26">
        <f t="shared" si="116"/>
        <v>1.0497000000000001</v>
      </c>
      <c r="ER121" s="26">
        <f t="shared" si="116"/>
        <v>1.4702</v>
      </c>
      <c r="ES121" s="26">
        <f t="shared" si="116"/>
        <v>1.8939999999999999</v>
      </c>
      <c r="ET121" s="26">
        <f t="shared" si="116"/>
        <v>2.1046999999999998</v>
      </c>
      <c r="EU121" s="26">
        <f t="shared" si="116"/>
        <v>1.2179</v>
      </c>
      <c r="EV121" s="26">
        <f t="shared" si="116"/>
        <v>2.2886000000000002</v>
      </c>
      <c r="EW121" s="26">
        <f t="shared" si="116"/>
        <v>1.1855</v>
      </c>
      <c r="EX121" s="26">
        <f t="shared" si="116"/>
        <v>1.952</v>
      </c>
      <c r="EY121" s="26">
        <f t="shared" si="116"/>
        <v>1.1744000000000001</v>
      </c>
      <c r="EZ121" s="26">
        <f t="shared" si="116"/>
        <v>2.1362999999999999</v>
      </c>
      <c r="FA121" s="26">
        <f t="shared" si="116"/>
        <v>1.0383</v>
      </c>
      <c r="FB121" s="26">
        <f t="shared" si="116"/>
        <v>1.5256000000000001</v>
      </c>
      <c r="FC121" s="26">
        <f t="shared" si="116"/>
        <v>1.0869</v>
      </c>
      <c r="FD121" s="26">
        <f t="shared" si="116"/>
        <v>1.3224</v>
      </c>
      <c r="FE121" s="26">
        <f t="shared" si="116"/>
        <v>2.2905000000000002</v>
      </c>
      <c r="FF121" s="26">
        <f t="shared" si="116"/>
        <v>1.8278000000000001</v>
      </c>
      <c r="FG121" s="26">
        <f t="shared" si="116"/>
        <v>2.1212</v>
      </c>
      <c r="FH121" s="26">
        <f t="shared" si="116"/>
        <v>2.3130999999999999</v>
      </c>
      <c r="FI121" s="26">
        <f t="shared" si="116"/>
        <v>1.0876999999999999</v>
      </c>
      <c r="FJ121" s="26">
        <f t="shared" si="116"/>
        <v>1.0664</v>
      </c>
      <c r="FK121" s="26">
        <f t="shared" si="116"/>
        <v>1.0491999999999999</v>
      </c>
      <c r="FL121" s="26">
        <f t="shared" si="116"/>
        <v>1.0297000000000001</v>
      </c>
      <c r="FM121" s="26">
        <f t="shared" si="116"/>
        <v>1.0347</v>
      </c>
      <c r="FN121" s="26">
        <f t="shared" si="116"/>
        <v>1.0297000000000001</v>
      </c>
      <c r="FO121" s="26">
        <f t="shared" si="116"/>
        <v>1.1193</v>
      </c>
      <c r="FP121" s="26">
        <f t="shared" si="116"/>
        <v>1.0558000000000001</v>
      </c>
      <c r="FQ121" s="26">
        <f t="shared" si="116"/>
        <v>1.1276999999999999</v>
      </c>
      <c r="FR121" s="26">
        <f t="shared" si="116"/>
        <v>1.9557</v>
      </c>
      <c r="FS121" s="26">
        <f t="shared" si="116"/>
        <v>1.9933000000000001</v>
      </c>
      <c r="FT121" s="26">
        <f t="shared" si="116"/>
        <v>2.3582000000000001</v>
      </c>
      <c r="FU121" s="26">
        <f t="shared" si="116"/>
        <v>1.1720999999999999</v>
      </c>
      <c r="FV121" s="26">
        <f t="shared" si="116"/>
        <v>1.1677999999999999</v>
      </c>
      <c r="FW121" s="26">
        <f t="shared" si="116"/>
        <v>2.0648</v>
      </c>
      <c r="FX121" s="26">
        <f t="shared" si="116"/>
        <v>2.3769999999999998</v>
      </c>
      <c r="FY121" s="101"/>
      <c r="FZ121" s="26">
        <f>SUM(C121:FX121)</f>
        <v>255.37699999999995</v>
      </c>
      <c r="GA121" s="2"/>
      <c r="GB121" s="26"/>
      <c r="GC121" s="26"/>
      <c r="GD121" s="26"/>
      <c r="GE121" s="2"/>
      <c r="GF121" s="2"/>
      <c r="GG121" s="2"/>
      <c r="GH121" s="2"/>
      <c r="GI121" s="2"/>
      <c r="GJ121" s="2"/>
      <c r="GK121" s="2"/>
    </row>
    <row r="122" spans="1:202" x14ac:dyDescent="0.35">
      <c r="A122" s="3" t="s">
        <v>859</v>
      </c>
      <c r="B122" s="2" t="s">
        <v>846</v>
      </c>
      <c r="C122" s="66">
        <f>((C116*C117*C118)+(C120*C119))*C121</f>
        <v>10760.410957506559</v>
      </c>
      <c r="D122" s="66">
        <f t="shared" ref="D122:BO122" si="117">ROUND(((D116*D117*D118)+(D120*D119))*D121,8)</f>
        <v>10801.55178362</v>
      </c>
      <c r="E122" s="66">
        <f t="shared" si="117"/>
        <v>10659.8393125</v>
      </c>
      <c r="F122" s="66">
        <f t="shared" si="117"/>
        <v>10709.743122010001</v>
      </c>
      <c r="G122" s="66">
        <f t="shared" si="117"/>
        <v>11304.180963659999</v>
      </c>
      <c r="H122" s="66">
        <f t="shared" si="117"/>
        <v>11430.88819675</v>
      </c>
      <c r="I122" s="66">
        <f t="shared" si="117"/>
        <v>10680.68861297</v>
      </c>
      <c r="J122" s="66">
        <f t="shared" si="117"/>
        <v>10376.135886669999</v>
      </c>
      <c r="K122" s="66">
        <f t="shared" si="117"/>
        <v>14765.95546585</v>
      </c>
      <c r="L122" s="66">
        <f t="shared" si="117"/>
        <v>11221.408191070001</v>
      </c>
      <c r="M122" s="66">
        <f t="shared" si="117"/>
        <v>12067.042342909999</v>
      </c>
      <c r="N122" s="66">
        <f t="shared" si="117"/>
        <v>11126.173150099999</v>
      </c>
      <c r="O122" s="66">
        <f t="shared" si="117"/>
        <v>10849.90422583</v>
      </c>
      <c r="P122" s="66">
        <f t="shared" si="117"/>
        <v>14430.904120220001</v>
      </c>
      <c r="Q122" s="66">
        <f t="shared" si="117"/>
        <v>10955.746932690001</v>
      </c>
      <c r="R122" s="66">
        <f t="shared" si="117"/>
        <v>10675.84619479</v>
      </c>
      <c r="S122" s="66">
        <f t="shared" si="117"/>
        <v>11056.16455666</v>
      </c>
      <c r="T122" s="66">
        <f t="shared" si="117"/>
        <v>18290.691777</v>
      </c>
      <c r="U122" s="66">
        <f t="shared" si="117"/>
        <v>22115.13835578</v>
      </c>
      <c r="V122" s="66">
        <f t="shared" si="117"/>
        <v>15309.014759490001</v>
      </c>
      <c r="W122" s="66">
        <f t="shared" si="117"/>
        <v>16558.258925080001</v>
      </c>
      <c r="X122" s="66">
        <f t="shared" si="117"/>
        <v>22098.463432119999</v>
      </c>
      <c r="Y122" s="66">
        <f t="shared" si="117"/>
        <v>10561.4718335</v>
      </c>
      <c r="Z122" s="66">
        <f t="shared" si="117"/>
        <v>15964.34461348</v>
      </c>
      <c r="AA122" s="66">
        <f t="shared" si="117"/>
        <v>10874.591591070001</v>
      </c>
      <c r="AB122" s="66">
        <f t="shared" si="117"/>
        <v>11111.166137480001</v>
      </c>
      <c r="AC122" s="66">
        <f t="shared" si="117"/>
        <v>11458.54963241</v>
      </c>
      <c r="AD122" s="66">
        <f t="shared" si="117"/>
        <v>10872.058848770001</v>
      </c>
      <c r="AE122" s="66">
        <f t="shared" si="117"/>
        <v>20535.59637395</v>
      </c>
      <c r="AF122" s="66">
        <f t="shared" si="117"/>
        <v>18264.770651409999</v>
      </c>
      <c r="AG122" s="66">
        <f t="shared" si="117"/>
        <v>12471.095515630001</v>
      </c>
      <c r="AH122" s="66">
        <f t="shared" si="117"/>
        <v>10877.069463899999</v>
      </c>
      <c r="AI122" s="66">
        <f t="shared" si="117"/>
        <v>12403.38991328</v>
      </c>
      <c r="AJ122" s="66">
        <f t="shared" si="117"/>
        <v>18504.6780635</v>
      </c>
      <c r="AK122" s="66">
        <f t="shared" si="117"/>
        <v>18773.290868579999</v>
      </c>
      <c r="AL122" s="66">
        <f t="shared" si="117"/>
        <v>14463.58161462</v>
      </c>
      <c r="AM122" s="66">
        <f t="shared" si="117"/>
        <v>13762.728846530001</v>
      </c>
      <c r="AN122" s="66">
        <f t="shared" si="117"/>
        <v>14881.473628219999</v>
      </c>
      <c r="AO122" s="66">
        <f t="shared" si="117"/>
        <v>10528.22789867</v>
      </c>
      <c r="AP122" s="66">
        <f t="shared" si="117"/>
        <v>10963.86246686</v>
      </c>
      <c r="AQ122" s="66">
        <f t="shared" si="117"/>
        <v>17068.298540719999</v>
      </c>
      <c r="AR122" s="66">
        <f t="shared" si="117"/>
        <v>10963.86246686</v>
      </c>
      <c r="AS122" s="66">
        <f t="shared" si="117"/>
        <v>11502.429042219999</v>
      </c>
      <c r="AT122" s="66">
        <f t="shared" si="117"/>
        <v>11050.608771540001</v>
      </c>
      <c r="AU122" s="66">
        <f t="shared" si="117"/>
        <v>15155.184725130001</v>
      </c>
      <c r="AV122" s="66">
        <f t="shared" si="117"/>
        <v>15296.752352089999</v>
      </c>
      <c r="AW122" s="66">
        <f t="shared" si="117"/>
        <v>16448.711020399998</v>
      </c>
      <c r="AX122" s="66">
        <f t="shared" si="117"/>
        <v>23395.471179060001</v>
      </c>
      <c r="AY122" s="66">
        <f t="shared" si="117"/>
        <v>13085.31620388</v>
      </c>
      <c r="AZ122" s="66">
        <f t="shared" si="117"/>
        <v>10633.03832139</v>
      </c>
      <c r="BA122" s="66">
        <f t="shared" si="117"/>
        <v>10397.72997767</v>
      </c>
      <c r="BB122" s="66">
        <f t="shared" si="117"/>
        <v>10474.29398946</v>
      </c>
      <c r="BC122" s="66">
        <f t="shared" si="117"/>
        <v>10647.638212190001</v>
      </c>
      <c r="BD122" s="66">
        <f t="shared" si="117"/>
        <v>10679.371590410001</v>
      </c>
      <c r="BE122" s="66">
        <f t="shared" si="117"/>
        <v>11410.98718649</v>
      </c>
      <c r="BF122" s="66">
        <f t="shared" si="117"/>
        <v>10729.198882139999</v>
      </c>
      <c r="BG122" s="66">
        <f t="shared" si="117"/>
        <v>11672.826573390001</v>
      </c>
      <c r="BH122" s="66">
        <f t="shared" si="117"/>
        <v>12374.494917919999</v>
      </c>
      <c r="BI122" s="66">
        <f t="shared" si="117"/>
        <v>16536.10789607</v>
      </c>
      <c r="BJ122" s="66">
        <f t="shared" si="117"/>
        <v>10788.844919630001</v>
      </c>
      <c r="BK122" s="66">
        <f t="shared" si="117"/>
        <v>10671.70323702</v>
      </c>
      <c r="BL122" s="66">
        <f t="shared" si="117"/>
        <v>23081.69194375</v>
      </c>
      <c r="BM122" s="66">
        <f t="shared" si="117"/>
        <v>12860.19775189</v>
      </c>
      <c r="BN122" s="66">
        <f t="shared" si="117"/>
        <v>10305.617125000001</v>
      </c>
      <c r="BO122" s="66">
        <f t="shared" si="117"/>
        <v>10814.22166198</v>
      </c>
      <c r="BP122" s="66">
        <f t="shared" ref="BP122:EA122" si="118">ROUND(((BP116*BP117*BP118)+(BP120*BP119))*BP121,8)</f>
        <v>19409.810953569999</v>
      </c>
      <c r="BQ122" s="66">
        <f t="shared" si="118"/>
        <v>11409.46985793</v>
      </c>
      <c r="BR122" s="66">
        <f t="shared" si="118"/>
        <v>10606.824394519999</v>
      </c>
      <c r="BS122" s="66">
        <f t="shared" si="118"/>
        <v>11500.147155479999</v>
      </c>
      <c r="BT122" s="66">
        <f t="shared" si="118"/>
        <v>14459.902504600001</v>
      </c>
      <c r="BU122" s="66">
        <f t="shared" si="118"/>
        <v>13501.77628007</v>
      </c>
      <c r="BV122" s="66">
        <f t="shared" si="118"/>
        <v>11233.180978980001</v>
      </c>
      <c r="BW122" s="66">
        <f t="shared" si="118"/>
        <v>11075.45966391</v>
      </c>
      <c r="BX122" s="66">
        <f t="shared" si="118"/>
        <v>23757.581116400001</v>
      </c>
      <c r="BY122" s="66">
        <f t="shared" si="118"/>
        <v>12668.744952749999</v>
      </c>
      <c r="BZ122" s="66">
        <f t="shared" si="118"/>
        <v>16884.147204000001</v>
      </c>
      <c r="CA122" s="66">
        <f t="shared" si="118"/>
        <v>20314.81384056</v>
      </c>
      <c r="CB122" s="66">
        <f t="shared" si="118"/>
        <v>10866.47605691</v>
      </c>
      <c r="CC122" s="66">
        <f t="shared" si="118"/>
        <v>17133.627146589999</v>
      </c>
      <c r="CD122" s="66">
        <f t="shared" si="118"/>
        <v>16453.120448419999</v>
      </c>
      <c r="CE122" s="66">
        <f t="shared" si="118"/>
        <v>18735.229764449999</v>
      </c>
      <c r="CF122" s="66">
        <f t="shared" si="118"/>
        <v>19527.638097890002</v>
      </c>
      <c r="CG122" s="66">
        <f t="shared" si="118"/>
        <v>17187.217958379999</v>
      </c>
      <c r="CH122" s="66">
        <f t="shared" si="118"/>
        <v>20571.043779740001</v>
      </c>
      <c r="CI122" s="66">
        <f t="shared" si="118"/>
        <v>11031.77423395</v>
      </c>
      <c r="CJ122" s="66">
        <f t="shared" si="118"/>
        <v>11738.48090699</v>
      </c>
      <c r="CK122" s="66">
        <f t="shared" si="118"/>
        <v>10986.248786730001</v>
      </c>
      <c r="CL122" s="66">
        <f t="shared" si="118"/>
        <v>11617.1200687</v>
      </c>
      <c r="CM122" s="66">
        <f t="shared" si="118"/>
        <v>12204.502224960001</v>
      </c>
      <c r="CN122" s="66">
        <f t="shared" si="118"/>
        <v>10476.930417129999</v>
      </c>
      <c r="CO122" s="66">
        <f t="shared" si="118"/>
        <v>10461.06611715</v>
      </c>
      <c r="CP122" s="66">
        <f t="shared" si="118"/>
        <v>11842.112166250001</v>
      </c>
      <c r="CQ122" s="66">
        <f t="shared" si="118"/>
        <v>11688.83851845</v>
      </c>
      <c r="CR122" s="66">
        <f t="shared" si="118"/>
        <v>16303.97819199</v>
      </c>
      <c r="CS122" s="66">
        <f t="shared" si="118"/>
        <v>15156.265985149999</v>
      </c>
      <c r="CT122" s="66">
        <f t="shared" si="118"/>
        <v>20145.715889380001</v>
      </c>
      <c r="CU122" s="66">
        <f t="shared" si="118"/>
        <v>11712.96792807</v>
      </c>
      <c r="CV122" s="66">
        <f t="shared" si="118"/>
        <v>21114.642936759999</v>
      </c>
      <c r="CW122" s="66">
        <f t="shared" si="118"/>
        <v>17161.738899510001</v>
      </c>
      <c r="CX122" s="66">
        <f t="shared" si="118"/>
        <v>12092.95419712</v>
      </c>
      <c r="CY122" s="66">
        <f t="shared" si="118"/>
        <v>22298.56251593</v>
      </c>
      <c r="CZ122" s="66">
        <f t="shared" si="118"/>
        <v>10749.723181200001</v>
      </c>
      <c r="DA122" s="66">
        <f t="shared" si="118"/>
        <v>17811.97564696</v>
      </c>
      <c r="DB122" s="66">
        <f t="shared" si="118"/>
        <v>14474.345702230001</v>
      </c>
      <c r="DC122" s="66">
        <f t="shared" si="118"/>
        <v>18100.154832439999</v>
      </c>
      <c r="DD122" s="66">
        <f t="shared" si="118"/>
        <v>19096.569188459998</v>
      </c>
      <c r="DE122" s="66">
        <f t="shared" si="118"/>
        <v>14500.38632792</v>
      </c>
      <c r="DF122" s="66">
        <f t="shared" si="118"/>
        <v>10139.740285260001</v>
      </c>
      <c r="DG122" s="66">
        <f t="shared" si="118"/>
        <v>21075.03100187</v>
      </c>
      <c r="DH122" s="66">
        <f t="shared" si="118"/>
        <v>10526.499815560001</v>
      </c>
      <c r="DI122" s="66">
        <f t="shared" si="118"/>
        <v>10347.463150080001</v>
      </c>
      <c r="DJ122" s="66">
        <f t="shared" si="118"/>
        <v>11834.13283565</v>
      </c>
      <c r="DK122" s="66">
        <f t="shared" si="118"/>
        <v>11993.41232351</v>
      </c>
      <c r="DL122" s="66">
        <f t="shared" si="118"/>
        <v>10759.18421157</v>
      </c>
      <c r="DM122" s="66">
        <f t="shared" si="118"/>
        <v>17636.039795109999</v>
      </c>
      <c r="DN122" s="66">
        <f t="shared" si="118"/>
        <v>11160.662207449999</v>
      </c>
      <c r="DO122" s="66">
        <f t="shared" si="118"/>
        <v>10597.83746615</v>
      </c>
      <c r="DP122" s="66">
        <f t="shared" si="118"/>
        <v>18556.171256630001</v>
      </c>
      <c r="DQ122" s="66">
        <f t="shared" si="118"/>
        <v>11532.162796819999</v>
      </c>
      <c r="DR122" s="66">
        <f t="shared" si="118"/>
        <v>10832.192816479999</v>
      </c>
      <c r="DS122" s="66">
        <f t="shared" si="118"/>
        <v>11754.24025848</v>
      </c>
      <c r="DT122" s="66">
        <f t="shared" si="118"/>
        <v>18714.941164529999</v>
      </c>
      <c r="DU122" s="66">
        <f t="shared" si="118"/>
        <v>13485.61498292</v>
      </c>
      <c r="DV122" s="66">
        <f t="shared" si="118"/>
        <v>16950.84568817</v>
      </c>
      <c r="DW122" s="66">
        <f t="shared" si="118"/>
        <v>14595.79242564</v>
      </c>
      <c r="DX122" s="66">
        <f t="shared" si="118"/>
        <v>22116.831008910001</v>
      </c>
      <c r="DY122" s="66">
        <f t="shared" si="118"/>
        <v>16400.12985157</v>
      </c>
      <c r="DZ122" s="66">
        <f t="shared" si="118"/>
        <v>12424.40769183</v>
      </c>
      <c r="EA122" s="66">
        <f t="shared" si="118"/>
        <v>12574.370628049999</v>
      </c>
      <c r="EB122" s="66">
        <f t="shared" ref="EB122:FX122" si="119">ROUND(((EB116*EB117*EB118)+(EB120*EB119))*EB121,8)</f>
        <v>11735.727015500001</v>
      </c>
      <c r="EC122" s="66">
        <f t="shared" si="119"/>
        <v>14369.33401606</v>
      </c>
      <c r="ED122" s="66">
        <f t="shared" si="119"/>
        <v>14873.61631752</v>
      </c>
      <c r="EE122" s="66">
        <f t="shared" si="119"/>
        <v>17460.135562949999</v>
      </c>
      <c r="EF122" s="66">
        <f t="shared" si="119"/>
        <v>10713.09131657</v>
      </c>
      <c r="EG122" s="66">
        <f t="shared" si="119"/>
        <v>15218.61984132</v>
      </c>
      <c r="EH122" s="66">
        <f t="shared" si="119"/>
        <v>15594.02340799</v>
      </c>
      <c r="EI122" s="66">
        <f t="shared" si="119"/>
        <v>10388.22269665</v>
      </c>
      <c r="EJ122" s="66">
        <f t="shared" si="119"/>
        <v>10288.12273904</v>
      </c>
      <c r="EK122" s="66">
        <f t="shared" si="119"/>
        <v>11511.0543616</v>
      </c>
      <c r="EL122" s="66">
        <f t="shared" si="119"/>
        <v>11671.01949284</v>
      </c>
      <c r="EM122" s="66">
        <f t="shared" si="119"/>
        <v>13487.01887383</v>
      </c>
      <c r="EN122" s="66">
        <f t="shared" si="119"/>
        <v>10962.186990239999</v>
      </c>
      <c r="EO122" s="66">
        <f t="shared" si="119"/>
        <v>14587.297473889999</v>
      </c>
      <c r="EP122" s="66">
        <f t="shared" si="119"/>
        <v>13683.18412473</v>
      </c>
      <c r="EQ122" s="66">
        <f t="shared" si="119"/>
        <v>11290.96456665</v>
      </c>
      <c r="ER122" s="66">
        <f t="shared" si="119"/>
        <v>15396.30239794</v>
      </c>
      <c r="ES122" s="66">
        <f t="shared" si="119"/>
        <v>17586.898660489998</v>
      </c>
      <c r="ET122" s="66">
        <f t="shared" si="119"/>
        <v>19898.877351449999</v>
      </c>
      <c r="EU122" s="66">
        <f t="shared" si="119"/>
        <v>11414.586317949999</v>
      </c>
      <c r="EV122" s="66">
        <f t="shared" si="119"/>
        <v>22804.579260959999</v>
      </c>
      <c r="EW122" s="66">
        <f t="shared" si="119"/>
        <v>15450.55582046</v>
      </c>
      <c r="EX122" s="66">
        <f t="shared" si="119"/>
        <v>20181.494562479998</v>
      </c>
      <c r="EY122" s="66">
        <f t="shared" si="119"/>
        <v>11226.54932283</v>
      </c>
      <c r="EZ122" s="66">
        <f t="shared" si="119"/>
        <v>20159.455362780001</v>
      </c>
      <c r="FA122" s="66">
        <f t="shared" si="119"/>
        <v>11563.2361301</v>
      </c>
      <c r="FB122" s="66">
        <f t="shared" si="119"/>
        <v>14865.882770570001</v>
      </c>
      <c r="FC122" s="66">
        <f t="shared" si="119"/>
        <v>11052.77768393</v>
      </c>
      <c r="FD122" s="66">
        <f t="shared" si="119"/>
        <v>12889.48997398</v>
      </c>
      <c r="FE122" s="66">
        <f t="shared" si="119"/>
        <v>21800.92387142</v>
      </c>
      <c r="FF122" s="66">
        <f t="shared" si="119"/>
        <v>17643.311786990002</v>
      </c>
      <c r="FG122" s="66">
        <f t="shared" si="119"/>
        <v>20611.55926482</v>
      </c>
      <c r="FH122" s="66">
        <f t="shared" si="119"/>
        <v>21886.075205450001</v>
      </c>
      <c r="FI122" s="66">
        <f t="shared" si="119"/>
        <v>10906.14946776</v>
      </c>
      <c r="FJ122" s="66">
        <f t="shared" si="119"/>
        <v>10623.6519904</v>
      </c>
      <c r="FK122" s="66">
        <f t="shared" si="119"/>
        <v>10614.576891279999</v>
      </c>
      <c r="FL122" s="66">
        <f t="shared" si="119"/>
        <v>10357.058148730001</v>
      </c>
      <c r="FM122" s="66">
        <f t="shared" si="119"/>
        <v>10400.660022800001</v>
      </c>
      <c r="FN122" s="66">
        <f t="shared" si="119"/>
        <v>10457.36794446</v>
      </c>
      <c r="FO122" s="66">
        <f t="shared" si="119"/>
        <v>11203.945321880001</v>
      </c>
      <c r="FP122" s="66">
        <f t="shared" si="119"/>
        <v>10828.9842321</v>
      </c>
      <c r="FQ122" s="66">
        <f t="shared" si="119"/>
        <v>11201.530846600001</v>
      </c>
      <c r="FR122" s="66">
        <f t="shared" si="119"/>
        <v>19078.971677450001</v>
      </c>
      <c r="FS122" s="66">
        <f t="shared" si="119"/>
        <v>19388.25615533</v>
      </c>
      <c r="FT122" s="66">
        <f t="shared" si="119"/>
        <v>22935.498346709999</v>
      </c>
      <c r="FU122" s="66">
        <f t="shared" si="119"/>
        <v>11869.81984115</v>
      </c>
      <c r="FV122" s="66">
        <f t="shared" si="119"/>
        <v>11419.65295716</v>
      </c>
      <c r="FW122" s="66">
        <f t="shared" si="119"/>
        <v>20109.270195429999</v>
      </c>
      <c r="FX122" s="66">
        <f t="shared" si="119"/>
        <v>23944.64962475</v>
      </c>
      <c r="FY122" s="2"/>
      <c r="FZ122" s="26">
        <f>AVERAGE(C122:FX122)</f>
        <v>14153.021834843978</v>
      </c>
      <c r="GB122" s="2"/>
      <c r="GC122" s="2"/>
      <c r="GD122" s="2"/>
      <c r="GE122" s="2"/>
      <c r="GF122" s="2"/>
      <c r="GG122" s="2"/>
      <c r="GH122" s="2"/>
      <c r="GI122" s="2"/>
      <c r="GJ122" s="2"/>
      <c r="GK122" s="2"/>
    </row>
    <row r="123" spans="1:202" x14ac:dyDescent="0.35">
      <c r="A123" s="2"/>
      <c r="B123" s="2" t="s">
        <v>860</v>
      </c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6"/>
      <c r="FZ123" s="66">
        <f>FZ122/178</f>
        <v>79.511358622718973</v>
      </c>
      <c r="GA123" s="2"/>
      <c r="GB123" s="2"/>
      <c r="GC123" s="2"/>
      <c r="GD123" s="2"/>
      <c r="GE123" s="2"/>
      <c r="GF123" s="2"/>
      <c r="GG123" s="2"/>
      <c r="GH123" s="2"/>
      <c r="GI123" s="2"/>
      <c r="GJ123" s="2"/>
      <c r="GK123" s="2"/>
    </row>
    <row r="124" spans="1:202" x14ac:dyDescent="0.35">
      <c r="A124" s="2"/>
      <c r="B124" s="2" t="s">
        <v>861</v>
      </c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6"/>
      <c r="FZ124" s="66"/>
      <c r="GA124" s="2"/>
      <c r="GB124" s="26"/>
      <c r="GC124" s="26"/>
      <c r="GD124" s="26"/>
      <c r="GE124" s="2"/>
      <c r="GF124" s="2"/>
      <c r="GG124" s="2"/>
      <c r="GH124" s="2"/>
      <c r="GI124" s="2"/>
      <c r="GJ124" s="2"/>
      <c r="GK124" s="2"/>
    </row>
    <row r="125" spans="1:202" x14ac:dyDescent="0.35">
      <c r="A125" s="3" t="s">
        <v>862</v>
      </c>
      <c r="B125" s="2" t="s">
        <v>863</v>
      </c>
      <c r="C125" s="12">
        <f t="shared" ref="C125:BN125" si="120">ROUND(C95,1)</f>
        <v>6449</v>
      </c>
      <c r="D125" s="12">
        <f t="shared" si="120"/>
        <v>36271.5</v>
      </c>
      <c r="E125" s="12">
        <f t="shared" si="120"/>
        <v>5241.2</v>
      </c>
      <c r="F125" s="12">
        <f t="shared" si="120"/>
        <v>22287.5</v>
      </c>
      <c r="G125" s="12">
        <f t="shared" si="120"/>
        <v>1531.5</v>
      </c>
      <c r="H125" s="12">
        <f t="shared" si="120"/>
        <v>1123</v>
      </c>
      <c r="I125" s="12">
        <f t="shared" si="120"/>
        <v>7222.1</v>
      </c>
      <c r="J125" s="12">
        <f t="shared" si="120"/>
        <v>1986</v>
      </c>
      <c r="K125" s="12">
        <f t="shared" si="120"/>
        <v>273.5</v>
      </c>
      <c r="L125" s="12">
        <f t="shared" si="120"/>
        <v>2060</v>
      </c>
      <c r="M125" s="12">
        <f t="shared" si="120"/>
        <v>881</v>
      </c>
      <c r="N125" s="12">
        <f t="shared" si="120"/>
        <v>48502.400000000001</v>
      </c>
      <c r="O125" s="12">
        <f t="shared" si="120"/>
        <v>12660.5</v>
      </c>
      <c r="P125" s="12">
        <f t="shared" si="120"/>
        <v>358</v>
      </c>
      <c r="Q125" s="12">
        <f t="shared" si="120"/>
        <v>37867.5</v>
      </c>
      <c r="R125" s="12">
        <f t="shared" si="120"/>
        <v>520</v>
      </c>
      <c r="S125" s="12">
        <f t="shared" si="120"/>
        <v>1483.8</v>
      </c>
      <c r="T125" s="12">
        <f t="shared" si="120"/>
        <v>164</v>
      </c>
      <c r="U125" s="12">
        <f t="shared" si="120"/>
        <v>50</v>
      </c>
      <c r="V125" s="12">
        <f t="shared" si="120"/>
        <v>249.1</v>
      </c>
      <c r="W125" s="12">
        <f t="shared" si="120"/>
        <v>209.4</v>
      </c>
      <c r="X125" s="12">
        <f t="shared" si="120"/>
        <v>50</v>
      </c>
      <c r="Y125" s="12">
        <f t="shared" si="120"/>
        <v>412</v>
      </c>
      <c r="Z125" s="12">
        <f t="shared" si="120"/>
        <v>219</v>
      </c>
      <c r="AA125" s="12">
        <f t="shared" si="120"/>
        <v>30218.9</v>
      </c>
      <c r="AB125" s="12">
        <f t="shared" si="120"/>
        <v>26565.7</v>
      </c>
      <c r="AC125" s="12">
        <f t="shared" si="120"/>
        <v>910</v>
      </c>
      <c r="AD125" s="12">
        <f t="shared" si="120"/>
        <v>1411.6</v>
      </c>
      <c r="AE125" s="12">
        <f t="shared" si="120"/>
        <v>92</v>
      </c>
      <c r="AF125" s="12">
        <f t="shared" si="120"/>
        <v>179</v>
      </c>
      <c r="AG125" s="12">
        <f t="shared" si="120"/>
        <v>572.5</v>
      </c>
      <c r="AH125" s="12">
        <f t="shared" si="120"/>
        <v>925</v>
      </c>
      <c r="AI125" s="12">
        <f t="shared" si="120"/>
        <v>414</v>
      </c>
      <c r="AJ125" s="12">
        <f t="shared" si="120"/>
        <v>170</v>
      </c>
      <c r="AK125" s="12">
        <f t="shared" si="120"/>
        <v>153</v>
      </c>
      <c r="AL125" s="12">
        <f t="shared" si="120"/>
        <v>284</v>
      </c>
      <c r="AM125" s="12">
        <f t="shared" si="120"/>
        <v>335</v>
      </c>
      <c r="AN125" s="12">
        <f t="shared" si="120"/>
        <v>287</v>
      </c>
      <c r="AO125" s="12">
        <f t="shared" si="120"/>
        <v>3974.1</v>
      </c>
      <c r="AP125" s="12">
        <f t="shared" si="120"/>
        <v>80794.600000000006</v>
      </c>
      <c r="AQ125" s="12">
        <f t="shared" si="120"/>
        <v>228</v>
      </c>
      <c r="AR125" s="12">
        <f t="shared" si="120"/>
        <v>59561.599999999999</v>
      </c>
      <c r="AS125" s="12">
        <f t="shared" si="120"/>
        <v>6346</v>
      </c>
      <c r="AT125" s="12">
        <f t="shared" si="120"/>
        <v>2430.4</v>
      </c>
      <c r="AU125" s="12">
        <f t="shared" si="120"/>
        <v>315.5</v>
      </c>
      <c r="AV125" s="12">
        <f t="shared" si="120"/>
        <v>299</v>
      </c>
      <c r="AW125" s="12">
        <f t="shared" si="120"/>
        <v>255.5</v>
      </c>
      <c r="AX125" s="12">
        <f t="shared" si="120"/>
        <v>60</v>
      </c>
      <c r="AY125" s="12">
        <f t="shared" si="120"/>
        <v>427</v>
      </c>
      <c r="AZ125" s="12">
        <f t="shared" si="120"/>
        <v>11745.2</v>
      </c>
      <c r="BA125" s="12">
        <f t="shared" si="120"/>
        <v>8758</v>
      </c>
      <c r="BB125" s="12">
        <f t="shared" si="120"/>
        <v>7048.6</v>
      </c>
      <c r="BC125" s="12">
        <f t="shared" si="120"/>
        <v>24837.5</v>
      </c>
      <c r="BD125" s="12">
        <f t="shared" si="120"/>
        <v>3648</v>
      </c>
      <c r="BE125" s="12">
        <f t="shared" si="120"/>
        <v>1183.5</v>
      </c>
      <c r="BF125" s="12">
        <f t="shared" si="120"/>
        <v>24581.200000000001</v>
      </c>
      <c r="BG125" s="12">
        <f t="shared" si="120"/>
        <v>883</v>
      </c>
      <c r="BH125" s="12">
        <f t="shared" si="120"/>
        <v>543.5</v>
      </c>
      <c r="BI125" s="12">
        <f t="shared" si="120"/>
        <v>246.5</v>
      </c>
      <c r="BJ125" s="12">
        <f t="shared" si="120"/>
        <v>6279.3</v>
      </c>
      <c r="BK125" s="12">
        <f t="shared" si="120"/>
        <v>20889.400000000001</v>
      </c>
      <c r="BL125" s="12">
        <f t="shared" si="120"/>
        <v>58</v>
      </c>
      <c r="BM125" s="12">
        <f t="shared" si="120"/>
        <v>420</v>
      </c>
      <c r="BN125" s="12">
        <f t="shared" si="120"/>
        <v>2977.6</v>
      </c>
      <c r="BO125" s="12">
        <f t="shared" ref="BO125:DZ125" si="121">ROUND(BO95,1)</f>
        <v>1224.5</v>
      </c>
      <c r="BP125" s="12">
        <f t="shared" si="121"/>
        <v>149</v>
      </c>
      <c r="BQ125" s="12">
        <f t="shared" si="121"/>
        <v>5948.5</v>
      </c>
      <c r="BR125" s="12">
        <f t="shared" si="121"/>
        <v>4492.6000000000004</v>
      </c>
      <c r="BS125" s="12">
        <f t="shared" si="121"/>
        <v>1100.5</v>
      </c>
      <c r="BT125" s="12">
        <f t="shared" si="121"/>
        <v>367</v>
      </c>
      <c r="BU125" s="12">
        <f t="shared" si="121"/>
        <v>422.5</v>
      </c>
      <c r="BV125" s="12">
        <f t="shared" si="121"/>
        <v>1228</v>
      </c>
      <c r="BW125" s="12">
        <f t="shared" si="121"/>
        <v>1984.2</v>
      </c>
      <c r="BX125" s="12">
        <f t="shared" si="121"/>
        <v>69</v>
      </c>
      <c r="BY125" s="12">
        <f t="shared" si="121"/>
        <v>437</v>
      </c>
      <c r="BZ125" s="12">
        <f t="shared" si="121"/>
        <v>198</v>
      </c>
      <c r="CA125" s="12">
        <f t="shared" si="121"/>
        <v>139.5</v>
      </c>
      <c r="CB125" s="12">
        <f t="shared" si="121"/>
        <v>69946.2</v>
      </c>
      <c r="CC125" s="12">
        <f t="shared" si="121"/>
        <v>190</v>
      </c>
      <c r="CD125" s="12">
        <f t="shared" si="121"/>
        <v>202.3</v>
      </c>
      <c r="CE125" s="12">
        <f t="shared" si="121"/>
        <v>148</v>
      </c>
      <c r="CF125" s="12">
        <f t="shared" si="121"/>
        <v>108</v>
      </c>
      <c r="CG125" s="12">
        <f t="shared" si="121"/>
        <v>193</v>
      </c>
      <c r="CH125" s="12">
        <f t="shared" si="121"/>
        <v>95.5</v>
      </c>
      <c r="CI125" s="12">
        <f t="shared" si="121"/>
        <v>697</v>
      </c>
      <c r="CJ125" s="12">
        <f t="shared" si="121"/>
        <v>819</v>
      </c>
      <c r="CK125" s="12">
        <f t="shared" si="121"/>
        <v>4810.5</v>
      </c>
      <c r="CL125" s="12">
        <f t="shared" si="121"/>
        <v>1203.2</v>
      </c>
      <c r="CM125" s="12">
        <f t="shared" si="121"/>
        <v>716.7</v>
      </c>
      <c r="CN125" s="12">
        <f t="shared" si="121"/>
        <v>31629.3</v>
      </c>
      <c r="CO125" s="12">
        <f t="shared" si="121"/>
        <v>14037.5</v>
      </c>
      <c r="CP125" s="12">
        <f t="shared" si="121"/>
        <v>907.7</v>
      </c>
      <c r="CQ125" s="12">
        <f t="shared" si="121"/>
        <v>729</v>
      </c>
      <c r="CR125" s="12">
        <f t="shared" si="121"/>
        <v>231</v>
      </c>
      <c r="CS125" s="12">
        <f t="shared" si="121"/>
        <v>266</v>
      </c>
      <c r="CT125" s="12">
        <f t="shared" si="121"/>
        <v>106</v>
      </c>
      <c r="CU125" s="12">
        <f t="shared" si="121"/>
        <v>74</v>
      </c>
      <c r="CV125" s="12">
        <f t="shared" si="121"/>
        <v>50</v>
      </c>
      <c r="CW125" s="12">
        <f t="shared" si="121"/>
        <v>208</v>
      </c>
      <c r="CX125" s="12">
        <f t="shared" si="121"/>
        <v>458.5</v>
      </c>
      <c r="CY125" s="12">
        <f t="shared" si="121"/>
        <v>50</v>
      </c>
      <c r="CZ125" s="12">
        <f t="shared" si="121"/>
        <v>1720</v>
      </c>
      <c r="DA125" s="12">
        <f t="shared" si="121"/>
        <v>191</v>
      </c>
      <c r="DB125" s="12">
        <f t="shared" si="121"/>
        <v>316</v>
      </c>
      <c r="DC125" s="12">
        <f t="shared" si="121"/>
        <v>188</v>
      </c>
      <c r="DD125" s="12">
        <f t="shared" si="121"/>
        <v>158.5</v>
      </c>
      <c r="DE125" s="12">
        <f t="shared" si="121"/>
        <v>310.5</v>
      </c>
      <c r="DF125" s="12">
        <f t="shared" si="121"/>
        <v>19338.400000000001</v>
      </c>
      <c r="DG125" s="12">
        <f t="shared" si="121"/>
        <v>114</v>
      </c>
      <c r="DH125" s="12">
        <f t="shared" si="121"/>
        <v>1758</v>
      </c>
      <c r="DI125" s="12">
        <f t="shared" si="121"/>
        <v>2389.1999999999998</v>
      </c>
      <c r="DJ125" s="12">
        <f t="shared" si="121"/>
        <v>648</v>
      </c>
      <c r="DK125" s="12">
        <f t="shared" si="121"/>
        <v>515</v>
      </c>
      <c r="DL125" s="12">
        <f t="shared" si="121"/>
        <v>5706.6</v>
      </c>
      <c r="DM125" s="12">
        <f t="shared" si="121"/>
        <v>224.6</v>
      </c>
      <c r="DN125" s="12">
        <f t="shared" si="121"/>
        <v>1358</v>
      </c>
      <c r="DO125" s="12">
        <f t="shared" si="121"/>
        <v>3262</v>
      </c>
      <c r="DP125" s="12">
        <f t="shared" si="121"/>
        <v>191</v>
      </c>
      <c r="DQ125" s="12">
        <f t="shared" si="121"/>
        <v>852</v>
      </c>
      <c r="DR125" s="12">
        <f t="shared" si="121"/>
        <v>1292</v>
      </c>
      <c r="DS125" s="12">
        <f t="shared" si="121"/>
        <v>574</v>
      </c>
      <c r="DT125" s="12">
        <f t="shared" si="121"/>
        <v>171</v>
      </c>
      <c r="DU125" s="12">
        <f t="shared" si="121"/>
        <v>360</v>
      </c>
      <c r="DV125" s="12">
        <f t="shared" si="121"/>
        <v>216</v>
      </c>
      <c r="DW125" s="12">
        <f t="shared" si="121"/>
        <v>296</v>
      </c>
      <c r="DX125" s="12">
        <f t="shared" si="121"/>
        <v>147</v>
      </c>
      <c r="DY125" s="12">
        <f t="shared" si="121"/>
        <v>287.5</v>
      </c>
      <c r="DZ125" s="12">
        <f t="shared" si="121"/>
        <v>693</v>
      </c>
      <c r="EA125" s="12">
        <f t="shared" ref="EA125:FX125" si="122">ROUND(EA95,1)</f>
        <v>518</v>
      </c>
      <c r="EB125" s="12">
        <f t="shared" si="122"/>
        <v>494</v>
      </c>
      <c r="EC125" s="12">
        <f t="shared" si="122"/>
        <v>271.5</v>
      </c>
      <c r="ED125" s="12">
        <f t="shared" si="122"/>
        <v>1514</v>
      </c>
      <c r="EE125" s="12">
        <f t="shared" si="122"/>
        <v>184</v>
      </c>
      <c r="EF125" s="12">
        <f t="shared" si="122"/>
        <v>1334</v>
      </c>
      <c r="EG125" s="12">
        <f t="shared" si="122"/>
        <v>237</v>
      </c>
      <c r="EH125" s="12">
        <f t="shared" si="122"/>
        <v>236.5</v>
      </c>
      <c r="EI125" s="12">
        <f t="shared" si="122"/>
        <v>13398</v>
      </c>
      <c r="EJ125" s="12">
        <f t="shared" si="122"/>
        <v>9983.6</v>
      </c>
      <c r="EK125" s="12">
        <f t="shared" si="122"/>
        <v>672</v>
      </c>
      <c r="EL125" s="12">
        <f t="shared" si="122"/>
        <v>484.5</v>
      </c>
      <c r="EM125" s="12">
        <f t="shared" si="122"/>
        <v>357</v>
      </c>
      <c r="EN125" s="12">
        <f t="shared" si="122"/>
        <v>878</v>
      </c>
      <c r="EO125" s="12">
        <f t="shared" si="122"/>
        <v>283</v>
      </c>
      <c r="EP125" s="12">
        <f t="shared" si="122"/>
        <v>420</v>
      </c>
      <c r="EQ125" s="12">
        <f t="shared" si="122"/>
        <v>2555</v>
      </c>
      <c r="ER125" s="12">
        <f t="shared" si="122"/>
        <v>321</v>
      </c>
      <c r="ES125" s="12">
        <f t="shared" si="122"/>
        <v>183.4</v>
      </c>
      <c r="ET125" s="12">
        <f t="shared" si="122"/>
        <v>184</v>
      </c>
      <c r="EU125" s="12">
        <f t="shared" si="122"/>
        <v>557</v>
      </c>
      <c r="EV125" s="12">
        <f t="shared" si="122"/>
        <v>73.5</v>
      </c>
      <c r="EW125" s="12">
        <f t="shared" si="122"/>
        <v>716.5</v>
      </c>
      <c r="EX125" s="12">
        <f t="shared" si="122"/>
        <v>168</v>
      </c>
      <c r="EY125" s="12">
        <f t="shared" si="122"/>
        <v>205</v>
      </c>
      <c r="EZ125" s="12">
        <f t="shared" si="122"/>
        <v>119</v>
      </c>
      <c r="FA125" s="12">
        <f t="shared" si="122"/>
        <v>3381.5</v>
      </c>
      <c r="FB125" s="12">
        <f t="shared" si="122"/>
        <v>288</v>
      </c>
      <c r="FC125" s="12">
        <f t="shared" si="122"/>
        <v>1660.7</v>
      </c>
      <c r="FD125" s="12">
        <f t="shared" si="122"/>
        <v>408</v>
      </c>
      <c r="FE125" s="12">
        <f t="shared" si="122"/>
        <v>78</v>
      </c>
      <c r="FF125" s="12">
        <f t="shared" si="122"/>
        <v>201</v>
      </c>
      <c r="FG125" s="12">
        <f t="shared" si="122"/>
        <v>123</v>
      </c>
      <c r="FH125" s="12">
        <f t="shared" si="122"/>
        <v>72</v>
      </c>
      <c r="FI125" s="12">
        <f t="shared" si="122"/>
        <v>1654</v>
      </c>
      <c r="FJ125" s="12">
        <f t="shared" si="122"/>
        <v>2049</v>
      </c>
      <c r="FK125" s="12">
        <f t="shared" si="122"/>
        <v>2593</v>
      </c>
      <c r="FL125" s="12">
        <f t="shared" si="122"/>
        <v>8371</v>
      </c>
      <c r="FM125" s="12">
        <f t="shared" si="122"/>
        <v>3938</v>
      </c>
      <c r="FN125" s="12">
        <f t="shared" si="122"/>
        <v>21984.400000000001</v>
      </c>
      <c r="FO125" s="12">
        <f t="shared" si="122"/>
        <v>1066</v>
      </c>
      <c r="FP125" s="12">
        <f t="shared" si="122"/>
        <v>2247</v>
      </c>
      <c r="FQ125" s="12">
        <f t="shared" si="122"/>
        <v>997</v>
      </c>
      <c r="FR125" s="12">
        <f t="shared" si="122"/>
        <v>167</v>
      </c>
      <c r="FS125" s="12">
        <f t="shared" si="122"/>
        <v>157</v>
      </c>
      <c r="FT125" s="12">
        <f t="shared" si="122"/>
        <v>60</v>
      </c>
      <c r="FU125" s="12">
        <f t="shared" si="122"/>
        <v>781.5</v>
      </c>
      <c r="FV125" s="12">
        <f t="shared" si="122"/>
        <v>800</v>
      </c>
      <c r="FW125" s="12">
        <f t="shared" si="122"/>
        <v>138</v>
      </c>
      <c r="FX125" s="12">
        <f t="shared" si="122"/>
        <v>55</v>
      </c>
      <c r="FY125" s="14"/>
      <c r="FZ125" s="26">
        <f>SUM(C125:FX125)</f>
        <v>797912.2999999997</v>
      </c>
      <c r="GA125" s="14"/>
      <c r="GB125" s="26"/>
      <c r="GC125" s="26"/>
      <c r="GD125" s="26"/>
      <c r="GE125" s="2"/>
      <c r="GF125" s="26"/>
      <c r="GG125" s="26"/>
      <c r="GH125" s="26"/>
      <c r="GI125" s="26"/>
      <c r="GJ125" s="26"/>
      <c r="GK125" s="26"/>
    </row>
    <row r="126" spans="1:202" x14ac:dyDescent="0.35">
      <c r="A126" s="3" t="s">
        <v>864</v>
      </c>
      <c r="B126" s="2" t="s">
        <v>865</v>
      </c>
      <c r="C126" s="2">
        <f t="shared" ref="C126:BN126" si="123">ROUND(C125*C122,2)</f>
        <v>69393890.260000005</v>
      </c>
      <c r="D126" s="2">
        <f t="shared" si="123"/>
        <v>391788485.51999998</v>
      </c>
      <c r="E126" s="2">
        <f t="shared" si="123"/>
        <v>55870349.799999997</v>
      </c>
      <c r="F126" s="2">
        <f t="shared" si="123"/>
        <v>238693399.83000001</v>
      </c>
      <c r="G126" s="2">
        <f t="shared" si="123"/>
        <v>17312353.149999999</v>
      </c>
      <c r="H126" s="2">
        <f t="shared" si="123"/>
        <v>12836887.439999999</v>
      </c>
      <c r="I126" s="2">
        <f t="shared" si="123"/>
        <v>77137001.230000004</v>
      </c>
      <c r="J126" s="2">
        <f t="shared" si="123"/>
        <v>20607005.870000001</v>
      </c>
      <c r="K126" s="2">
        <f t="shared" si="123"/>
        <v>4038488.82</v>
      </c>
      <c r="L126" s="2">
        <f t="shared" si="123"/>
        <v>23116100.870000001</v>
      </c>
      <c r="M126" s="2">
        <f t="shared" si="123"/>
        <v>10631064.300000001</v>
      </c>
      <c r="N126" s="2">
        <f t="shared" si="123"/>
        <v>539646100.60000002</v>
      </c>
      <c r="O126" s="2">
        <f t="shared" si="123"/>
        <v>137365212.44999999</v>
      </c>
      <c r="P126" s="2">
        <f t="shared" si="123"/>
        <v>5166263.68</v>
      </c>
      <c r="Q126" s="2">
        <f t="shared" si="123"/>
        <v>414866746.97000003</v>
      </c>
      <c r="R126" s="2">
        <f t="shared" si="123"/>
        <v>5551440.0199999996</v>
      </c>
      <c r="S126" s="2">
        <f t="shared" si="123"/>
        <v>16405136.970000001</v>
      </c>
      <c r="T126" s="2">
        <f t="shared" si="123"/>
        <v>2999673.45</v>
      </c>
      <c r="U126" s="2">
        <f t="shared" si="123"/>
        <v>1105756.92</v>
      </c>
      <c r="V126" s="2">
        <f t="shared" si="123"/>
        <v>3813475.58</v>
      </c>
      <c r="W126" s="2">
        <f t="shared" si="123"/>
        <v>3467299.42</v>
      </c>
      <c r="X126" s="2">
        <f t="shared" si="123"/>
        <v>1104923.17</v>
      </c>
      <c r="Y126" s="2">
        <f t="shared" si="123"/>
        <v>4351326.4000000004</v>
      </c>
      <c r="Z126" s="2">
        <f t="shared" si="123"/>
        <v>3496191.47</v>
      </c>
      <c r="AA126" s="2">
        <f t="shared" si="123"/>
        <v>328618195.82999998</v>
      </c>
      <c r="AB126" s="2">
        <f t="shared" si="123"/>
        <v>295175906.25999999</v>
      </c>
      <c r="AC126" s="2">
        <f t="shared" si="123"/>
        <v>10427280.17</v>
      </c>
      <c r="AD126" s="2">
        <f t="shared" si="123"/>
        <v>15346998.27</v>
      </c>
      <c r="AE126" s="2">
        <f t="shared" si="123"/>
        <v>1889274.87</v>
      </c>
      <c r="AF126" s="2">
        <f t="shared" si="123"/>
        <v>3269393.95</v>
      </c>
      <c r="AG126" s="2">
        <f t="shared" si="123"/>
        <v>7139702.1799999997</v>
      </c>
      <c r="AH126" s="2">
        <f t="shared" si="123"/>
        <v>10061289.25</v>
      </c>
      <c r="AI126" s="2">
        <f t="shared" si="123"/>
        <v>5135003.42</v>
      </c>
      <c r="AJ126" s="2">
        <f t="shared" si="123"/>
        <v>3145795.27</v>
      </c>
      <c r="AK126" s="2">
        <f t="shared" si="123"/>
        <v>2872313.5</v>
      </c>
      <c r="AL126" s="2">
        <f t="shared" si="123"/>
        <v>4107657.18</v>
      </c>
      <c r="AM126" s="2">
        <f t="shared" si="123"/>
        <v>4610514.16</v>
      </c>
      <c r="AN126" s="2">
        <f t="shared" si="123"/>
        <v>4270982.93</v>
      </c>
      <c r="AO126" s="2">
        <f t="shared" si="123"/>
        <v>41840230.490000002</v>
      </c>
      <c r="AP126" s="2">
        <f t="shared" si="123"/>
        <v>885820882.46000004</v>
      </c>
      <c r="AQ126" s="2">
        <f t="shared" si="123"/>
        <v>3891572.07</v>
      </c>
      <c r="AR126" s="2">
        <f t="shared" si="123"/>
        <v>653025190.71000004</v>
      </c>
      <c r="AS126" s="2">
        <f t="shared" si="123"/>
        <v>72994414.700000003</v>
      </c>
      <c r="AT126" s="2">
        <f t="shared" si="123"/>
        <v>26857399.559999999</v>
      </c>
      <c r="AU126" s="2">
        <f t="shared" si="123"/>
        <v>4781460.78</v>
      </c>
      <c r="AV126" s="2">
        <f t="shared" si="123"/>
        <v>4573728.95</v>
      </c>
      <c r="AW126" s="2">
        <f t="shared" si="123"/>
        <v>4202645.67</v>
      </c>
      <c r="AX126" s="2">
        <f t="shared" si="123"/>
        <v>1403728.27</v>
      </c>
      <c r="AY126" s="2">
        <f t="shared" si="123"/>
        <v>5587430.0199999996</v>
      </c>
      <c r="AZ126" s="2">
        <f t="shared" si="123"/>
        <v>124887161.69</v>
      </c>
      <c r="BA126" s="2">
        <f t="shared" si="123"/>
        <v>91063319.140000001</v>
      </c>
      <c r="BB126" s="2">
        <f t="shared" si="123"/>
        <v>73829108.609999999</v>
      </c>
      <c r="BC126" s="2">
        <f t="shared" si="123"/>
        <v>264460714.09999999</v>
      </c>
      <c r="BD126" s="2">
        <f t="shared" si="123"/>
        <v>38958347.560000002</v>
      </c>
      <c r="BE126" s="2">
        <f t="shared" si="123"/>
        <v>13504903.34</v>
      </c>
      <c r="BF126" s="2">
        <f t="shared" si="123"/>
        <v>263736583.56</v>
      </c>
      <c r="BG126" s="2">
        <f t="shared" si="123"/>
        <v>10307105.859999999</v>
      </c>
      <c r="BH126" s="2">
        <f t="shared" si="123"/>
        <v>6725537.9900000002</v>
      </c>
      <c r="BI126" s="2">
        <f t="shared" si="123"/>
        <v>4076150.6</v>
      </c>
      <c r="BJ126" s="2">
        <f t="shared" si="123"/>
        <v>67746393.900000006</v>
      </c>
      <c r="BK126" s="2">
        <f t="shared" si="123"/>
        <v>222925477.59999999</v>
      </c>
      <c r="BL126" s="2">
        <f t="shared" si="123"/>
        <v>1338738.1299999999</v>
      </c>
      <c r="BM126" s="2">
        <f t="shared" si="123"/>
        <v>5401283.0599999996</v>
      </c>
      <c r="BN126" s="2">
        <f t="shared" si="123"/>
        <v>30686005.550000001</v>
      </c>
      <c r="BO126" s="2">
        <f t="shared" ref="BO126:DZ126" si="124">ROUND(BO125*BO122,2)</f>
        <v>13242014.43</v>
      </c>
      <c r="BP126" s="2">
        <f t="shared" si="124"/>
        <v>2892061.83</v>
      </c>
      <c r="BQ126" s="2">
        <f t="shared" si="124"/>
        <v>67869231.450000003</v>
      </c>
      <c r="BR126" s="2">
        <f t="shared" si="124"/>
        <v>47652219.270000003</v>
      </c>
      <c r="BS126" s="2">
        <f t="shared" si="124"/>
        <v>12655911.939999999</v>
      </c>
      <c r="BT126" s="2">
        <f t="shared" si="124"/>
        <v>5306784.22</v>
      </c>
      <c r="BU126" s="2">
        <f t="shared" si="124"/>
        <v>5704500.4800000004</v>
      </c>
      <c r="BV126" s="2">
        <f t="shared" si="124"/>
        <v>13794346.24</v>
      </c>
      <c r="BW126" s="2">
        <f t="shared" si="124"/>
        <v>21975927.07</v>
      </c>
      <c r="BX126" s="2">
        <f t="shared" si="124"/>
        <v>1639273.1</v>
      </c>
      <c r="BY126" s="2">
        <f t="shared" si="124"/>
        <v>5536241.54</v>
      </c>
      <c r="BZ126" s="2">
        <f t="shared" si="124"/>
        <v>3343061.15</v>
      </c>
      <c r="CA126" s="2">
        <f t="shared" si="124"/>
        <v>2833916.53</v>
      </c>
      <c r="CB126" s="2">
        <f t="shared" si="124"/>
        <v>760068707.57000005</v>
      </c>
      <c r="CC126" s="2">
        <f t="shared" si="124"/>
        <v>3255389.16</v>
      </c>
      <c r="CD126" s="2">
        <f t="shared" si="124"/>
        <v>3328466.27</v>
      </c>
      <c r="CE126" s="2">
        <f t="shared" si="124"/>
        <v>2772814.01</v>
      </c>
      <c r="CF126" s="2">
        <f t="shared" si="124"/>
        <v>2108984.91</v>
      </c>
      <c r="CG126" s="2">
        <f t="shared" si="124"/>
        <v>3317133.07</v>
      </c>
      <c r="CH126" s="2">
        <f t="shared" si="124"/>
        <v>1964534.68</v>
      </c>
      <c r="CI126" s="2">
        <f t="shared" si="124"/>
        <v>7689146.6399999997</v>
      </c>
      <c r="CJ126" s="2">
        <f t="shared" si="124"/>
        <v>9613815.8599999994</v>
      </c>
      <c r="CK126" s="2">
        <f t="shared" si="124"/>
        <v>52849349.789999999</v>
      </c>
      <c r="CL126" s="2">
        <f t="shared" si="124"/>
        <v>13977718.869999999</v>
      </c>
      <c r="CM126" s="2">
        <f t="shared" si="124"/>
        <v>8746966.7400000002</v>
      </c>
      <c r="CN126" s="2">
        <f t="shared" si="124"/>
        <v>331377975.24000001</v>
      </c>
      <c r="CO126" s="2">
        <f t="shared" si="124"/>
        <v>146847215.62</v>
      </c>
      <c r="CP126" s="2">
        <f t="shared" si="124"/>
        <v>10749085.210000001</v>
      </c>
      <c r="CQ126" s="2">
        <f t="shared" si="124"/>
        <v>8521163.2799999993</v>
      </c>
      <c r="CR126" s="2">
        <f t="shared" si="124"/>
        <v>3766218.96</v>
      </c>
      <c r="CS126" s="2">
        <f t="shared" si="124"/>
        <v>4031566.75</v>
      </c>
      <c r="CT126" s="2">
        <f t="shared" si="124"/>
        <v>2135445.88</v>
      </c>
      <c r="CU126" s="2">
        <f t="shared" si="124"/>
        <v>866759.63</v>
      </c>
      <c r="CV126" s="2">
        <f t="shared" si="124"/>
        <v>1055732.1499999999</v>
      </c>
      <c r="CW126" s="2">
        <f t="shared" si="124"/>
        <v>3569641.69</v>
      </c>
      <c r="CX126" s="2">
        <f t="shared" si="124"/>
        <v>5544619.5</v>
      </c>
      <c r="CY126" s="2">
        <f t="shared" si="124"/>
        <v>1114928.1299999999</v>
      </c>
      <c r="CZ126" s="2">
        <f t="shared" si="124"/>
        <v>18489523.870000001</v>
      </c>
      <c r="DA126" s="2">
        <f t="shared" si="124"/>
        <v>3402087.35</v>
      </c>
      <c r="DB126" s="2">
        <f t="shared" si="124"/>
        <v>4573893.24</v>
      </c>
      <c r="DC126" s="2">
        <f t="shared" si="124"/>
        <v>3402829.11</v>
      </c>
      <c r="DD126" s="2">
        <f t="shared" si="124"/>
        <v>3026806.22</v>
      </c>
      <c r="DE126" s="2">
        <f t="shared" si="124"/>
        <v>4502369.95</v>
      </c>
      <c r="DF126" s="2">
        <f t="shared" si="124"/>
        <v>196086353.53</v>
      </c>
      <c r="DG126" s="2">
        <f t="shared" si="124"/>
        <v>2402553.5299999998</v>
      </c>
      <c r="DH126" s="2">
        <f t="shared" si="124"/>
        <v>18505586.68</v>
      </c>
      <c r="DI126" s="2">
        <f t="shared" si="124"/>
        <v>24722158.960000001</v>
      </c>
      <c r="DJ126" s="2">
        <f t="shared" si="124"/>
        <v>7668518.0800000001</v>
      </c>
      <c r="DK126" s="2">
        <f t="shared" si="124"/>
        <v>6176607.3499999996</v>
      </c>
      <c r="DL126" s="2">
        <f t="shared" si="124"/>
        <v>61398360.619999997</v>
      </c>
      <c r="DM126" s="2">
        <f t="shared" si="124"/>
        <v>3961054.54</v>
      </c>
      <c r="DN126" s="2">
        <f t="shared" si="124"/>
        <v>15156179.279999999</v>
      </c>
      <c r="DO126" s="2">
        <f t="shared" si="124"/>
        <v>34570145.810000002</v>
      </c>
      <c r="DP126" s="2">
        <f t="shared" si="124"/>
        <v>3544228.71</v>
      </c>
      <c r="DQ126" s="2">
        <f t="shared" si="124"/>
        <v>9825402.6999999993</v>
      </c>
      <c r="DR126" s="2">
        <f t="shared" si="124"/>
        <v>13995193.119999999</v>
      </c>
      <c r="DS126" s="2">
        <f t="shared" si="124"/>
        <v>6746933.9100000001</v>
      </c>
      <c r="DT126" s="2">
        <f t="shared" si="124"/>
        <v>3200254.94</v>
      </c>
      <c r="DU126" s="2">
        <f t="shared" si="124"/>
        <v>4854821.3899999997</v>
      </c>
      <c r="DV126" s="2">
        <f t="shared" si="124"/>
        <v>3661382.67</v>
      </c>
      <c r="DW126" s="2">
        <f t="shared" si="124"/>
        <v>4320354.5599999996</v>
      </c>
      <c r="DX126" s="2">
        <f t="shared" si="124"/>
        <v>3251174.16</v>
      </c>
      <c r="DY126" s="2">
        <f t="shared" si="124"/>
        <v>4715037.33</v>
      </c>
      <c r="DZ126" s="2">
        <f t="shared" si="124"/>
        <v>8610114.5299999993</v>
      </c>
      <c r="EA126" s="2">
        <f t="shared" ref="EA126:FX126" si="125">ROUND(EA125*EA122,2)</f>
        <v>6513523.9900000002</v>
      </c>
      <c r="EB126" s="2">
        <f t="shared" si="125"/>
        <v>5797449.1500000004</v>
      </c>
      <c r="EC126" s="2">
        <f t="shared" si="125"/>
        <v>3901274.19</v>
      </c>
      <c r="ED126" s="2">
        <f t="shared" si="125"/>
        <v>22518655.100000001</v>
      </c>
      <c r="EE126" s="2">
        <f t="shared" si="125"/>
        <v>3212664.94</v>
      </c>
      <c r="EF126" s="2">
        <f t="shared" si="125"/>
        <v>14291263.82</v>
      </c>
      <c r="EG126" s="2">
        <f t="shared" si="125"/>
        <v>3606812.9</v>
      </c>
      <c r="EH126" s="2">
        <f t="shared" si="125"/>
        <v>3687986.54</v>
      </c>
      <c r="EI126" s="2">
        <f t="shared" si="125"/>
        <v>139181407.69</v>
      </c>
      <c r="EJ126" s="2">
        <f t="shared" si="125"/>
        <v>102712502.18000001</v>
      </c>
      <c r="EK126" s="2">
        <f t="shared" si="125"/>
        <v>7735428.5300000003</v>
      </c>
      <c r="EL126" s="2">
        <f t="shared" si="125"/>
        <v>5654608.9400000004</v>
      </c>
      <c r="EM126" s="2">
        <f t="shared" si="125"/>
        <v>4814865.74</v>
      </c>
      <c r="EN126" s="2">
        <f t="shared" si="125"/>
        <v>9624800.1799999997</v>
      </c>
      <c r="EO126" s="2">
        <f t="shared" si="125"/>
        <v>4128205.19</v>
      </c>
      <c r="EP126" s="2">
        <f t="shared" si="125"/>
        <v>5746937.3300000001</v>
      </c>
      <c r="EQ126" s="2">
        <f t="shared" si="125"/>
        <v>28848414.469999999</v>
      </c>
      <c r="ER126" s="2">
        <f t="shared" si="125"/>
        <v>4942213.07</v>
      </c>
      <c r="ES126" s="2">
        <f t="shared" si="125"/>
        <v>3225437.21</v>
      </c>
      <c r="ET126" s="2">
        <f t="shared" si="125"/>
        <v>3661393.43</v>
      </c>
      <c r="EU126" s="2">
        <f t="shared" si="125"/>
        <v>6357924.5800000001</v>
      </c>
      <c r="EV126" s="2">
        <f t="shared" si="125"/>
        <v>1676136.58</v>
      </c>
      <c r="EW126" s="2">
        <f t="shared" si="125"/>
        <v>11070323.25</v>
      </c>
      <c r="EX126" s="2">
        <f t="shared" si="125"/>
        <v>3390491.09</v>
      </c>
      <c r="EY126" s="2">
        <f t="shared" si="125"/>
        <v>2301442.61</v>
      </c>
      <c r="EZ126" s="2">
        <f t="shared" si="125"/>
        <v>2398975.19</v>
      </c>
      <c r="FA126" s="2">
        <f t="shared" si="125"/>
        <v>39101082.969999999</v>
      </c>
      <c r="FB126" s="2">
        <f t="shared" si="125"/>
        <v>4281374.24</v>
      </c>
      <c r="FC126" s="2">
        <f t="shared" si="125"/>
        <v>18355347.899999999</v>
      </c>
      <c r="FD126" s="2">
        <f t="shared" si="125"/>
        <v>5258911.91</v>
      </c>
      <c r="FE126" s="2">
        <f t="shared" si="125"/>
        <v>1700472.06</v>
      </c>
      <c r="FF126" s="2">
        <f t="shared" si="125"/>
        <v>3546305.67</v>
      </c>
      <c r="FG126" s="2">
        <f t="shared" si="125"/>
        <v>2535221.79</v>
      </c>
      <c r="FH126" s="2">
        <f t="shared" si="125"/>
        <v>1575797.41</v>
      </c>
      <c r="FI126" s="2">
        <f t="shared" si="125"/>
        <v>18038771.219999999</v>
      </c>
      <c r="FJ126" s="2">
        <f t="shared" si="125"/>
        <v>21767862.93</v>
      </c>
      <c r="FK126" s="2">
        <f t="shared" si="125"/>
        <v>27523597.879999999</v>
      </c>
      <c r="FL126" s="2">
        <f t="shared" si="125"/>
        <v>86698933.760000005</v>
      </c>
      <c r="FM126" s="2">
        <f t="shared" si="125"/>
        <v>40957799.170000002</v>
      </c>
      <c r="FN126" s="2">
        <f t="shared" si="125"/>
        <v>229898959.84</v>
      </c>
      <c r="FO126" s="2">
        <f t="shared" si="125"/>
        <v>11943405.710000001</v>
      </c>
      <c r="FP126" s="2">
        <f t="shared" si="125"/>
        <v>24332727.57</v>
      </c>
      <c r="FQ126" s="2">
        <f t="shared" si="125"/>
        <v>11167926.25</v>
      </c>
      <c r="FR126" s="2">
        <f t="shared" si="125"/>
        <v>3186188.27</v>
      </c>
      <c r="FS126" s="2">
        <f t="shared" si="125"/>
        <v>3043956.22</v>
      </c>
      <c r="FT126" s="2">
        <f t="shared" si="125"/>
        <v>1376129.9</v>
      </c>
      <c r="FU126" s="2">
        <f t="shared" si="125"/>
        <v>9276264.2100000009</v>
      </c>
      <c r="FV126" s="2">
        <f t="shared" si="125"/>
        <v>9135722.3699999992</v>
      </c>
      <c r="FW126" s="2">
        <f t="shared" si="125"/>
        <v>2775079.29</v>
      </c>
      <c r="FX126" s="2">
        <f t="shared" si="125"/>
        <v>1316955.73</v>
      </c>
      <c r="FY126" s="2"/>
      <c r="FZ126" s="2">
        <f>SUM(C126:FX126)</f>
        <v>8739745122.9599953</v>
      </c>
      <c r="GA126" s="65">
        <v>8928590381.8400002</v>
      </c>
      <c r="GB126" s="2">
        <f>FZ126-GA126</f>
        <v>-188845258.88000488</v>
      </c>
      <c r="GC126" s="66"/>
      <c r="GD126" s="66"/>
      <c r="GE126" s="2"/>
      <c r="GF126" s="2"/>
      <c r="GG126" s="2"/>
      <c r="GH126" s="2"/>
      <c r="GI126" s="2"/>
      <c r="GJ126" s="2"/>
      <c r="GK126" s="2"/>
    </row>
    <row r="127" spans="1:202" x14ac:dyDescent="0.35">
      <c r="A127" s="2"/>
      <c r="B127" s="2" t="s">
        <v>866</v>
      </c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GA127" s="14"/>
      <c r="GB127" s="66"/>
      <c r="GC127" s="66"/>
      <c r="GD127" s="66"/>
      <c r="GE127" s="2"/>
      <c r="GF127" s="2"/>
      <c r="GG127" s="2"/>
      <c r="GH127" s="2"/>
      <c r="GI127" s="2"/>
      <c r="GJ127" s="2"/>
      <c r="GK127" s="2"/>
    </row>
    <row r="128" spans="1:202" x14ac:dyDescent="0.35">
      <c r="A128" s="3" t="s">
        <v>490</v>
      </c>
      <c r="B128" s="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/>
      <c r="BR128" s="12"/>
      <c r="BS128" s="12"/>
      <c r="BT128" s="12"/>
      <c r="BU128" s="12"/>
      <c r="BV128" s="12"/>
      <c r="BW128" s="12"/>
      <c r="BX128" s="12"/>
      <c r="BY128" s="12"/>
      <c r="BZ128" s="12"/>
      <c r="CA128" s="12"/>
      <c r="CB128" s="12"/>
      <c r="CC128" s="12"/>
      <c r="CD128" s="12"/>
      <c r="CE128" s="12"/>
      <c r="CF128" s="12"/>
      <c r="CG128" s="12"/>
      <c r="CH128" s="12"/>
      <c r="CI128" s="12"/>
      <c r="CJ128" s="12"/>
      <c r="CK128" s="12"/>
      <c r="CL128" s="12"/>
      <c r="CM128" s="12"/>
      <c r="CN128" s="12"/>
      <c r="CO128" s="12"/>
      <c r="CP128" s="12"/>
      <c r="CQ128" s="12"/>
      <c r="CR128" s="12"/>
      <c r="CS128" s="12"/>
      <c r="CT128" s="12"/>
      <c r="CU128" s="12"/>
      <c r="CV128" s="12"/>
      <c r="CW128" s="12"/>
      <c r="CX128" s="12"/>
      <c r="CY128" s="12"/>
      <c r="CZ128" s="12"/>
      <c r="DA128" s="12"/>
      <c r="DB128" s="12"/>
      <c r="DC128" s="12"/>
      <c r="DD128" s="12"/>
      <c r="DE128" s="12"/>
      <c r="DF128" s="12"/>
      <c r="DG128" s="12"/>
      <c r="DH128" s="12"/>
      <c r="DI128" s="12"/>
      <c r="DJ128" s="12"/>
      <c r="DK128" s="12"/>
      <c r="DL128" s="12"/>
      <c r="DM128" s="12"/>
      <c r="DN128" s="12"/>
      <c r="DO128" s="12"/>
      <c r="DP128" s="12"/>
      <c r="DQ128" s="12"/>
      <c r="DR128" s="12"/>
      <c r="DS128" s="12"/>
      <c r="DT128" s="12"/>
      <c r="DU128" s="12"/>
      <c r="DV128" s="12"/>
      <c r="DW128" s="12"/>
      <c r="DX128" s="12"/>
      <c r="DY128" s="12"/>
      <c r="DZ128" s="12"/>
      <c r="EA128" s="12"/>
      <c r="EB128" s="12"/>
      <c r="EC128" s="12"/>
      <c r="ED128" s="12"/>
      <c r="EE128" s="12"/>
      <c r="EF128" s="12"/>
      <c r="EG128" s="12"/>
      <c r="EH128" s="12"/>
      <c r="EI128" s="12"/>
      <c r="EJ128" s="12"/>
      <c r="EK128" s="12"/>
      <c r="EL128" s="12"/>
      <c r="EM128" s="12"/>
      <c r="EN128" s="12"/>
      <c r="EO128" s="12"/>
      <c r="EP128" s="12"/>
      <c r="EQ128" s="12"/>
      <c r="ER128" s="12"/>
      <c r="ES128" s="12"/>
      <c r="ET128" s="12"/>
      <c r="EU128" s="12"/>
      <c r="EV128" s="12"/>
      <c r="EW128" s="12"/>
      <c r="EX128" s="12"/>
      <c r="EY128" s="12"/>
      <c r="EZ128" s="12"/>
      <c r="FA128" s="12"/>
      <c r="FB128" s="12"/>
      <c r="FC128" s="12"/>
      <c r="FD128" s="12"/>
      <c r="FE128" s="12"/>
      <c r="FF128" s="12"/>
      <c r="FG128" s="12"/>
      <c r="FH128" s="12"/>
      <c r="FI128" s="12"/>
      <c r="FJ128" s="12"/>
      <c r="FK128" s="12"/>
      <c r="FL128" s="12"/>
      <c r="FM128" s="12"/>
      <c r="FN128" s="12"/>
      <c r="FO128" s="12"/>
      <c r="FP128" s="12"/>
      <c r="FQ128" s="12"/>
      <c r="FR128" s="12"/>
      <c r="FS128" s="12"/>
      <c r="FT128" s="12"/>
      <c r="FU128" s="12"/>
      <c r="FV128" s="12"/>
      <c r="FW128" s="12"/>
      <c r="FX128" s="12"/>
      <c r="FY128" s="12"/>
      <c r="FZ128" s="2"/>
      <c r="GA128" s="14"/>
      <c r="GB128" s="2"/>
      <c r="GC128" s="2"/>
      <c r="GD128" s="2"/>
      <c r="GE128" s="2"/>
      <c r="GF128" s="2"/>
      <c r="GG128" s="2"/>
      <c r="GH128" s="2"/>
      <c r="GI128" s="2"/>
      <c r="GJ128" s="2"/>
      <c r="GK128" s="2"/>
    </row>
    <row r="129" spans="1:254" x14ac:dyDescent="0.35">
      <c r="A129" s="2"/>
      <c r="B129" s="33" t="s">
        <v>867</v>
      </c>
      <c r="C129" s="67"/>
      <c r="D129" s="67"/>
      <c r="E129" s="67"/>
      <c r="F129" s="67"/>
      <c r="G129" s="67"/>
      <c r="H129" s="67"/>
      <c r="I129" s="67"/>
      <c r="J129" s="67"/>
      <c r="K129" s="67"/>
      <c r="L129" s="67"/>
      <c r="M129" s="67"/>
      <c r="N129" s="67"/>
      <c r="O129" s="67"/>
      <c r="P129" s="67"/>
      <c r="Q129" s="67"/>
      <c r="R129" s="67"/>
      <c r="S129" s="67"/>
      <c r="T129" s="67"/>
      <c r="U129" s="67"/>
      <c r="V129" s="67"/>
      <c r="W129" s="67"/>
      <c r="X129" s="67"/>
      <c r="Y129" s="67"/>
      <c r="Z129" s="67"/>
      <c r="AA129" s="67"/>
      <c r="AB129" s="67"/>
      <c r="AC129" s="67"/>
      <c r="AD129" s="67"/>
      <c r="AE129" s="67"/>
      <c r="AF129" s="67"/>
      <c r="AG129" s="67"/>
      <c r="AH129" s="67"/>
      <c r="AI129" s="67"/>
      <c r="AJ129" s="67"/>
      <c r="AK129" s="67"/>
      <c r="AL129" s="67"/>
      <c r="AM129" s="67"/>
      <c r="AN129" s="67"/>
      <c r="AO129" s="67"/>
      <c r="AP129" s="67"/>
      <c r="AQ129" s="67"/>
      <c r="AR129" s="67"/>
      <c r="AS129" s="67"/>
      <c r="AT129" s="67"/>
      <c r="AU129" s="67"/>
      <c r="AV129" s="67"/>
      <c r="AW129" s="67"/>
      <c r="AX129" s="67"/>
      <c r="AY129" s="67"/>
      <c r="AZ129" s="67"/>
      <c r="BA129" s="67"/>
      <c r="BB129" s="67"/>
      <c r="BC129" s="67"/>
      <c r="BD129" s="67"/>
      <c r="BE129" s="67"/>
      <c r="BF129" s="67"/>
      <c r="BG129" s="67"/>
      <c r="BH129" s="67"/>
      <c r="BI129" s="67"/>
      <c r="BJ129" s="67"/>
      <c r="BK129" s="67"/>
      <c r="BL129" s="67"/>
      <c r="BM129" s="67"/>
      <c r="BN129" s="67"/>
      <c r="BO129" s="67"/>
      <c r="BP129" s="67"/>
      <c r="BQ129" s="67"/>
      <c r="BR129" s="67"/>
      <c r="BS129" s="67"/>
      <c r="BT129" s="67"/>
      <c r="BU129" s="67"/>
      <c r="BV129" s="67"/>
      <c r="BW129" s="67"/>
      <c r="BX129" s="67"/>
      <c r="BY129" s="67"/>
      <c r="BZ129" s="67"/>
      <c r="CA129" s="67"/>
      <c r="CB129" s="67"/>
      <c r="CC129" s="67"/>
      <c r="CD129" s="67"/>
      <c r="CE129" s="67"/>
      <c r="CF129" s="67"/>
      <c r="CG129" s="67"/>
      <c r="CH129" s="67"/>
      <c r="CI129" s="67"/>
      <c r="CJ129" s="67"/>
      <c r="CK129" s="67"/>
      <c r="CL129" s="67"/>
      <c r="CM129" s="67"/>
      <c r="CN129" s="67"/>
      <c r="CO129" s="67"/>
      <c r="CP129" s="67"/>
      <c r="CQ129" s="67"/>
      <c r="CR129" s="67"/>
      <c r="CS129" s="67"/>
      <c r="CT129" s="67"/>
      <c r="CU129" s="67"/>
      <c r="CV129" s="67"/>
      <c r="CW129" s="67"/>
      <c r="CX129" s="67"/>
      <c r="CY129" s="67"/>
      <c r="CZ129" s="67"/>
      <c r="DA129" s="67"/>
      <c r="DB129" s="67"/>
      <c r="DC129" s="67"/>
      <c r="DD129" s="67"/>
      <c r="DE129" s="67"/>
      <c r="DF129" s="67"/>
      <c r="DG129" s="67"/>
      <c r="DH129" s="67"/>
      <c r="DI129" s="67"/>
      <c r="DJ129" s="67"/>
      <c r="DK129" s="67"/>
      <c r="DL129" s="67"/>
      <c r="DM129" s="67"/>
      <c r="DN129" s="67"/>
      <c r="DO129" s="67"/>
      <c r="DP129" s="67"/>
      <c r="DQ129" s="67"/>
      <c r="DR129" s="67"/>
      <c r="DS129" s="67"/>
      <c r="DT129" s="67"/>
      <c r="DU129" s="67"/>
      <c r="DV129" s="67"/>
      <c r="DW129" s="67"/>
      <c r="DX129" s="67"/>
      <c r="DY129" s="67"/>
      <c r="DZ129" s="67"/>
      <c r="EA129" s="67"/>
      <c r="EB129" s="67"/>
      <c r="EC129" s="67"/>
      <c r="ED129" s="67"/>
      <c r="EE129" s="67"/>
      <c r="EF129" s="67"/>
      <c r="EG129" s="67"/>
      <c r="EH129" s="67"/>
      <c r="EI129" s="67"/>
      <c r="EJ129" s="67"/>
      <c r="EK129" s="67"/>
      <c r="EL129" s="67"/>
      <c r="EM129" s="67"/>
      <c r="EN129" s="67"/>
      <c r="EO129" s="67"/>
      <c r="EP129" s="67"/>
      <c r="EQ129" s="67"/>
      <c r="ER129" s="67"/>
      <c r="ES129" s="67"/>
      <c r="ET129" s="67"/>
      <c r="EU129" s="67"/>
      <c r="EV129" s="67"/>
      <c r="EW129" s="67"/>
      <c r="EX129" s="67"/>
      <c r="EY129" s="67"/>
      <c r="EZ129" s="67"/>
      <c r="FA129" s="67"/>
      <c r="FB129" s="67"/>
      <c r="FC129" s="67"/>
      <c r="FD129" s="67"/>
      <c r="FE129" s="67"/>
      <c r="FF129" s="67"/>
      <c r="FG129" s="67"/>
      <c r="FH129" s="67"/>
      <c r="FI129" s="67"/>
      <c r="FJ129" s="67"/>
      <c r="FK129" s="67"/>
      <c r="FL129" s="67"/>
      <c r="FM129" s="67"/>
      <c r="FN129" s="67"/>
      <c r="FO129" s="67"/>
      <c r="FP129" s="67"/>
      <c r="FQ129" s="67"/>
      <c r="FR129" s="67"/>
      <c r="FS129" s="67"/>
      <c r="FT129" s="67"/>
      <c r="FU129" s="67"/>
      <c r="FV129" s="67"/>
      <c r="FW129" s="67"/>
      <c r="FX129" s="67"/>
      <c r="FY129" s="2"/>
      <c r="FZ129" s="2"/>
      <c r="GA129" s="14"/>
      <c r="GB129" s="2"/>
      <c r="GC129" s="2"/>
      <c r="GD129" s="2"/>
      <c r="GE129" s="2"/>
      <c r="GF129" s="2"/>
      <c r="GG129" s="2"/>
      <c r="GH129" s="2"/>
      <c r="GI129" s="2"/>
      <c r="GJ129" s="2"/>
      <c r="GK129" s="2"/>
      <c r="GL129" s="20"/>
      <c r="GM129" s="20"/>
      <c r="GN129" s="20"/>
    </row>
    <row r="130" spans="1:254" x14ac:dyDescent="0.35">
      <c r="A130" s="3" t="s">
        <v>491</v>
      </c>
      <c r="B130" s="2" t="s">
        <v>868</v>
      </c>
      <c r="C130" s="185">
        <f t="shared" ref="C130:BN130" si="126">C17</f>
        <v>2311</v>
      </c>
      <c r="D130" s="185">
        <f t="shared" si="126"/>
        <v>9785</v>
      </c>
      <c r="E130" s="185">
        <f t="shared" si="126"/>
        <v>2809</v>
      </c>
      <c r="F130" s="185">
        <f t="shared" si="126"/>
        <v>3989</v>
      </c>
      <c r="G130" s="185">
        <f t="shared" si="126"/>
        <v>189</v>
      </c>
      <c r="H130" s="185">
        <f t="shared" si="126"/>
        <v>169</v>
      </c>
      <c r="I130" s="185">
        <f t="shared" si="126"/>
        <v>4032</v>
      </c>
      <c r="J130" s="185">
        <f t="shared" si="126"/>
        <v>831</v>
      </c>
      <c r="K130" s="185">
        <f t="shared" si="126"/>
        <v>83</v>
      </c>
      <c r="L130" s="185">
        <f t="shared" si="126"/>
        <v>732</v>
      </c>
      <c r="M130" s="185">
        <f t="shared" si="126"/>
        <v>521</v>
      </c>
      <c r="N130" s="185">
        <f t="shared" si="126"/>
        <v>8671</v>
      </c>
      <c r="O130" s="185">
        <f t="shared" si="126"/>
        <v>1022</v>
      </c>
      <c r="P130" s="185">
        <f t="shared" si="126"/>
        <v>65</v>
      </c>
      <c r="Q130" s="185">
        <f t="shared" si="126"/>
        <v>17070</v>
      </c>
      <c r="R130" s="185">
        <f t="shared" si="126"/>
        <v>839</v>
      </c>
      <c r="S130" s="185">
        <f t="shared" si="126"/>
        <v>529</v>
      </c>
      <c r="T130" s="185">
        <f t="shared" si="126"/>
        <v>57</v>
      </c>
      <c r="U130" s="185">
        <f t="shared" si="126"/>
        <v>26</v>
      </c>
      <c r="V130" s="185">
        <f t="shared" si="126"/>
        <v>100</v>
      </c>
      <c r="W130" s="185">
        <f t="shared" si="126"/>
        <v>50</v>
      </c>
      <c r="X130" s="185">
        <f t="shared" si="126"/>
        <v>14</v>
      </c>
      <c r="Y130" s="185">
        <f t="shared" si="126"/>
        <v>276</v>
      </c>
      <c r="Z130" s="185">
        <f t="shared" si="126"/>
        <v>60</v>
      </c>
      <c r="AA130" s="185">
        <f t="shared" si="126"/>
        <v>5295</v>
      </c>
      <c r="AB130" s="185">
        <f t="shared" si="126"/>
        <v>3397</v>
      </c>
      <c r="AC130" s="185">
        <f t="shared" si="126"/>
        <v>123</v>
      </c>
      <c r="AD130" s="185">
        <f t="shared" si="126"/>
        <v>283</v>
      </c>
      <c r="AE130" s="185">
        <f t="shared" si="126"/>
        <v>20</v>
      </c>
      <c r="AF130" s="185">
        <f t="shared" si="126"/>
        <v>34</v>
      </c>
      <c r="AG130" s="185">
        <f t="shared" si="126"/>
        <v>74</v>
      </c>
      <c r="AH130" s="185">
        <f t="shared" si="126"/>
        <v>356</v>
      </c>
      <c r="AI130" s="185">
        <f t="shared" si="126"/>
        <v>129</v>
      </c>
      <c r="AJ130" s="185">
        <f t="shared" si="126"/>
        <v>71</v>
      </c>
      <c r="AK130" s="185">
        <f t="shared" si="126"/>
        <v>106</v>
      </c>
      <c r="AL130" s="185">
        <f t="shared" si="126"/>
        <v>109</v>
      </c>
      <c r="AM130" s="185">
        <f t="shared" si="126"/>
        <v>175</v>
      </c>
      <c r="AN130" s="185">
        <f t="shared" si="126"/>
        <v>98</v>
      </c>
      <c r="AO130" s="185">
        <f t="shared" si="126"/>
        <v>1189</v>
      </c>
      <c r="AP130" s="185">
        <f t="shared" si="126"/>
        <v>30699</v>
      </c>
      <c r="AQ130" s="185">
        <f t="shared" si="126"/>
        <v>74</v>
      </c>
      <c r="AR130" s="185">
        <f t="shared" si="126"/>
        <v>3849</v>
      </c>
      <c r="AS130" s="185">
        <f t="shared" si="126"/>
        <v>1103</v>
      </c>
      <c r="AT130" s="185">
        <f t="shared" si="126"/>
        <v>221</v>
      </c>
      <c r="AU130" s="185">
        <f t="shared" si="126"/>
        <v>48</v>
      </c>
      <c r="AV130" s="185">
        <f t="shared" si="126"/>
        <v>107</v>
      </c>
      <c r="AW130" s="185">
        <f t="shared" si="126"/>
        <v>42</v>
      </c>
      <c r="AX130" s="185">
        <f t="shared" si="126"/>
        <v>0</v>
      </c>
      <c r="AY130" s="185">
        <f t="shared" si="126"/>
        <v>133</v>
      </c>
      <c r="AZ130" s="185">
        <f t="shared" si="126"/>
        <v>5157</v>
      </c>
      <c r="BA130" s="185">
        <f t="shared" si="126"/>
        <v>2278</v>
      </c>
      <c r="BB130" s="185">
        <f t="shared" si="126"/>
        <v>2184</v>
      </c>
      <c r="BC130" s="185">
        <f t="shared" si="126"/>
        <v>8604</v>
      </c>
      <c r="BD130" s="185">
        <f t="shared" si="126"/>
        <v>170</v>
      </c>
      <c r="BE130" s="185">
        <f t="shared" si="126"/>
        <v>210</v>
      </c>
      <c r="BF130" s="185">
        <f t="shared" si="126"/>
        <v>1507</v>
      </c>
      <c r="BG130" s="185">
        <f t="shared" si="126"/>
        <v>224</v>
      </c>
      <c r="BH130" s="185">
        <f t="shared" si="126"/>
        <v>65</v>
      </c>
      <c r="BI130" s="185">
        <f t="shared" si="126"/>
        <v>101</v>
      </c>
      <c r="BJ130" s="185">
        <f t="shared" si="126"/>
        <v>387</v>
      </c>
      <c r="BK130" s="185">
        <f t="shared" si="126"/>
        <v>3764</v>
      </c>
      <c r="BL130" s="185">
        <f t="shared" si="126"/>
        <v>24</v>
      </c>
      <c r="BM130" s="185">
        <f t="shared" si="126"/>
        <v>92</v>
      </c>
      <c r="BN130" s="185">
        <f t="shared" si="126"/>
        <v>1087</v>
      </c>
      <c r="BO130" s="185">
        <f t="shared" ref="BO130:DZ130" si="127">BO17</f>
        <v>366</v>
      </c>
      <c r="BP130" s="185">
        <f t="shared" si="127"/>
        <v>82</v>
      </c>
      <c r="BQ130" s="185">
        <f t="shared" si="127"/>
        <v>1279</v>
      </c>
      <c r="BR130" s="185">
        <f t="shared" si="127"/>
        <v>1093</v>
      </c>
      <c r="BS130" s="185">
        <f t="shared" si="127"/>
        <v>465</v>
      </c>
      <c r="BT130" s="185">
        <f t="shared" si="127"/>
        <v>61</v>
      </c>
      <c r="BU130" s="185">
        <f t="shared" si="127"/>
        <v>78</v>
      </c>
      <c r="BV130" s="185">
        <f t="shared" si="127"/>
        <v>206</v>
      </c>
      <c r="BW130" s="185">
        <f t="shared" si="127"/>
        <v>217</v>
      </c>
      <c r="BX130" s="185">
        <f t="shared" si="127"/>
        <v>14</v>
      </c>
      <c r="BY130" s="185">
        <f t="shared" si="127"/>
        <v>256</v>
      </c>
      <c r="BZ130" s="185">
        <f t="shared" si="127"/>
        <v>55</v>
      </c>
      <c r="CA130" s="185">
        <f t="shared" si="127"/>
        <v>33</v>
      </c>
      <c r="CB130" s="185">
        <f t="shared" si="127"/>
        <v>13384</v>
      </c>
      <c r="CC130" s="185">
        <f t="shared" si="127"/>
        <v>49</v>
      </c>
      <c r="CD130" s="185">
        <f t="shared" si="127"/>
        <v>7</v>
      </c>
      <c r="CE130" s="185">
        <f t="shared" si="127"/>
        <v>25</v>
      </c>
      <c r="CF130" s="185">
        <f t="shared" si="127"/>
        <v>41</v>
      </c>
      <c r="CG130" s="185">
        <f t="shared" si="127"/>
        <v>63</v>
      </c>
      <c r="CH130" s="185">
        <f t="shared" si="127"/>
        <v>36</v>
      </c>
      <c r="CI130" s="185">
        <f t="shared" si="127"/>
        <v>281</v>
      </c>
      <c r="CJ130" s="185">
        <f t="shared" si="127"/>
        <v>280</v>
      </c>
      <c r="CK130" s="185">
        <f t="shared" si="127"/>
        <v>852</v>
      </c>
      <c r="CL130" s="185">
        <f t="shared" si="127"/>
        <v>250</v>
      </c>
      <c r="CM130" s="185">
        <f t="shared" si="127"/>
        <v>180</v>
      </c>
      <c r="CN130" s="185">
        <f t="shared" si="127"/>
        <v>4931</v>
      </c>
      <c r="CO130" s="185">
        <f t="shared" si="127"/>
        <v>2428</v>
      </c>
      <c r="CP130" s="185">
        <f t="shared" si="127"/>
        <v>198</v>
      </c>
      <c r="CQ130" s="185">
        <f t="shared" si="127"/>
        <v>352</v>
      </c>
      <c r="CR130" s="185">
        <f t="shared" si="127"/>
        <v>69</v>
      </c>
      <c r="CS130" s="185">
        <f t="shared" si="127"/>
        <v>80</v>
      </c>
      <c r="CT130" s="185">
        <f t="shared" si="127"/>
        <v>54</v>
      </c>
      <c r="CU130" s="185">
        <f t="shared" si="127"/>
        <v>68</v>
      </c>
      <c r="CV130" s="185">
        <f t="shared" si="127"/>
        <v>3</v>
      </c>
      <c r="CW130" s="185">
        <f t="shared" si="127"/>
        <v>53</v>
      </c>
      <c r="CX130" s="185">
        <f t="shared" si="127"/>
        <v>117</v>
      </c>
      <c r="CY130" s="185">
        <f t="shared" si="127"/>
        <v>14</v>
      </c>
      <c r="CZ130" s="185">
        <f t="shared" si="127"/>
        <v>677</v>
      </c>
      <c r="DA130" s="185">
        <f t="shared" si="127"/>
        <v>36</v>
      </c>
      <c r="DB130" s="185">
        <f t="shared" si="127"/>
        <v>59</v>
      </c>
      <c r="DC130" s="185">
        <f t="shared" si="127"/>
        <v>28</v>
      </c>
      <c r="DD130" s="185">
        <f t="shared" si="127"/>
        <v>41</v>
      </c>
      <c r="DE130" s="185">
        <f t="shared" si="127"/>
        <v>34</v>
      </c>
      <c r="DF130" s="185">
        <f t="shared" si="127"/>
        <v>5994</v>
      </c>
      <c r="DG130" s="185">
        <f t="shared" si="127"/>
        <v>20</v>
      </c>
      <c r="DH130" s="185">
        <f t="shared" si="127"/>
        <v>548</v>
      </c>
      <c r="DI130" s="185">
        <f t="shared" si="127"/>
        <v>1006</v>
      </c>
      <c r="DJ130" s="185">
        <f t="shared" si="127"/>
        <v>126</v>
      </c>
      <c r="DK130" s="185">
        <f t="shared" si="127"/>
        <v>172</v>
      </c>
      <c r="DL130" s="185">
        <f t="shared" si="127"/>
        <v>1818</v>
      </c>
      <c r="DM130" s="185">
        <f t="shared" si="127"/>
        <v>81</v>
      </c>
      <c r="DN130" s="185">
        <f t="shared" si="127"/>
        <v>418</v>
      </c>
      <c r="DO130" s="185">
        <f t="shared" si="127"/>
        <v>925</v>
      </c>
      <c r="DP130" s="185">
        <f t="shared" si="127"/>
        <v>47</v>
      </c>
      <c r="DQ130" s="185">
        <f t="shared" si="127"/>
        <v>162</v>
      </c>
      <c r="DR130" s="185">
        <f t="shared" si="127"/>
        <v>640</v>
      </c>
      <c r="DS130" s="185">
        <f t="shared" si="127"/>
        <v>342</v>
      </c>
      <c r="DT130" s="185">
        <f t="shared" si="127"/>
        <v>72</v>
      </c>
      <c r="DU130" s="185">
        <f t="shared" si="127"/>
        <v>128</v>
      </c>
      <c r="DV130" s="185">
        <f t="shared" si="127"/>
        <v>56</v>
      </c>
      <c r="DW130" s="185">
        <f t="shared" si="127"/>
        <v>91</v>
      </c>
      <c r="DX130" s="185">
        <f t="shared" si="127"/>
        <v>24</v>
      </c>
      <c r="DY130" s="185">
        <f t="shared" si="127"/>
        <v>27</v>
      </c>
      <c r="DZ130" s="185">
        <f t="shared" si="127"/>
        <v>74</v>
      </c>
      <c r="EA130" s="185">
        <f t="shared" ref="EA130:FX130" si="128">EA17</f>
        <v>130</v>
      </c>
      <c r="EB130" s="185">
        <f t="shared" si="128"/>
        <v>172</v>
      </c>
      <c r="EC130" s="185">
        <f t="shared" si="128"/>
        <v>68</v>
      </c>
      <c r="ED130" s="185">
        <f t="shared" si="128"/>
        <v>24</v>
      </c>
      <c r="EE130" s="185">
        <f t="shared" si="128"/>
        <v>69</v>
      </c>
      <c r="EF130" s="185">
        <f t="shared" si="128"/>
        <v>603</v>
      </c>
      <c r="EG130" s="185">
        <f t="shared" si="128"/>
        <v>100</v>
      </c>
      <c r="EH130" s="185">
        <f t="shared" si="128"/>
        <v>68</v>
      </c>
      <c r="EI130" s="185">
        <f t="shared" si="128"/>
        <v>6981</v>
      </c>
      <c r="EJ130" s="185">
        <f t="shared" si="128"/>
        <v>2957</v>
      </c>
      <c r="EK130" s="185">
        <f t="shared" si="128"/>
        <v>147</v>
      </c>
      <c r="EL130" s="185">
        <f t="shared" si="128"/>
        <v>123</v>
      </c>
      <c r="EM130" s="185">
        <f t="shared" si="128"/>
        <v>111</v>
      </c>
      <c r="EN130" s="185">
        <f t="shared" si="128"/>
        <v>401</v>
      </c>
      <c r="EO130" s="185">
        <f t="shared" si="128"/>
        <v>68</v>
      </c>
      <c r="EP130" s="185">
        <f t="shared" si="128"/>
        <v>53</v>
      </c>
      <c r="EQ130" s="185">
        <f t="shared" si="128"/>
        <v>54</v>
      </c>
      <c r="ER130" s="185">
        <f t="shared" si="128"/>
        <v>52</v>
      </c>
      <c r="ES130" s="185">
        <f t="shared" si="128"/>
        <v>45</v>
      </c>
      <c r="ET130" s="185">
        <f t="shared" si="128"/>
        <v>105</v>
      </c>
      <c r="EU130" s="185">
        <f t="shared" si="128"/>
        <v>308</v>
      </c>
      <c r="EV130" s="185">
        <f t="shared" si="128"/>
        <v>32</v>
      </c>
      <c r="EW130" s="185">
        <f t="shared" si="128"/>
        <v>111</v>
      </c>
      <c r="EX130" s="185">
        <f t="shared" si="128"/>
        <v>40</v>
      </c>
      <c r="EY130" s="185">
        <f t="shared" si="128"/>
        <v>163</v>
      </c>
      <c r="EZ130" s="185">
        <f t="shared" si="128"/>
        <v>39</v>
      </c>
      <c r="FA130" s="185">
        <f t="shared" si="128"/>
        <v>619</v>
      </c>
      <c r="FB130" s="185">
        <f t="shared" si="128"/>
        <v>87</v>
      </c>
      <c r="FC130" s="185">
        <f t="shared" si="128"/>
        <v>275</v>
      </c>
      <c r="FD130" s="185">
        <f t="shared" si="128"/>
        <v>127</v>
      </c>
      <c r="FE130" s="185">
        <f t="shared" si="128"/>
        <v>25</v>
      </c>
      <c r="FF130" s="185">
        <f t="shared" si="128"/>
        <v>63</v>
      </c>
      <c r="FG130" s="185">
        <f t="shared" si="128"/>
        <v>16</v>
      </c>
      <c r="FH130" s="185">
        <f t="shared" si="128"/>
        <v>18</v>
      </c>
      <c r="FI130" s="185">
        <f t="shared" si="128"/>
        <v>453</v>
      </c>
      <c r="FJ130" s="185">
        <f t="shared" si="128"/>
        <v>369</v>
      </c>
      <c r="FK130" s="185">
        <f t="shared" si="128"/>
        <v>506</v>
      </c>
      <c r="FL130" s="185">
        <f t="shared" si="128"/>
        <v>657</v>
      </c>
      <c r="FM130" s="185">
        <f t="shared" si="128"/>
        <v>275</v>
      </c>
      <c r="FN130" s="185">
        <f t="shared" si="128"/>
        <v>8885</v>
      </c>
      <c r="FO130" s="185">
        <f t="shared" si="128"/>
        <v>307</v>
      </c>
      <c r="FP130" s="185">
        <f t="shared" si="128"/>
        <v>752</v>
      </c>
      <c r="FQ130" s="185">
        <f t="shared" si="128"/>
        <v>184</v>
      </c>
      <c r="FR130" s="185">
        <f t="shared" si="128"/>
        <v>31</v>
      </c>
      <c r="FS130" s="185">
        <f t="shared" si="128"/>
        <v>18</v>
      </c>
      <c r="FT130" s="185">
        <f t="shared" si="128"/>
        <v>16</v>
      </c>
      <c r="FU130" s="185">
        <f t="shared" si="128"/>
        <v>332</v>
      </c>
      <c r="FV130" s="185">
        <f t="shared" si="128"/>
        <v>237</v>
      </c>
      <c r="FW130" s="185">
        <f t="shared" si="128"/>
        <v>50</v>
      </c>
      <c r="FX130" s="185">
        <f t="shared" si="128"/>
        <v>16</v>
      </c>
      <c r="FY130" s="67"/>
      <c r="FZ130" s="21"/>
      <c r="GA130" s="14"/>
      <c r="GB130" s="2"/>
      <c r="GC130" s="2"/>
      <c r="GD130" s="2"/>
      <c r="GE130" s="2"/>
      <c r="GF130" s="2"/>
      <c r="GG130" s="2"/>
      <c r="GH130" s="2"/>
      <c r="GI130" s="2"/>
      <c r="GJ130" s="2"/>
      <c r="GK130" s="2"/>
    </row>
    <row r="131" spans="1:254" x14ac:dyDescent="0.35">
      <c r="A131" s="3" t="s">
        <v>492</v>
      </c>
      <c r="B131" s="2" t="s">
        <v>869</v>
      </c>
      <c r="C131" s="185">
        <f t="shared" ref="C131:BN131" si="129">C20</f>
        <v>5936.4</v>
      </c>
      <c r="D131" s="185">
        <f t="shared" si="129"/>
        <v>28893.599999999999</v>
      </c>
      <c r="E131" s="185">
        <f t="shared" si="129"/>
        <v>4468.8</v>
      </c>
      <c r="F131" s="185">
        <f t="shared" si="129"/>
        <v>15351.599999999999</v>
      </c>
      <c r="G131" s="185">
        <f t="shared" si="129"/>
        <v>850.8</v>
      </c>
      <c r="H131" s="185">
        <f t="shared" si="129"/>
        <v>794.4</v>
      </c>
      <c r="I131" s="185">
        <f t="shared" si="129"/>
        <v>6464.4</v>
      </c>
      <c r="J131" s="185">
        <f t="shared" si="129"/>
        <v>1663.2</v>
      </c>
      <c r="K131" s="185">
        <f t="shared" si="129"/>
        <v>186</v>
      </c>
      <c r="L131" s="185">
        <f t="shared" si="129"/>
        <v>1503.6</v>
      </c>
      <c r="M131" s="185">
        <f t="shared" si="129"/>
        <v>685.19999999999993</v>
      </c>
      <c r="N131" s="185">
        <f t="shared" si="129"/>
        <v>36894</v>
      </c>
      <c r="O131" s="185">
        <f t="shared" si="129"/>
        <v>9018</v>
      </c>
      <c r="P131" s="185">
        <f t="shared" si="129"/>
        <v>188.4</v>
      </c>
      <c r="Q131" s="185">
        <f t="shared" si="129"/>
        <v>28060.799999999999</v>
      </c>
      <c r="R131" s="185">
        <f t="shared" si="129"/>
        <v>3002.4</v>
      </c>
      <c r="S131" s="185">
        <f t="shared" si="129"/>
        <v>1274.3999999999999</v>
      </c>
      <c r="T131" s="185">
        <f t="shared" si="129"/>
        <v>124.8</v>
      </c>
      <c r="U131" s="185">
        <f t="shared" si="129"/>
        <v>37.199999999999996</v>
      </c>
      <c r="V131" s="185">
        <f t="shared" si="129"/>
        <v>208.79999999999998</v>
      </c>
      <c r="W131" s="185">
        <f t="shared" si="129"/>
        <v>181.2</v>
      </c>
      <c r="X131" s="185">
        <f t="shared" si="129"/>
        <v>36</v>
      </c>
      <c r="Y131" s="185">
        <f t="shared" si="129"/>
        <v>460.79999999999995</v>
      </c>
      <c r="Z131" s="185">
        <f t="shared" si="129"/>
        <v>170.4</v>
      </c>
      <c r="AA131" s="185">
        <f t="shared" si="129"/>
        <v>22339.200000000001</v>
      </c>
      <c r="AB131" s="185">
        <f t="shared" si="129"/>
        <v>19311.599999999999</v>
      </c>
      <c r="AC131" s="185">
        <f t="shared" si="129"/>
        <v>718.8</v>
      </c>
      <c r="AD131" s="185">
        <f t="shared" si="129"/>
        <v>1010.4</v>
      </c>
      <c r="AE131" s="185">
        <f t="shared" si="129"/>
        <v>67.2</v>
      </c>
      <c r="AF131" s="185">
        <f t="shared" si="129"/>
        <v>141.6</v>
      </c>
      <c r="AG131" s="185">
        <f t="shared" si="129"/>
        <v>415.2</v>
      </c>
      <c r="AH131" s="185">
        <f t="shared" si="129"/>
        <v>710.4</v>
      </c>
      <c r="AI131" s="185">
        <f t="shared" si="129"/>
        <v>262.8</v>
      </c>
      <c r="AJ131" s="185">
        <f t="shared" si="129"/>
        <v>108</v>
      </c>
      <c r="AK131" s="185">
        <f t="shared" si="129"/>
        <v>139.19999999999999</v>
      </c>
      <c r="AL131" s="185">
        <f t="shared" si="129"/>
        <v>169.2</v>
      </c>
      <c r="AM131" s="185">
        <f t="shared" si="129"/>
        <v>295.2</v>
      </c>
      <c r="AN131" s="185">
        <f t="shared" si="129"/>
        <v>248.39999999999998</v>
      </c>
      <c r="AO131" s="185">
        <f t="shared" si="129"/>
        <v>3228</v>
      </c>
      <c r="AP131" s="185">
        <f t="shared" si="129"/>
        <v>60844.799999999996</v>
      </c>
      <c r="AQ131" s="185">
        <f t="shared" si="129"/>
        <v>171.6</v>
      </c>
      <c r="AR131" s="185">
        <f t="shared" si="129"/>
        <v>45588</v>
      </c>
      <c r="AS131" s="185">
        <f t="shared" si="129"/>
        <v>4693.2</v>
      </c>
      <c r="AT131" s="185">
        <f t="shared" si="129"/>
        <v>1702.8</v>
      </c>
      <c r="AU131" s="185">
        <f t="shared" si="129"/>
        <v>177.6</v>
      </c>
      <c r="AV131" s="185">
        <f t="shared" si="129"/>
        <v>230.39999999999998</v>
      </c>
      <c r="AW131" s="185">
        <f t="shared" si="129"/>
        <v>178.79999999999998</v>
      </c>
      <c r="AX131" s="185">
        <f t="shared" si="129"/>
        <v>61.199999999999996</v>
      </c>
      <c r="AY131" s="185">
        <f t="shared" si="129"/>
        <v>319.2</v>
      </c>
      <c r="AZ131" s="185">
        <f t="shared" si="129"/>
        <v>10087.199999999999</v>
      </c>
      <c r="BA131" s="185">
        <f t="shared" si="129"/>
        <v>6768</v>
      </c>
      <c r="BB131" s="185">
        <f t="shared" si="129"/>
        <v>6028.8</v>
      </c>
      <c r="BC131" s="185">
        <f t="shared" si="129"/>
        <v>19404</v>
      </c>
      <c r="BD131" s="185">
        <f t="shared" si="129"/>
        <v>2425.1999999999998</v>
      </c>
      <c r="BE131" s="185">
        <f t="shared" si="129"/>
        <v>919.19999999999993</v>
      </c>
      <c r="BF131" s="185">
        <f t="shared" si="129"/>
        <v>18489.599999999999</v>
      </c>
      <c r="BG131" s="185">
        <f t="shared" si="129"/>
        <v>656.4</v>
      </c>
      <c r="BH131" s="185">
        <f t="shared" si="129"/>
        <v>358.8</v>
      </c>
      <c r="BI131" s="185">
        <f t="shared" si="129"/>
        <v>177.6</v>
      </c>
      <c r="BJ131" s="185">
        <f t="shared" si="129"/>
        <v>4314</v>
      </c>
      <c r="BK131" s="185">
        <f t="shared" si="129"/>
        <v>14372.4</v>
      </c>
      <c r="BL131" s="185">
        <f t="shared" si="129"/>
        <v>57.599999999999994</v>
      </c>
      <c r="BM131" s="185">
        <f t="shared" si="129"/>
        <v>207.6</v>
      </c>
      <c r="BN131" s="185">
        <f t="shared" si="129"/>
        <v>2450.4</v>
      </c>
      <c r="BO131" s="185">
        <f t="shared" ref="BO131:DZ131" si="130">BO20</f>
        <v>1017.5999999999999</v>
      </c>
      <c r="BP131" s="185">
        <f t="shared" si="130"/>
        <v>153.6</v>
      </c>
      <c r="BQ131" s="185">
        <f t="shared" si="130"/>
        <v>4099.2</v>
      </c>
      <c r="BR131" s="185">
        <f t="shared" si="130"/>
        <v>3291.6</v>
      </c>
      <c r="BS131" s="185">
        <f t="shared" si="130"/>
        <v>853.19999999999993</v>
      </c>
      <c r="BT131" s="185">
        <f t="shared" si="130"/>
        <v>291.59999999999997</v>
      </c>
      <c r="BU131" s="185">
        <f t="shared" si="130"/>
        <v>290.39999999999998</v>
      </c>
      <c r="BV131" s="185">
        <f t="shared" si="130"/>
        <v>890.4</v>
      </c>
      <c r="BW131" s="185">
        <f t="shared" si="130"/>
        <v>1508.3999999999999</v>
      </c>
      <c r="BX131" s="185">
        <f t="shared" si="130"/>
        <v>45.6</v>
      </c>
      <c r="BY131" s="185">
        <f t="shared" si="130"/>
        <v>372</v>
      </c>
      <c r="BZ131" s="185">
        <f t="shared" si="130"/>
        <v>128.4</v>
      </c>
      <c r="CA131" s="185">
        <f t="shared" si="130"/>
        <v>106.8</v>
      </c>
      <c r="CB131" s="185">
        <f t="shared" si="130"/>
        <v>54669.599999999999</v>
      </c>
      <c r="CC131" s="185">
        <f t="shared" si="130"/>
        <v>139.19999999999999</v>
      </c>
      <c r="CD131" s="185">
        <f t="shared" si="130"/>
        <v>122.39999999999999</v>
      </c>
      <c r="CE131" s="185">
        <f t="shared" si="130"/>
        <v>96</v>
      </c>
      <c r="CF131" s="185">
        <f t="shared" si="130"/>
        <v>99.6</v>
      </c>
      <c r="CG131" s="185">
        <f t="shared" si="130"/>
        <v>148.79999999999998</v>
      </c>
      <c r="CH131" s="185">
        <f t="shared" si="130"/>
        <v>66</v>
      </c>
      <c r="CI131" s="185">
        <f t="shared" si="130"/>
        <v>511.2</v>
      </c>
      <c r="CJ131" s="185">
        <f t="shared" si="130"/>
        <v>643.19999999999993</v>
      </c>
      <c r="CK131" s="185">
        <f t="shared" si="130"/>
        <v>4425.5999999999995</v>
      </c>
      <c r="CL131" s="185">
        <f t="shared" si="130"/>
        <v>985.19999999999993</v>
      </c>
      <c r="CM131" s="185">
        <f t="shared" si="130"/>
        <v>456</v>
      </c>
      <c r="CN131" s="185">
        <f t="shared" si="130"/>
        <v>23926.799999999999</v>
      </c>
      <c r="CO131" s="185">
        <f t="shared" si="130"/>
        <v>10768.8</v>
      </c>
      <c r="CP131" s="185">
        <f t="shared" si="130"/>
        <v>679.19999999999993</v>
      </c>
      <c r="CQ131" s="185">
        <f t="shared" si="130"/>
        <v>577.19999999999993</v>
      </c>
      <c r="CR131" s="185">
        <f t="shared" si="130"/>
        <v>177.6</v>
      </c>
      <c r="CS131" s="185">
        <f t="shared" si="130"/>
        <v>240</v>
      </c>
      <c r="CT131" s="185">
        <f t="shared" si="130"/>
        <v>80.399999999999991</v>
      </c>
      <c r="CU131" s="185">
        <f t="shared" si="130"/>
        <v>340.8</v>
      </c>
      <c r="CV131" s="185">
        <f t="shared" si="130"/>
        <v>14.399999999999999</v>
      </c>
      <c r="CW131" s="185">
        <f t="shared" si="130"/>
        <v>150</v>
      </c>
      <c r="CX131" s="185">
        <f t="shared" si="130"/>
        <v>315.59999999999997</v>
      </c>
      <c r="CY131" s="185">
        <f t="shared" si="130"/>
        <v>26.4</v>
      </c>
      <c r="CZ131" s="185">
        <f t="shared" si="130"/>
        <v>1434</v>
      </c>
      <c r="DA131" s="185">
        <f t="shared" si="130"/>
        <v>154.79999999999998</v>
      </c>
      <c r="DB131" s="185">
        <f t="shared" si="130"/>
        <v>228</v>
      </c>
      <c r="DC131" s="185">
        <f t="shared" si="130"/>
        <v>115.19999999999999</v>
      </c>
      <c r="DD131" s="185">
        <f t="shared" si="130"/>
        <v>126</v>
      </c>
      <c r="DE131" s="185">
        <f t="shared" si="130"/>
        <v>177.6</v>
      </c>
      <c r="DF131" s="185">
        <f t="shared" si="130"/>
        <v>15525.599999999999</v>
      </c>
      <c r="DG131" s="185">
        <f t="shared" si="130"/>
        <v>56.4</v>
      </c>
      <c r="DH131" s="185">
        <f t="shared" si="130"/>
        <v>1485.6</v>
      </c>
      <c r="DI131" s="185">
        <f t="shared" si="130"/>
        <v>1899.6</v>
      </c>
      <c r="DJ131" s="185">
        <f t="shared" si="130"/>
        <v>543.6</v>
      </c>
      <c r="DK131" s="185">
        <f t="shared" si="130"/>
        <v>338.4</v>
      </c>
      <c r="DL131" s="185">
        <f t="shared" si="130"/>
        <v>4126.8</v>
      </c>
      <c r="DM131" s="185">
        <f t="shared" si="130"/>
        <v>174</v>
      </c>
      <c r="DN131" s="185">
        <f t="shared" si="130"/>
        <v>985.19999999999993</v>
      </c>
      <c r="DO131" s="185">
        <f t="shared" si="130"/>
        <v>2394</v>
      </c>
      <c r="DP131" s="185">
        <f t="shared" si="130"/>
        <v>163.19999999999999</v>
      </c>
      <c r="DQ131" s="185">
        <f t="shared" si="130"/>
        <v>570</v>
      </c>
      <c r="DR131" s="185">
        <f t="shared" si="130"/>
        <v>1002</v>
      </c>
      <c r="DS131" s="185">
        <f t="shared" si="130"/>
        <v>495.59999999999997</v>
      </c>
      <c r="DT131" s="185">
        <f t="shared" si="130"/>
        <v>106.8</v>
      </c>
      <c r="DU131" s="185">
        <f t="shared" si="130"/>
        <v>266.39999999999998</v>
      </c>
      <c r="DV131" s="185">
        <f t="shared" si="130"/>
        <v>160.79999999999998</v>
      </c>
      <c r="DW131" s="185">
        <f t="shared" si="130"/>
        <v>235.2</v>
      </c>
      <c r="DX131" s="185">
        <f t="shared" si="130"/>
        <v>136.79999999999998</v>
      </c>
      <c r="DY131" s="185">
        <f t="shared" si="130"/>
        <v>223.2</v>
      </c>
      <c r="DZ131" s="185">
        <f t="shared" si="130"/>
        <v>536.4</v>
      </c>
      <c r="EA131" s="185">
        <f t="shared" ref="EA131:FX131" si="131">EA20</f>
        <v>430.8</v>
      </c>
      <c r="EB131" s="185">
        <f t="shared" si="131"/>
        <v>394.8</v>
      </c>
      <c r="EC131" s="185">
        <f t="shared" si="131"/>
        <v>222</v>
      </c>
      <c r="ED131" s="185">
        <f t="shared" si="131"/>
        <v>1160.3999999999999</v>
      </c>
      <c r="EE131" s="185">
        <f t="shared" si="131"/>
        <v>122.39999999999999</v>
      </c>
      <c r="EF131" s="185">
        <f t="shared" si="131"/>
        <v>1033.2</v>
      </c>
      <c r="EG131" s="185">
        <f t="shared" si="131"/>
        <v>186</v>
      </c>
      <c r="EH131" s="185">
        <f t="shared" si="131"/>
        <v>198</v>
      </c>
      <c r="EI131" s="185">
        <f t="shared" si="131"/>
        <v>10844.4</v>
      </c>
      <c r="EJ131" s="185">
        <f t="shared" si="131"/>
        <v>7365.5999999999995</v>
      </c>
      <c r="EK131" s="185">
        <f t="shared" si="131"/>
        <v>490.79999999999995</v>
      </c>
      <c r="EL131" s="185">
        <f t="shared" si="131"/>
        <v>357.59999999999997</v>
      </c>
      <c r="EM131" s="185">
        <f t="shared" si="131"/>
        <v>310.8</v>
      </c>
      <c r="EN131" s="185">
        <f t="shared" si="131"/>
        <v>699.6</v>
      </c>
      <c r="EO131" s="185">
        <f t="shared" si="131"/>
        <v>244.79999999999998</v>
      </c>
      <c r="EP131" s="185">
        <f t="shared" si="131"/>
        <v>316.8</v>
      </c>
      <c r="EQ131" s="185">
        <f t="shared" si="131"/>
        <v>1966.8</v>
      </c>
      <c r="ER131" s="185">
        <f t="shared" si="131"/>
        <v>212.4</v>
      </c>
      <c r="ES131" s="185">
        <f t="shared" si="131"/>
        <v>134.4</v>
      </c>
      <c r="ET131" s="185">
        <f t="shared" si="131"/>
        <v>158.4</v>
      </c>
      <c r="EU131" s="185">
        <f t="shared" si="131"/>
        <v>408</v>
      </c>
      <c r="EV131" s="185">
        <f t="shared" si="131"/>
        <v>60</v>
      </c>
      <c r="EW131" s="185">
        <f t="shared" si="131"/>
        <v>604.79999999999995</v>
      </c>
      <c r="EX131" s="185">
        <f t="shared" si="131"/>
        <v>140.4</v>
      </c>
      <c r="EY131" s="185">
        <f t="shared" si="131"/>
        <v>393.59999999999997</v>
      </c>
      <c r="EZ131" s="185">
        <f t="shared" si="131"/>
        <v>99.6</v>
      </c>
      <c r="FA131" s="185">
        <f t="shared" si="131"/>
        <v>2515.1999999999998</v>
      </c>
      <c r="FB131" s="185">
        <f t="shared" si="131"/>
        <v>220.79999999999998</v>
      </c>
      <c r="FC131" s="185">
        <f t="shared" si="131"/>
        <v>1204.8</v>
      </c>
      <c r="FD131" s="185">
        <f t="shared" si="131"/>
        <v>306</v>
      </c>
      <c r="FE131" s="185">
        <f t="shared" si="131"/>
        <v>56.4</v>
      </c>
      <c r="FF131" s="185">
        <f t="shared" si="131"/>
        <v>146.4</v>
      </c>
      <c r="FG131" s="185">
        <f t="shared" si="131"/>
        <v>92.399999999999991</v>
      </c>
      <c r="FH131" s="185">
        <f t="shared" si="131"/>
        <v>57.599999999999994</v>
      </c>
      <c r="FI131" s="185">
        <f t="shared" si="131"/>
        <v>1282.8</v>
      </c>
      <c r="FJ131" s="185">
        <f t="shared" si="131"/>
        <v>1510.8</v>
      </c>
      <c r="FK131" s="185">
        <f t="shared" si="131"/>
        <v>1927.1999999999998</v>
      </c>
      <c r="FL131" s="185">
        <f t="shared" si="131"/>
        <v>5967.5999999999995</v>
      </c>
      <c r="FM131" s="185">
        <f t="shared" si="131"/>
        <v>2769.6</v>
      </c>
      <c r="FN131" s="185">
        <f t="shared" si="131"/>
        <v>15997.199999999999</v>
      </c>
      <c r="FO131" s="185">
        <f t="shared" si="131"/>
        <v>782.4</v>
      </c>
      <c r="FP131" s="185">
        <f t="shared" si="131"/>
        <v>1665.6</v>
      </c>
      <c r="FQ131" s="185">
        <f t="shared" si="131"/>
        <v>739.19999999999993</v>
      </c>
      <c r="FR131" s="185">
        <f t="shared" si="131"/>
        <v>116.39999999999999</v>
      </c>
      <c r="FS131" s="185">
        <f t="shared" si="131"/>
        <v>141.6</v>
      </c>
      <c r="FT131" s="185">
        <f t="shared" si="131"/>
        <v>48</v>
      </c>
      <c r="FU131" s="185">
        <f t="shared" si="131"/>
        <v>598.79999999999995</v>
      </c>
      <c r="FV131" s="185">
        <f t="shared" si="131"/>
        <v>510</v>
      </c>
      <c r="FW131" s="185">
        <f t="shared" si="131"/>
        <v>120</v>
      </c>
      <c r="FX131" s="185">
        <f t="shared" si="131"/>
        <v>50.4</v>
      </c>
      <c r="FY131" s="36"/>
      <c r="FZ131" s="21"/>
      <c r="GA131" s="26"/>
      <c r="GB131" s="2"/>
      <c r="GC131" s="2"/>
      <c r="GD131" s="2"/>
      <c r="GE131" s="2"/>
      <c r="GF131" s="2"/>
      <c r="GG131" s="2"/>
      <c r="GH131" s="2"/>
      <c r="GI131" s="2"/>
      <c r="GJ131" s="2"/>
      <c r="GK131" s="2"/>
    </row>
    <row r="132" spans="1:254" x14ac:dyDescent="0.35">
      <c r="A132" s="3" t="s">
        <v>493</v>
      </c>
      <c r="B132" s="2" t="s">
        <v>870</v>
      </c>
      <c r="C132" s="88">
        <f t="shared" ref="C132:BN132" si="132">ROUND(C130/C131,4)</f>
        <v>0.38929999999999998</v>
      </c>
      <c r="D132" s="88">
        <f t="shared" si="132"/>
        <v>0.3387</v>
      </c>
      <c r="E132" s="88">
        <f t="shared" si="132"/>
        <v>0.62860000000000005</v>
      </c>
      <c r="F132" s="88">
        <f t="shared" si="132"/>
        <v>0.25979999999999998</v>
      </c>
      <c r="G132" s="88">
        <f t="shared" si="132"/>
        <v>0.22209999999999999</v>
      </c>
      <c r="H132" s="88">
        <f t="shared" si="132"/>
        <v>0.2127</v>
      </c>
      <c r="I132" s="88">
        <f t="shared" si="132"/>
        <v>0.62370000000000003</v>
      </c>
      <c r="J132" s="88">
        <f t="shared" si="132"/>
        <v>0.49959999999999999</v>
      </c>
      <c r="K132" s="88">
        <f t="shared" si="132"/>
        <v>0.44619999999999999</v>
      </c>
      <c r="L132" s="88">
        <f t="shared" si="132"/>
        <v>0.48680000000000001</v>
      </c>
      <c r="M132" s="88">
        <f t="shared" si="132"/>
        <v>0.76039999999999996</v>
      </c>
      <c r="N132" s="88">
        <f t="shared" si="132"/>
        <v>0.23499999999999999</v>
      </c>
      <c r="O132" s="88">
        <f t="shared" si="132"/>
        <v>0.1133</v>
      </c>
      <c r="P132" s="88">
        <f t="shared" si="132"/>
        <v>0.34499999999999997</v>
      </c>
      <c r="Q132" s="88">
        <f t="shared" si="132"/>
        <v>0.60829999999999995</v>
      </c>
      <c r="R132" s="88">
        <f t="shared" si="132"/>
        <v>0.27939999999999998</v>
      </c>
      <c r="S132" s="88">
        <f t="shared" si="132"/>
        <v>0.41510000000000002</v>
      </c>
      <c r="T132" s="88">
        <f t="shared" si="132"/>
        <v>0.45669999999999999</v>
      </c>
      <c r="U132" s="88">
        <f t="shared" si="132"/>
        <v>0.69889999999999997</v>
      </c>
      <c r="V132" s="88">
        <f t="shared" si="132"/>
        <v>0.47889999999999999</v>
      </c>
      <c r="W132" s="88">
        <f t="shared" si="132"/>
        <v>0.27589999999999998</v>
      </c>
      <c r="X132" s="88">
        <f t="shared" si="132"/>
        <v>0.38890000000000002</v>
      </c>
      <c r="Y132" s="88">
        <f t="shared" si="132"/>
        <v>0.59899999999999998</v>
      </c>
      <c r="Z132" s="88">
        <f t="shared" si="132"/>
        <v>0.35210000000000002</v>
      </c>
      <c r="AA132" s="88">
        <f t="shared" si="132"/>
        <v>0.23699999999999999</v>
      </c>
      <c r="AB132" s="88">
        <f t="shared" si="132"/>
        <v>0.1759</v>
      </c>
      <c r="AC132" s="88">
        <f t="shared" si="132"/>
        <v>0.1711</v>
      </c>
      <c r="AD132" s="88">
        <f t="shared" si="132"/>
        <v>0.28010000000000002</v>
      </c>
      <c r="AE132" s="88">
        <f t="shared" si="132"/>
        <v>0.29759999999999998</v>
      </c>
      <c r="AF132" s="88">
        <f t="shared" si="132"/>
        <v>0.24010000000000001</v>
      </c>
      <c r="AG132" s="88">
        <f t="shared" si="132"/>
        <v>0.1782</v>
      </c>
      <c r="AH132" s="88">
        <f t="shared" si="132"/>
        <v>0.50109999999999999</v>
      </c>
      <c r="AI132" s="88">
        <f t="shared" si="132"/>
        <v>0.4909</v>
      </c>
      <c r="AJ132" s="88">
        <f t="shared" si="132"/>
        <v>0.65739999999999998</v>
      </c>
      <c r="AK132" s="88">
        <f t="shared" si="132"/>
        <v>0.76149999999999995</v>
      </c>
      <c r="AL132" s="88">
        <f t="shared" si="132"/>
        <v>0.64419999999999999</v>
      </c>
      <c r="AM132" s="88">
        <f t="shared" si="132"/>
        <v>0.59279999999999999</v>
      </c>
      <c r="AN132" s="88">
        <f t="shared" si="132"/>
        <v>0.39450000000000002</v>
      </c>
      <c r="AO132" s="88">
        <f t="shared" si="132"/>
        <v>0.36830000000000002</v>
      </c>
      <c r="AP132" s="88">
        <f t="shared" si="132"/>
        <v>0.50449999999999995</v>
      </c>
      <c r="AQ132" s="88">
        <f t="shared" si="132"/>
        <v>0.43120000000000003</v>
      </c>
      <c r="AR132" s="88">
        <f t="shared" si="132"/>
        <v>8.4400000000000003E-2</v>
      </c>
      <c r="AS132" s="88">
        <f t="shared" si="132"/>
        <v>0.23499999999999999</v>
      </c>
      <c r="AT132" s="88">
        <f t="shared" si="132"/>
        <v>0.1298</v>
      </c>
      <c r="AU132" s="88">
        <f t="shared" si="132"/>
        <v>0.27029999999999998</v>
      </c>
      <c r="AV132" s="88">
        <f t="shared" si="132"/>
        <v>0.46439999999999998</v>
      </c>
      <c r="AW132" s="88">
        <f t="shared" si="132"/>
        <v>0.2349</v>
      </c>
      <c r="AX132" s="88">
        <f t="shared" si="132"/>
        <v>0</v>
      </c>
      <c r="AY132" s="88">
        <f t="shared" si="132"/>
        <v>0.41670000000000001</v>
      </c>
      <c r="AZ132" s="88">
        <f t="shared" si="132"/>
        <v>0.51119999999999999</v>
      </c>
      <c r="BA132" s="88">
        <f t="shared" si="132"/>
        <v>0.33660000000000001</v>
      </c>
      <c r="BB132" s="88">
        <f t="shared" si="132"/>
        <v>0.36230000000000001</v>
      </c>
      <c r="BC132" s="88">
        <f t="shared" si="132"/>
        <v>0.44340000000000002</v>
      </c>
      <c r="BD132" s="88">
        <f t="shared" si="132"/>
        <v>7.0099999999999996E-2</v>
      </c>
      <c r="BE132" s="88">
        <f t="shared" si="132"/>
        <v>0.22850000000000001</v>
      </c>
      <c r="BF132" s="88">
        <f t="shared" si="132"/>
        <v>8.1500000000000003E-2</v>
      </c>
      <c r="BG132" s="88">
        <f t="shared" si="132"/>
        <v>0.34129999999999999</v>
      </c>
      <c r="BH132" s="88">
        <f t="shared" si="132"/>
        <v>0.1812</v>
      </c>
      <c r="BI132" s="88">
        <f t="shared" si="132"/>
        <v>0.56869999999999998</v>
      </c>
      <c r="BJ132" s="88">
        <f t="shared" si="132"/>
        <v>8.9700000000000002E-2</v>
      </c>
      <c r="BK132" s="88">
        <f t="shared" si="132"/>
        <v>0.26190000000000002</v>
      </c>
      <c r="BL132" s="88">
        <f t="shared" si="132"/>
        <v>0.41670000000000001</v>
      </c>
      <c r="BM132" s="88">
        <f t="shared" si="132"/>
        <v>0.44319999999999998</v>
      </c>
      <c r="BN132" s="88">
        <f t="shared" si="132"/>
        <v>0.44359999999999999</v>
      </c>
      <c r="BO132" s="88">
        <f t="shared" ref="BO132:DZ132" si="133">ROUND(BO130/BO131,4)</f>
        <v>0.35970000000000002</v>
      </c>
      <c r="BP132" s="88">
        <f t="shared" si="133"/>
        <v>0.53390000000000004</v>
      </c>
      <c r="BQ132" s="88">
        <f t="shared" si="133"/>
        <v>0.312</v>
      </c>
      <c r="BR132" s="88">
        <f t="shared" si="133"/>
        <v>0.33210000000000001</v>
      </c>
      <c r="BS132" s="88">
        <f t="shared" si="133"/>
        <v>0.54500000000000004</v>
      </c>
      <c r="BT132" s="88">
        <f t="shared" si="133"/>
        <v>0.2092</v>
      </c>
      <c r="BU132" s="88">
        <f t="shared" si="133"/>
        <v>0.26860000000000001</v>
      </c>
      <c r="BV132" s="88">
        <f t="shared" si="133"/>
        <v>0.23139999999999999</v>
      </c>
      <c r="BW132" s="88">
        <f t="shared" si="133"/>
        <v>0.1439</v>
      </c>
      <c r="BX132" s="88">
        <f t="shared" si="133"/>
        <v>0.307</v>
      </c>
      <c r="BY132" s="88">
        <f t="shared" si="133"/>
        <v>0.68820000000000003</v>
      </c>
      <c r="BZ132" s="88">
        <f t="shared" si="133"/>
        <v>0.42830000000000001</v>
      </c>
      <c r="CA132" s="88">
        <f t="shared" si="133"/>
        <v>0.309</v>
      </c>
      <c r="CB132" s="88">
        <f t="shared" si="133"/>
        <v>0.24479999999999999</v>
      </c>
      <c r="CC132" s="88">
        <f t="shared" si="133"/>
        <v>0.35199999999999998</v>
      </c>
      <c r="CD132" s="88">
        <f t="shared" si="133"/>
        <v>5.7200000000000001E-2</v>
      </c>
      <c r="CE132" s="88">
        <f t="shared" si="133"/>
        <v>0.26040000000000002</v>
      </c>
      <c r="CF132" s="88">
        <f t="shared" si="133"/>
        <v>0.41160000000000002</v>
      </c>
      <c r="CG132" s="88">
        <f t="shared" si="133"/>
        <v>0.4234</v>
      </c>
      <c r="CH132" s="88">
        <f t="shared" si="133"/>
        <v>0.54549999999999998</v>
      </c>
      <c r="CI132" s="88">
        <f t="shared" si="133"/>
        <v>0.54969999999999997</v>
      </c>
      <c r="CJ132" s="88">
        <f t="shared" si="133"/>
        <v>0.43530000000000002</v>
      </c>
      <c r="CK132" s="88">
        <f t="shared" si="133"/>
        <v>0.1925</v>
      </c>
      <c r="CL132" s="88">
        <f t="shared" si="133"/>
        <v>0.25380000000000003</v>
      </c>
      <c r="CM132" s="88">
        <f t="shared" si="133"/>
        <v>0.3947</v>
      </c>
      <c r="CN132" s="88">
        <f t="shared" si="133"/>
        <v>0.20610000000000001</v>
      </c>
      <c r="CO132" s="88">
        <f t="shared" si="133"/>
        <v>0.22550000000000001</v>
      </c>
      <c r="CP132" s="88">
        <f t="shared" si="133"/>
        <v>0.29149999999999998</v>
      </c>
      <c r="CQ132" s="88">
        <f t="shared" si="133"/>
        <v>0.60980000000000001</v>
      </c>
      <c r="CR132" s="88">
        <f t="shared" si="133"/>
        <v>0.38850000000000001</v>
      </c>
      <c r="CS132" s="88">
        <f t="shared" si="133"/>
        <v>0.33329999999999999</v>
      </c>
      <c r="CT132" s="88">
        <f t="shared" si="133"/>
        <v>0.67159999999999997</v>
      </c>
      <c r="CU132" s="88">
        <f t="shared" si="133"/>
        <v>0.19950000000000001</v>
      </c>
      <c r="CV132" s="88">
        <f t="shared" si="133"/>
        <v>0.20830000000000001</v>
      </c>
      <c r="CW132" s="88">
        <f t="shared" si="133"/>
        <v>0.3533</v>
      </c>
      <c r="CX132" s="88">
        <f t="shared" si="133"/>
        <v>0.37069999999999997</v>
      </c>
      <c r="CY132" s="88">
        <f t="shared" si="133"/>
        <v>0.53029999999999999</v>
      </c>
      <c r="CZ132" s="88">
        <f t="shared" si="133"/>
        <v>0.47210000000000002</v>
      </c>
      <c r="DA132" s="88">
        <f t="shared" si="133"/>
        <v>0.2326</v>
      </c>
      <c r="DB132" s="88">
        <f t="shared" si="133"/>
        <v>0.25879999999999997</v>
      </c>
      <c r="DC132" s="88">
        <f t="shared" si="133"/>
        <v>0.24310000000000001</v>
      </c>
      <c r="DD132" s="88">
        <f t="shared" si="133"/>
        <v>0.32540000000000002</v>
      </c>
      <c r="DE132" s="88">
        <f t="shared" si="133"/>
        <v>0.19139999999999999</v>
      </c>
      <c r="DF132" s="88">
        <f t="shared" si="133"/>
        <v>0.3861</v>
      </c>
      <c r="DG132" s="88">
        <f t="shared" si="133"/>
        <v>0.35460000000000003</v>
      </c>
      <c r="DH132" s="88">
        <f t="shared" si="133"/>
        <v>0.36890000000000001</v>
      </c>
      <c r="DI132" s="88">
        <f t="shared" si="133"/>
        <v>0.52959999999999996</v>
      </c>
      <c r="DJ132" s="88">
        <f t="shared" si="133"/>
        <v>0.23180000000000001</v>
      </c>
      <c r="DK132" s="88">
        <f t="shared" si="133"/>
        <v>0.50829999999999997</v>
      </c>
      <c r="DL132" s="88">
        <f t="shared" si="133"/>
        <v>0.4405</v>
      </c>
      <c r="DM132" s="88">
        <f t="shared" si="133"/>
        <v>0.46550000000000002</v>
      </c>
      <c r="DN132" s="88">
        <f t="shared" si="133"/>
        <v>0.42430000000000001</v>
      </c>
      <c r="DO132" s="88">
        <f t="shared" si="133"/>
        <v>0.38640000000000002</v>
      </c>
      <c r="DP132" s="88">
        <f t="shared" si="133"/>
        <v>0.28799999999999998</v>
      </c>
      <c r="DQ132" s="88">
        <f t="shared" si="133"/>
        <v>0.28420000000000001</v>
      </c>
      <c r="DR132" s="88">
        <f t="shared" si="133"/>
        <v>0.63870000000000005</v>
      </c>
      <c r="DS132" s="88">
        <f t="shared" si="133"/>
        <v>0.69010000000000005</v>
      </c>
      <c r="DT132" s="88">
        <f t="shared" si="133"/>
        <v>0.67420000000000002</v>
      </c>
      <c r="DU132" s="88">
        <f t="shared" si="133"/>
        <v>0.48049999999999998</v>
      </c>
      <c r="DV132" s="88">
        <f t="shared" si="133"/>
        <v>0.3483</v>
      </c>
      <c r="DW132" s="88">
        <f t="shared" si="133"/>
        <v>0.38690000000000002</v>
      </c>
      <c r="DX132" s="88">
        <f t="shared" si="133"/>
        <v>0.1754</v>
      </c>
      <c r="DY132" s="88">
        <f t="shared" si="133"/>
        <v>0.121</v>
      </c>
      <c r="DZ132" s="88">
        <f t="shared" si="133"/>
        <v>0.13800000000000001</v>
      </c>
      <c r="EA132" s="88">
        <f t="shared" ref="EA132:FX132" si="134">ROUND(EA130/EA131,4)</f>
        <v>0.30180000000000001</v>
      </c>
      <c r="EB132" s="88">
        <f t="shared" si="134"/>
        <v>0.43569999999999998</v>
      </c>
      <c r="EC132" s="88">
        <f t="shared" si="134"/>
        <v>0.30630000000000002</v>
      </c>
      <c r="ED132" s="88">
        <f t="shared" si="134"/>
        <v>2.07E-2</v>
      </c>
      <c r="EE132" s="88">
        <f t="shared" si="134"/>
        <v>0.56369999999999998</v>
      </c>
      <c r="EF132" s="88">
        <f t="shared" si="134"/>
        <v>0.58360000000000001</v>
      </c>
      <c r="EG132" s="88">
        <f t="shared" si="134"/>
        <v>0.53759999999999997</v>
      </c>
      <c r="EH132" s="88">
        <f t="shared" si="134"/>
        <v>0.34339999999999998</v>
      </c>
      <c r="EI132" s="88">
        <f t="shared" si="134"/>
        <v>0.64370000000000005</v>
      </c>
      <c r="EJ132" s="88">
        <f t="shared" si="134"/>
        <v>0.40150000000000002</v>
      </c>
      <c r="EK132" s="88">
        <f t="shared" si="134"/>
        <v>0.29949999999999999</v>
      </c>
      <c r="EL132" s="88">
        <f t="shared" si="134"/>
        <v>0.34399999999999997</v>
      </c>
      <c r="EM132" s="88">
        <f t="shared" si="134"/>
        <v>0.35709999999999997</v>
      </c>
      <c r="EN132" s="88">
        <f t="shared" si="134"/>
        <v>0.57320000000000004</v>
      </c>
      <c r="EO132" s="88">
        <f t="shared" si="134"/>
        <v>0.27779999999999999</v>
      </c>
      <c r="EP132" s="88">
        <f t="shared" si="134"/>
        <v>0.1673</v>
      </c>
      <c r="EQ132" s="88">
        <f t="shared" si="134"/>
        <v>2.75E-2</v>
      </c>
      <c r="ER132" s="88">
        <f t="shared" si="134"/>
        <v>0.24479999999999999</v>
      </c>
      <c r="ES132" s="88">
        <f t="shared" si="134"/>
        <v>0.33479999999999999</v>
      </c>
      <c r="ET132" s="88">
        <f t="shared" si="134"/>
        <v>0.66290000000000004</v>
      </c>
      <c r="EU132" s="88">
        <f t="shared" si="134"/>
        <v>0.75490000000000002</v>
      </c>
      <c r="EV132" s="88">
        <f t="shared" si="134"/>
        <v>0.5333</v>
      </c>
      <c r="EW132" s="88">
        <f t="shared" si="134"/>
        <v>0.1835</v>
      </c>
      <c r="EX132" s="88">
        <f t="shared" si="134"/>
        <v>0.28489999999999999</v>
      </c>
      <c r="EY132" s="88">
        <f t="shared" si="134"/>
        <v>0.41410000000000002</v>
      </c>
      <c r="EZ132" s="88">
        <f t="shared" si="134"/>
        <v>0.3916</v>
      </c>
      <c r="FA132" s="88">
        <f t="shared" si="134"/>
        <v>0.24610000000000001</v>
      </c>
      <c r="FB132" s="88">
        <f t="shared" si="134"/>
        <v>0.39400000000000002</v>
      </c>
      <c r="FC132" s="88">
        <f t="shared" si="134"/>
        <v>0.2283</v>
      </c>
      <c r="FD132" s="88">
        <f t="shared" si="134"/>
        <v>0.41499999999999998</v>
      </c>
      <c r="FE132" s="88">
        <f t="shared" si="134"/>
        <v>0.44330000000000003</v>
      </c>
      <c r="FF132" s="88">
        <f t="shared" si="134"/>
        <v>0.43030000000000002</v>
      </c>
      <c r="FG132" s="88">
        <f t="shared" si="134"/>
        <v>0.17319999999999999</v>
      </c>
      <c r="FH132" s="88">
        <f t="shared" si="134"/>
        <v>0.3125</v>
      </c>
      <c r="FI132" s="88">
        <f t="shared" si="134"/>
        <v>0.35310000000000002</v>
      </c>
      <c r="FJ132" s="88">
        <f t="shared" si="134"/>
        <v>0.2442</v>
      </c>
      <c r="FK132" s="88">
        <f t="shared" si="134"/>
        <v>0.2626</v>
      </c>
      <c r="FL132" s="88">
        <f t="shared" si="134"/>
        <v>0.1101</v>
      </c>
      <c r="FM132" s="88">
        <f t="shared" si="134"/>
        <v>9.9299999999999999E-2</v>
      </c>
      <c r="FN132" s="88">
        <f t="shared" si="134"/>
        <v>0.5554</v>
      </c>
      <c r="FO132" s="88">
        <f t="shared" si="134"/>
        <v>0.39240000000000003</v>
      </c>
      <c r="FP132" s="88">
        <f t="shared" si="134"/>
        <v>0.45150000000000001</v>
      </c>
      <c r="FQ132" s="88">
        <f t="shared" si="134"/>
        <v>0.24890000000000001</v>
      </c>
      <c r="FR132" s="88">
        <f t="shared" si="134"/>
        <v>0.26629999999999998</v>
      </c>
      <c r="FS132" s="88">
        <f t="shared" si="134"/>
        <v>0.12709999999999999</v>
      </c>
      <c r="FT132" s="88">
        <f t="shared" si="134"/>
        <v>0.33329999999999999</v>
      </c>
      <c r="FU132" s="88">
        <f t="shared" si="134"/>
        <v>0.5544</v>
      </c>
      <c r="FV132" s="88">
        <f t="shared" si="134"/>
        <v>0.4647</v>
      </c>
      <c r="FW132" s="88">
        <f t="shared" si="134"/>
        <v>0.41670000000000001</v>
      </c>
      <c r="FX132" s="88">
        <f t="shared" si="134"/>
        <v>0.3175</v>
      </c>
      <c r="FY132" s="21"/>
      <c r="FZ132" s="14"/>
      <c r="GA132" s="2"/>
      <c r="GB132" s="2"/>
      <c r="GC132" s="2"/>
      <c r="GD132" s="2"/>
      <c r="GE132" s="2"/>
      <c r="GF132" s="2"/>
      <c r="GG132" s="2"/>
      <c r="GH132" s="2"/>
      <c r="GI132" s="2"/>
      <c r="GJ132" s="2"/>
      <c r="GK132" s="2"/>
    </row>
    <row r="133" spans="1:254" x14ac:dyDescent="0.35">
      <c r="A133" s="3" t="s">
        <v>494</v>
      </c>
      <c r="B133" s="2" t="s">
        <v>871</v>
      </c>
      <c r="C133" s="186">
        <f>ROUND((C132*C21),1)</f>
        <v>2573.5</v>
      </c>
      <c r="D133" s="186">
        <f t="shared" ref="D133:BO133" si="135">ROUND((D132*D21),1)</f>
        <v>12443.8</v>
      </c>
      <c r="E133" s="186">
        <f t="shared" si="135"/>
        <v>3320</v>
      </c>
      <c r="F133" s="186">
        <f t="shared" si="135"/>
        <v>6217.1</v>
      </c>
      <c r="G133" s="186">
        <f t="shared" si="135"/>
        <v>339.9</v>
      </c>
      <c r="H133" s="186">
        <f t="shared" si="135"/>
        <v>239.5</v>
      </c>
      <c r="I133" s="186">
        <f t="shared" si="135"/>
        <v>4516.6000000000004</v>
      </c>
      <c r="J133" s="186">
        <f t="shared" si="135"/>
        <v>995.1</v>
      </c>
      <c r="K133" s="186">
        <f t="shared" si="135"/>
        <v>122</v>
      </c>
      <c r="L133" s="186">
        <f t="shared" si="135"/>
        <v>1015</v>
      </c>
      <c r="M133" s="186">
        <f t="shared" si="135"/>
        <v>672.3</v>
      </c>
      <c r="N133" s="186">
        <f t="shared" si="135"/>
        <v>11523.4</v>
      </c>
      <c r="O133" s="186">
        <f t="shared" si="135"/>
        <v>1442.1</v>
      </c>
      <c r="P133" s="186">
        <f t="shared" si="135"/>
        <v>123.1</v>
      </c>
      <c r="Q133" s="186">
        <f t="shared" si="135"/>
        <v>23468.2</v>
      </c>
      <c r="R133" s="186">
        <f t="shared" si="135"/>
        <v>1781.1</v>
      </c>
      <c r="S133" s="186">
        <f t="shared" si="135"/>
        <v>625.9</v>
      </c>
      <c r="T133" s="186">
        <f t="shared" si="135"/>
        <v>74.900000000000006</v>
      </c>
      <c r="U133" s="186">
        <f t="shared" si="135"/>
        <v>34.200000000000003</v>
      </c>
      <c r="V133" s="186">
        <f t="shared" si="135"/>
        <v>119.5</v>
      </c>
      <c r="W133" s="186">
        <f t="shared" si="135"/>
        <v>99.6</v>
      </c>
      <c r="X133" s="186">
        <f t="shared" si="135"/>
        <v>11.7</v>
      </c>
      <c r="Y133" s="186">
        <f t="shared" si="135"/>
        <v>556.79999999999995</v>
      </c>
      <c r="Z133" s="186">
        <f t="shared" si="135"/>
        <v>77.5</v>
      </c>
      <c r="AA133" s="186">
        <f t="shared" si="135"/>
        <v>7341.3</v>
      </c>
      <c r="AB133" s="186">
        <f t="shared" si="135"/>
        <v>4738.1000000000004</v>
      </c>
      <c r="AC133" s="186">
        <f t="shared" si="135"/>
        <v>155.69999999999999</v>
      </c>
      <c r="AD133" s="186">
        <f t="shared" si="135"/>
        <v>396.8</v>
      </c>
      <c r="AE133" s="186">
        <f t="shared" si="135"/>
        <v>27.4</v>
      </c>
      <c r="AF133" s="186">
        <f t="shared" si="135"/>
        <v>43.1</v>
      </c>
      <c r="AG133" s="186">
        <f t="shared" si="135"/>
        <v>102.5</v>
      </c>
      <c r="AH133" s="186">
        <f t="shared" si="135"/>
        <v>463.5</v>
      </c>
      <c r="AI133" s="186">
        <f t="shared" si="135"/>
        <v>201.9</v>
      </c>
      <c r="AJ133" s="186">
        <f t="shared" si="135"/>
        <v>111.8</v>
      </c>
      <c r="AK133" s="186">
        <f t="shared" si="135"/>
        <v>118</v>
      </c>
      <c r="AL133" s="186">
        <f t="shared" si="135"/>
        <v>181</v>
      </c>
      <c r="AM133" s="186">
        <f t="shared" si="135"/>
        <v>200.4</v>
      </c>
      <c r="AN133" s="186">
        <f t="shared" si="135"/>
        <v>113.9</v>
      </c>
      <c r="AO133" s="186">
        <f t="shared" si="135"/>
        <v>1527.5</v>
      </c>
      <c r="AP133" s="186">
        <f t="shared" si="135"/>
        <v>41057.5</v>
      </c>
      <c r="AQ133" s="186">
        <f t="shared" si="135"/>
        <v>99.2</v>
      </c>
      <c r="AR133" s="186">
        <f t="shared" si="135"/>
        <v>5205.3</v>
      </c>
      <c r="AS133" s="186">
        <f t="shared" si="135"/>
        <v>1499.9</v>
      </c>
      <c r="AT133" s="186">
        <f t="shared" si="135"/>
        <v>471</v>
      </c>
      <c r="AU133" s="186">
        <f t="shared" si="135"/>
        <v>84.4</v>
      </c>
      <c r="AV133" s="186">
        <f t="shared" si="135"/>
        <v>138.9</v>
      </c>
      <c r="AW133" s="186">
        <f t="shared" si="135"/>
        <v>60.3</v>
      </c>
      <c r="AX133" s="186">
        <f t="shared" si="135"/>
        <v>0</v>
      </c>
      <c r="AY133" s="186">
        <f t="shared" si="135"/>
        <v>179.6</v>
      </c>
      <c r="AZ133" s="186">
        <f t="shared" si="135"/>
        <v>6156.6</v>
      </c>
      <c r="BA133" s="186">
        <f t="shared" si="135"/>
        <v>3030</v>
      </c>
      <c r="BB133" s="186">
        <f t="shared" si="135"/>
        <v>2565</v>
      </c>
      <c r="BC133" s="186">
        <f t="shared" si="135"/>
        <v>11426.3</v>
      </c>
      <c r="BD133" s="186">
        <f t="shared" si="135"/>
        <v>256.10000000000002</v>
      </c>
      <c r="BE133" s="186">
        <f t="shared" si="135"/>
        <v>269.7</v>
      </c>
      <c r="BF133" s="186">
        <f t="shared" si="135"/>
        <v>2150</v>
      </c>
      <c r="BG133" s="186">
        <f t="shared" si="135"/>
        <v>301.89999999999998</v>
      </c>
      <c r="BH133" s="186">
        <f t="shared" si="135"/>
        <v>106.4</v>
      </c>
      <c r="BI133" s="186">
        <f t="shared" si="135"/>
        <v>140.5</v>
      </c>
      <c r="BJ133" s="186">
        <f t="shared" si="135"/>
        <v>572.4</v>
      </c>
      <c r="BK133" s="186">
        <f t="shared" si="135"/>
        <v>6803.4</v>
      </c>
      <c r="BL133" s="186">
        <f t="shared" si="135"/>
        <v>33.4</v>
      </c>
      <c r="BM133" s="186">
        <f t="shared" si="135"/>
        <v>192.3</v>
      </c>
      <c r="BN133" s="186">
        <f t="shared" si="135"/>
        <v>1349</v>
      </c>
      <c r="BO133" s="186">
        <f t="shared" si="135"/>
        <v>442.4</v>
      </c>
      <c r="BP133" s="186">
        <f t="shared" ref="BP133:EA133" si="136">ROUND((BP132*BP21),1)</f>
        <v>79.599999999999994</v>
      </c>
      <c r="BQ133" s="186">
        <f t="shared" si="136"/>
        <v>1838.6</v>
      </c>
      <c r="BR133" s="186">
        <f t="shared" si="136"/>
        <v>1493.3</v>
      </c>
      <c r="BS133" s="186">
        <f t="shared" si="136"/>
        <v>593.29999999999995</v>
      </c>
      <c r="BT133" s="186">
        <f t="shared" si="136"/>
        <v>77</v>
      </c>
      <c r="BU133" s="186">
        <f t="shared" si="136"/>
        <v>114.3</v>
      </c>
      <c r="BV133" s="186">
        <f t="shared" si="136"/>
        <v>284.2</v>
      </c>
      <c r="BW133" s="186">
        <f t="shared" si="136"/>
        <v>286.10000000000002</v>
      </c>
      <c r="BX133" s="186">
        <f t="shared" si="136"/>
        <v>21.2</v>
      </c>
      <c r="BY133" s="186">
        <f t="shared" si="136"/>
        <v>301.10000000000002</v>
      </c>
      <c r="BZ133" s="186">
        <f t="shared" si="136"/>
        <v>84.8</v>
      </c>
      <c r="CA133" s="186">
        <f t="shared" si="136"/>
        <v>43.1</v>
      </c>
      <c r="CB133" s="186">
        <f t="shared" si="136"/>
        <v>17637.400000000001</v>
      </c>
      <c r="CC133" s="186">
        <f t="shared" si="136"/>
        <v>66.900000000000006</v>
      </c>
      <c r="CD133" s="186">
        <f t="shared" si="136"/>
        <v>21.6</v>
      </c>
      <c r="CE133" s="186">
        <f t="shared" si="136"/>
        <v>39.1</v>
      </c>
      <c r="CF133" s="186">
        <f t="shared" si="136"/>
        <v>44.5</v>
      </c>
      <c r="CG133" s="186">
        <f t="shared" si="136"/>
        <v>81.900000000000006</v>
      </c>
      <c r="CH133" s="186">
        <f t="shared" si="136"/>
        <v>52.6</v>
      </c>
      <c r="CI133" s="186">
        <f t="shared" si="136"/>
        <v>383.1</v>
      </c>
      <c r="CJ133" s="186">
        <f t="shared" si="136"/>
        <v>357.4</v>
      </c>
      <c r="CK133" s="186">
        <f t="shared" si="136"/>
        <v>1092.3</v>
      </c>
      <c r="CL133" s="186">
        <f t="shared" si="136"/>
        <v>307.10000000000002</v>
      </c>
      <c r="CM133" s="186">
        <f t="shared" si="136"/>
        <v>259.89999999999998</v>
      </c>
      <c r="CN133" s="186">
        <f t="shared" si="136"/>
        <v>6956.5</v>
      </c>
      <c r="CO133" s="186">
        <f t="shared" si="136"/>
        <v>3209.3</v>
      </c>
      <c r="CP133" s="186">
        <f t="shared" si="136"/>
        <v>273.89999999999998</v>
      </c>
      <c r="CQ133" s="186">
        <f t="shared" si="136"/>
        <v>445.8</v>
      </c>
      <c r="CR133" s="186">
        <f t="shared" si="136"/>
        <v>89.9</v>
      </c>
      <c r="CS133" s="186">
        <f t="shared" si="136"/>
        <v>88.7</v>
      </c>
      <c r="CT133" s="186">
        <f t="shared" si="136"/>
        <v>71.2</v>
      </c>
      <c r="CU133" s="186">
        <f t="shared" si="136"/>
        <v>80.8</v>
      </c>
      <c r="CV133" s="186">
        <f t="shared" si="136"/>
        <v>5.3</v>
      </c>
      <c r="CW133" s="186">
        <f t="shared" si="136"/>
        <v>73.5</v>
      </c>
      <c r="CX133" s="186">
        <f t="shared" si="136"/>
        <v>169.4</v>
      </c>
      <c r="CY133" s="186">
        <f t="shared" si="136"/>
        <v>18.600000000000001</v>
      </c>
      <c r="CZ133" s="186">
        <f t="shared" si="136"/>
        <v>812.5</v>
      </c>
      <c r="DA133" s="186">
        <f t="shared" si="136"/>
        <v>44.7</v>
      </c>
      <c r="DB133" s="186">
        <f t="shared" si="136"/>
        <v>81.900000000000006</v>
      </c>
      <c r="DC133" s="186">
        <f t="shared" si="136"/>
        <v>45.7</v>
      </c>
      <c r="DD133" s="186">
        <f t="shared" si="136"/>
        <v>51.9</v>
      </c>
      <c r="DE133" s="186">
        <f t="shared" si="136"/>
        <v>59.5</v>
      </c>
      <c r="DF133" s="186">
        <f t="shared" si="136"/>
        <v>7533.5</v>
      </c>
      <c r="DG133" s="186">
        <f t="shared" si="136"/>
        <v>40.4</v>
      </c>
      <c r="DH133" s="186">
        <f t="shared" si="136"/>
        <v>650</v>
      </c>
      <c r="DI133" s="186">
        <f t="shared" si="136"/>
        <v>1273.8</v>
      </c>
      <c r="DJ133" s="186">
        <f t="shared" si="136"/>
        <v>149.9</v>
      </c>
      <c r="DK133" s="186">
        <f t="shared" si="136"/>
        <v>262</v>
      </c>
      <c r="DL133" s="186">
        <f t="shared" si="136"/>
        <v>2523.1999999999998</v>
      </c>
      <c r="DM133" s="186">
        <f t="shared" si="136"/>
        <v>104.7</v>
      </c>
      <c r="DN133" s="186">
        <f t="shared" si="136"/>
        <v>571.79999999999995</v>
      </c>
      <c r="DO133" s="186">
        <f t="shared" si="136"/>
        <v>1258.5</v>
      </c>
      <c r="DP133" s="186">
        <f t="shared" si="136"/>
        <v>55</v>
      </c>
      <c r="DQ133" s="186">
        <f t="shared" si="136"/>
        <v>239.5</v>
      </c>
      <c r="DR133" s="186">
        <f t="shared" si="136"/>
        <v>826.2</v>
      </c>
      <c r="DS133" s="186">
        <f t="shared" si="136"/>
        <v>396.1</v>
      </c>
      <c r="DT133" s="186">
        <f t="shared" si="136"/>
        <v>115.6</v>
      </c>
      <c r="DU133" s="186">
        <f t="shared" si="136"/>
        <v>173</v>
      </c>
      <c r="DV133" s="186">
        <f t="shared" si="136"/>
        <v>75.400000000000006</v>
      </c>
      <c r="DW133" s="186">
        <f t="shared" si="136"/>
        <v>114.9</v>
      </c>
      <c r="DX133" s="186">
        <f t="shared" si="136"/>
        <v>25.8</v>
      </c>
      <c r="DY133" s="186">
        <f t="shared" si="136"/>
        <v>35</v>
      </c>
      <c r="DZ133" s="186">
        <f t="shared" si="136"/>
        <v>95.8</v>
      </c>
      <c r="EA133" s="186">
        <f t="shared" si="136"/>
        <v>157.4</v>
      </c>
      <c r="EB133" s="186">
        <f t="shared" ref="EB133:FX133" si="137">ROUND((EB132*EB21),1)</f>
        <v>230.5</v>
      </c>
      <c r="EC133" s="186">
        <f t="shared" si="137"/>
        <v>84.2</v>
      </c>
      <c r="ED133" s="186">
        <f t="shared" si="137"/>
        <v>31.4</v>
      </c>
      <c r="EE133" s="186">
        <f t="shared" si="137"/>
        <v>103.7</v>
      </c>
      <c r="EF133" s="186">
        <f t="shared" si="137"/>
        <v>779.7</v>
      </c>
      <c r="EG133" s="186">
        <f t="shared" si="137"/>
        <v>127.9</v>
      </c>
      <c r="EH133" s="186">
        <f t="shared" si="137"/>
        <v>81.599999999999994</v>
      </c>
      <c r="EI133" s="186">
        <f t="shared" si="137"/>
        <v>8636.4</v>
      </c>
      <c r="EJ133" s="186">
        <f t="shared" si="137"/>
        <v>4103.6000000000004</v>
      </c>
      <c r="EK133" s="186">
        <f t="shared" si="137"/>
        <v>202.5</v>
      </c>
      <c r="EL133" s="186">
        <f t="shared" si="137"/>
        <v>166.8</v>
      </c>
      <c r="EM133" s="186">
        <f t="shared" si="137"/>
        <v>126.8</v>
      </c>
      <c r="EN133" s="186">
        <f t="shared" si="137"/>
        <v>536</v>
      </c>
      <c r="EO133" s="186">
        <f t="shared" si="137"/>
        <v>78.599999999999994</v>
      </c>
      <c r="EP133" s="186">
        <f t="shared" si="137"/>
        <v>70.3</v>
      </c>
      <c r="EQ133" s="186">
        <f t="shared" si="137"/>
        <v>70.400000000000006</v>
      </c>
      <c r="ER133" s="186">
        <f t="shared" si="137"/>
        <v>78.900000000000006</v>
      </c>
      <c r="ES133" s="186">
        <f t="shared" si="137"/>
        <v>75.599999999999994</v>
      </c>
      <c r="ET133" s="186">
        <f t="shared" si="137"/>
        <v>122</v>
      </c>
      <c r="EU133" s="186">
        <f t="shared" si="137"/>
        <v>421.2</v>
      </c>
      <c r="EV133" s="186">
        <f t="shared" si="137"/>
        <v>41.9</v>
      </c>
      <c r="EW133" s="186">
        <f t="shared" si="137"/>
        <v>131.5</v>
      </c>
      <c r="EX133" s="186">
        <f t="shared" si="137"/>
        <v>47.9</v>
      </c>
      <c r="EY133" s="186">
        <f t="shared" si="137"/>
        <v>320.8</v>
      </c>
      <c r="EZ133" s="186">
        <f t="shared" si="137"/>
        <v>46.6</v>
      </c>
      <c r="FA133" s="186">
        <f t="shared" si="137"/>
        <v>835.5</v>
      </c>
      <c r="FB133" s="186">
        <f t="shared" si="137"/>
        <v>111.1</v>
      </c>
      <c r="FC133" s="186">
        <f t="shared" si="137"/>
        <v>392.7</v>
      </c>
      <c r="FD133" s="186">
        <f t="shared" si="137"/>
        <v>169.7</v>
      </c>
      <c r="FE133" s="186">
        <f t="shared" si="137"/>
        <v>34.6</v>
      </c>
      <c r="FF133" s="186">
        <f t="shared" si="137"/>
        <v>86.5</v>
      </c>
      <c r="FG133" s="186">
        <f t="shared" si="137"/>
        <v>21.3</v>
      </c>
      <c r="FH133" s="186">
        <f t="shared" si="137"/>
        <v>22.5</v>
      </c>
      <c r="FI133" s="186">
        <f t="shared" si="137"/>
        <v>578.5</v>
      </c>
      <c r="FJ133" s="186">
        <f t="shared" si="137"/>
        <v>497.9</v>
      </c>
      <c r="FK133" s="186">
        <f t="shared" si="137"/>
        <v>679.3</v>
      </c>
      <c r="FL133" s="186">
        <f t="shared" si="137"/>
        <v>926</v>
      </c>
      <c r="FM133" s="186">
        <f t="shared" si="137"/>
        <v>389.5</v>
      </c>
      <c r="FN133" s="186">
        <f t="shared" si="137"/>
        <v>12438.6</v>
      </c>
      <c r="FO133" s="186">
        <f t="shared" si="137"/>
        <v>419.1</v>
      </c>
      <c r="FP133" s="186">
        <f t="shared" si="137"/>
        <v>1031.5999999999999</v>
      </c>
      <c r="FQ133" s="186">
        <f t="shared" si="137"/>
        <v>248.8</v>
      </c>
      <c r="FR133" s="186">
        <f t="shared" si="137"/>
        <v>42.8</v>
      </c>
      <c r="FS133" s="186">
        <f t="shared" si="137"/>
        <v>20</v>
      </c>
      <c r="FT133" s="186">
        <f t="shared" si="137"/>
        <v>20</v>
      </c>
      <c r="FU133" s="186">
        <f t="shared" si="137"/>
        <v>433.8</v>
      </c>
      <c r="FV133" s="186">
        <f t="shared" si="137"/>
        <v>375.1</v>
      </c>
      <c r="FW133" s="186">
        <f t="shared" si="137"/>
        <v>57.5</v>
      </c>
      <c r="FX133" s="186">
        <f t="shared" si="137"/>
        <v>17.600000000000001</v>
      </c>
      <c r="FY133" s="21"/>
      <c r="FZ133" s="14">
        <f>SUM(C133:FX133)</f>
        <v>264090.99999999977</v>
      </c>
      <c r="GA133" s="35"/>
      <c r="GB133" s="2"/>
      <c r="GC133" s="2"/>
      <c r="GD133" s="2"/>
      <c r="GE133" s="2"/>
      <c r="GF133" s="2"/>
      <c r="GG133" s="2"/>
      <c r="GH133" s="2"/>
      <c r="GI133" s="2"/>
      <c r="GJ133" s="2"/>
      <c r="GK133" s="2"/>
    </row>
    <row r="134" spans="1:254" x14ac:dyDescent="0.35">
      <c r="A134" s="3" t="s">
        <v>495</v>
      </c>
      <c r="B134" s="2" t="s">
        <v>872</v>
      </c>
      <c r="C134" s="186">
        <f t="shared" ref="C134:BN134" si="138">C18</f>
        <v>5176.7</v>
      </c>
      <c r="D134" s="186">
        <f t="shared" si="138"/>
        <v>19189.2</v>
      </c>
      <c r="E134" s="186">
        <f t="shared" si="138"/>
        <v>4643.6000000000004</v>
      </c>
      <c r="F134" s="186">
        <f t="shared" si="138"/>
        <v>12173.3</v>
      </c>
      <c r="G134" s="186">
        <f t="shared" si="138"/>
        <v>624.9</v>
      </c>
      <c r="H134" s="186">
        <f t="shared" si="138"/>
        <v>471.3</v>
      </c>
      <c r="I134" s="186">
        <f t="shared" si="138"/>
        <v>6069.7</v>
      </c>
      <c r="J134" s="186">
        <f t="shared" si="138"/>
        <v>1509.8</v>
      </c>
      <c r="K134" s="186">
        <f t="shared" si="138"/>
        <v>189.7</v>
      </c>
      <c r="L134" s="186">
        <f t="shared" si="138"/>
        <v>1440.9</v>
      </c>
      <c r="M134" s="186">
        <f t="shared" si="138"/>
        <v>801.6</v>
      </c>
      <c r="N134" s="186">
        <f t="shared" si="138"/>
        <v>18893.5</v>
      </c>
      <c r="O134" s="186">
        <f t="shared" si="138"/>
        <v>2880.3</v>
      </c>
      <c r="P134" s="186">
        <f t="shared" si="138"/>
        <v>214.1</v>
      </c>
      <c r="Q134" s="186">
        <f t="shared" si="138"/>
        <v>31315.3</v>
      </c>
      <c r="R134" s="186">
        <f t="shared" si="138"/>
        <v>3518.7</v>
      </c>
      <c r="S134" s="186">
        <f t="shared" si="138"/>
        <v>941.9</v>
      </c>
      <c r="T134" s="186">
        <f t="shared" si="138"/>
        <v>126.1</v>
      </c>
      <c r="U134" s="186">
        <f t="shared" si="138"/>
        <v>37.1</v>
      </c>
      <c r="V134" s="186">
        <f t="shared" si="138"/>
        <v>180</v>
      </c>
      <c r="W134" s="186">
        <f t="shared" si="138"/>
        <v>110</v>
      </c>
      <c r="X134" s="186">
        <f t="shared" si="138"/>
        <v>15.9</v>
      </c>
      <c r="Y134" s="186">
        <f t="shared" si="138"/>
        <v>771.3</v>
      </c>
      <c r="Z134" s="186">
        <f t="shared" si="138"/>
        <v>102.5</v>
      </c>
      <c r="AA134" s="186">
        <f t="shared" si="138"/>
        <v>10287.1</v>
      </c>
      <c r="AB134" s="186">
        <f t="shared" si="138"/>
        <v>6971.2</v>
      </c>
      <c r="AC134" s="186">
        <f t="shared" si="138"/>
        <v>333.4</v>
      </c>
      <c r="AD134" s="186">
        <f t="shared" si="138"/>
        <v>524.6</v>
      </c>
      <c r="AE134" s="186">
        <f t="shared" si="138"/>
        <v>49.3</v>
      </c>
      <c r="AF134" s="186">
        <f t="shared" si="138"/>
        <v>97.7</v>
      </c>
      <c r="AG134" s="186">
        <f t="shared" si="138"/>
        <v>181.9</v>
      </c>
      <c r="AH134" s="186">
        <f t="shared" si="138"/>
        <v>630.79999999999995</v>
      </c>
      <c r="AI134" s="186">
        <f t="shared" si="138"/>
        <v>271.39999999999998</v>
      </c>
      <c r="AJ134" s="186">
        <f t="shared" si="138"/>
        <v>139.9</v>
      </c>
      <c r="AK134" s="186">
        <f t="shared" si="138"/>
        <v>146</v>
      </c>
      <c r="AL134" s="186">
        <f t="shared" si="138"/>
        <v>236.6</v>
      </c>
      <c r="AM134" s="186">
        <f t="shared" si="138"/>
        <v>237.4</v>
      </c>
      <c r="AN134" s="186">
        <f t="shared" si="138"/>
        <v>159.80000000000001</v>
      </c>
      <c r="AO134" s="186">
        <f t="shared" si="138"/>
        <v>2636.9</v>
      </c>
      <c r="AP134" s="186">
        <f t="shared" si="138"/>
        <v>52011.5</v>
      </c>
      <c r="AQ134" s="186">
        <f t="shared" si="138"/>
        <v>134.19999999999999</v>
      </c>
      <c r="AR134" s="186">
        <f t="shared" si="138"/>
        <v>10472.1</v>
      </c>
      <c r="AS134" s="186">
        <f t="shared" si="138"/>
        <v>2612.3000000000002</v>
      </c>
      <c r="AT134" s="186">
        <f t="shared" si="138"/>
        <v>881.1</v>
      </c>
      <c r="AU134" s="186">
        <f t="shared" si="138"/>
        <v>129.1</v>
      </c>
      <c r="AV134" s="186">
        <f t="shared" si="138"/>
        <v>175.1</v>
      </c>
      <c r="AW134" s="186">
        <f t="shared" si="138"/>
        <v>98.9</v>
      </c>
      <c r="AX134" s="186">
        <f t="shared" si="138"/>
        <v>31.5</v>
      </c>
      <c r="AY134" s="186">
        <f t="shared" si="138"/>
        <v>266.39999999999998</v>
      </c>
      <c r="AZ134" s="186">
        <f t="shared" si="138"/>
        <v>8556.7999999999993</v>
      </c>
      <c r="BA134" s="186">
        <f t="shared" si="138"/>
        <v>4804.3</v>
      </c>
      <c r="BB134" s="186">
        <f t="shared" si="138"/>
        <v>3909.5</v>
      </c>
      <c r="BC134" s="186">
        <f t="shared" si="138"/>
        <v>15608.6</v>
      </c>
      <c r="BD134" s="186">
        <f t="shared" si="138"/>
        <v>669</v>
      </c>
      <c r="BE134" s="186">
        <f t="shared" si="138"/>
        <v>504</v>
      </c>
      <c r="BF134" s="186">
        <f t="shared" si="138"/>
        <v>5476.6</v>
      </c>
      <c r="BG134" s="186">
        <f t="shared" si="138"/>
        <v>572.6</v>
      </c>
      <c r="BH134" s="186">
        <f t="shared" si="138"/>
        <v>234.7</v>
      </c>
      <c r="BI134" s="186">
        <f t="shared" si="138"/>
        <v>180.7</v>
      </c>
      <c r="BJ134" s="186">
        <f t="shared" si="138"/>
        <v>985.8</v>
      </c>
      <c r="BK134" s="186">
        <f t="shared" si="138"/>
        <v>13007.6</v>
      </c>
      <c r="BL134" s="186">
        <f t="shared" si="138"/>
        <v>56.9</v>
      </c>
      <c r="BM134" s="186">
        <f t="shared" si="138"/>
        <v>292.10000000000002</v>
      </c>
      <c r="BN134" s="186">
        <f t="shared" si="138"/>
        <v>1957.8</v>
      </c>
      <c r="BO134" s="186">
        <f t="shared" ref="BO134:DZ134" si="139">BO18</f>
        <v>715.5</v>
      </c>
      <c r="BP134" s="186">
        <f t="shared" si="139"/>
        <v>107.5</v>
      </c>
      <c r="BQ134" s="186">
        <f t="shared" si="139"/>
        <v>3075</v>
      </c>
      <c r="BR134" s="186">
        <f t="shared" si="139"/>
        <v>1580.5</v>
      </c>
      <c r="BS134" s="186">
        <f t="shared" si="139"/>
        <v>777.4</v>
      </c>
      <c r="BT134" s="186">
        <f t="shared" si="139"/>
        <v>155.80000000000001</v>
      </c>
      <c r="BU134" s="186">
        <f t="shared" si="139"/>
        <v>171.8</v>
      </c>
      <c r="BV134" s="186">
        <f t="shared" si="139"/>
        <v>427.2</v>
      </c>
      <c r="BW134" s="186">
        <f t="shared" si="139"/>
        <v>669.5</v>
      </c>
      <c r="BX134" s="186">
        <f t="shared" si="139"/>
        <v>33</v>
      </c>
      <c r="BY134" s="186">
        <f t="shared" si="139"/>
        <v>373.8</v>
      </c>
      <c r="BZ134" s="186">
        <f t="shared" si="139"/>
        <v>129.19999999999999</v>
      </c>
      <c r="CA134" s="186">
        <f t="shared" si="139"/>
        <v>52.9</v>
      </c>
      <c r="CB134" s="186">
        <f t="shared" si="139"/>
        <v>23458.9</v>
      </c>
      <c r="CC134" s="186">
        <f t="shared" si="139"/>
        <v>127.1</v>
      </c>
      <c r="CD134" s="186">
        <f t="shared" si="139"/>
        <v>23.6</v>
      </c>
      <c r="CE134" s="186">
        <f t="shared" si="139"/>
        <v>80.400000000000006</v>
      </c>
      <c r="CF134" s="186">
        <f t="shared" si="139"/>
        <v>53.2</v>
      </c>
      <c r="CG134" s="186">
        <f t="shared" si="139"/>
        <v>111.9</v>
      </c>
      <c r="CH134" s="186">
        <f t="shared" si="139"/>
        <v>83.4</v>
      </c>
      <c r="CI134" s="186">
        <f t="shared" si="139"/>
        <v>472</v>
      </c>
      <c r="CJ134" s="186">
        <f t="shared" si="139"/>
        <v>453</v>
      </c>
      <c r="CK134" s="186">
        <f t="shared" si="139"/>
        <v>2213.6</v>
      </c>
      <c r="CL134" s="186">
        <f t="shared" si="139"/>
        <v>524</v>
      </c>
      <c r="CM134" s="186">
        <f t="shared" si="139"/>
        <v>424.8</v>
      </c>
      <c r="CN134" s="186">
        <f t="shared" si="139"/>
        <v>10662.6</v>
      </c>
      <c r="CO134" s="186">
        <f t="shared" si="139"/>
        <v>5983</v>
      </c>
      <c r="CP134" s="186">
        <f t="shared" si="139"/>
        <v>474.8</v>
      </c>
      <c r="CQ134" s="186">
        <f t="shared" si="139"/>
        <v>622.20000000000005</v>
      </c>
      <c r="CR134" s="186">
        <f t="shared" si="139"/>
        <v>134.5</v>
      </c>
      <c r="CS134" s="186">
        <f t="shared" si="139"/>
        <v>122.7</v>
      </c>
      <c r="CT134" s="186">
        <f t="shared" si="139"/>
        <v>83.7</v>
      </c>
      <c r="CU134" s="186">
        <f t="shared" si="139"/>
        <v>178.1</v>
      </c>
      <c r="CV134" s="186">
        <f t="shared" si="139"/>
        <v>7.7</v>
      </c>
      <c r="CW134" s="186">
        <f t="shared" si="139"/>
        <v>112.1</v>
      </c>
      <c r="CX134" s="186">
        <f t="shared" si="139"/>
        <v>248.5</v>
      </c>
      <c r="CY134" s="186">
        <f t="shared" si="139"/>
        <v>21.1</v>
      </c>
      <c r="CZ134" s="186">
        <f t="shared" si="139"/>
        <v>1072</v>
      </c>
      <c r="DA134" s="186">
        <f t="shared" si="139"/>
        <v>51</v>
      </c>
      <c r="DB134" s="186">
        <f t="shared" si="139"/>
        <v>105.6</v>
      </c>
      <c r="DC134" s="186">
        <f t="shared" si="139"/>
        <v>47.6</v>
      </c>
      <c r="DD134" s="186">
        <f t="shared" si="139"/>
        <v>114</v>
      </c>
      <c r="DE134" s="186">
        <f t="shared" si="139"/>
        <v>127.4</v>
      </c>
      <c r="DF134" s="186">
        <f t="shared" si="139"/>
        <v>10610.5</v>
      </c>
      <c r="DG134" s="186">
        <f t="shared" si="139"/>
        <v>64.7</v>
      </c>
      <c r="DH134" s="186">
        <f t="shared" si="139"/>
        <v>1090.7</v>
      </c>
      <c r="DI134" s="186">
        <f t="shared" si="139"/>
        <v>1560.4</v>
      </c>
      <c r="DJ134" s="186">
        <f t="shared" si="139"/>
        <v>325.89999999999998</v>
      </c>
      <c r="DK134" s="186">
        <f t="shared" si="139"/>
        <v>291.39999999999998</v>
      </c>
      <c r="DL134" s="186">
        <f t="shared" si="139"/>
        <v>3503.3</v>
      </c>
      <c r="DM134" s="186">
        <f t="shared" si="139"/>
        <v>137.80000000000001</v>
      </c>
      <c r="DN134" s="186">
        <f t="shared" si="139"/>
        <v>922.9</v>
      </c>
      <c r="DO134" s="186">
        <f t="shared" si="139"/>
        <v>2233.1</v>
      </c>
      <c r="DP134" s="186">
        <f t="shared" si="139"/>
        <v>87.4</v>
      </c>
      <c r="DQ134" s="186">
        <f t="shared" si="139"/>
        <v>335.8</v>
      </c>
      <c r="DR134" s="186">
        <f t="shared" si="139"/>
        <v>1056.8</v>
      </c>
      <c r="DS134" s="186">
        <f t="shared" si="139"/>
        <v>479.3</v>
      </c>
      <c r="DT134" s="186">
        <f t="shared" si="139"/>
        <v>152.6</v>
      </c>
      <c r="DU134" s="186">
        <f t="shared" si="139"/>
        <v>213.2</v>
      </c>
      <c r="DV134" s="186">
        <f t="shared" si="139"/>
        <v>111.3</v>
      </c>
      <c r="DW134" s="186">
        <f t="shared" si="139"/>
        <v>164.6</v>
      </c>
      <c r="DX134" s="186">
        <f t="shared" si="139"/>
        <v>50.9</v>
      </c>
      <c r="DY134" s="186">
        <f t="shared" si="139"/>
        <v>76.599999999999994</v>
      </c>
      <c r="DZ134" s="186">
        <f t="shared" si="139"/>
        <v>252.7</v>
      </c>
      <c r="EA134" s="186">
        <f t="shared" ref="EA134:FX134" si="140">EA18</f>
        <v>219.5</v>
      </c>
      <c r="EB134" s="186">
        <f t="shared" si="140"/>
        <v>359.2</v>
      </c>
      <c r="EC134" s="186">
        <f t="shared" si="140"/>
        <v>95</v>
      </c>
      <c r="ED134" s="186">
        <f t="shared" si="140"/>
        <v>102.9</v>
      </c>
      <c r="EE134" s="186">
        <f t="shared" si="140"/>
        <v>136.1</v>
      </c>
      <c r="EF134" s="186">
        <f t="shared" si="140"/>
        <v>1043</v>
      </c>
      <c r="EG134" s="186">
        <f t="shared" si="140"/>
        <v>154.69999999999999</v>
      </c>
      <c r="EH134" s="186">
        <f t="shared" si="140"/>
        <v>136.1</v>
      </c>
      <c r="EI134" s="186">
        <f t="shared" si="140"/>
        <v>11555.8</v>
      </c>
      <c r="EJ134" s="186">
        <f t="shared" si="140"/>
        <v>5611.2</v>
      </c>
      <c r="EK134" s="186">
        <f t="shared" si="140"/>
        <v>271.39999999999998</v>
      </c>
      <c r="EL134" s="186">
        <f t="shared" si="140"/>
        <v>249.3</v>
      </c>
      <c r="EM134" s="186">
        <f t="shared" si="140"/>
        <v>208.8</v>
      </c>
      <c r="EN134" s="186">
        <f t="shared" si="140"/>
        <v>692.7</v>
      </c>
      <c r="EO134" s="186">
        <f t="shared" si="140"/>
        <v>146.6</v>
      </c>
      <c r="EP134" s="186">
        <f t="shared" si="140"/>
        <v>115.7</v>
      </c>
      <c r="EQ134" s="186">
        <f t="shared" si="140"/>
        <v>531.5</v>
      </c>
      <c r="ER134" s="186">
        <f t="shared" si="140"/>
        <v>79.599999999999994</v>
      </c>
      <c r="ES134" s="186">
        <f t="shared" si="140"/>
        <v>137</v>
      </c>
      <c r="ET134" s="186">
        <f t="shared" si="140"/>
        <v>135.5</v>
      </c>
      <c r="EU134" s="186">
        <f t="shared" si="140"/>
        <v>526.29999999999995</v>
      </c>
      <c r="EV134" s="186">
        <f t="shared" si="140"/>
        <v>46.9</v>
      </c>
      <c r="EW134" s="186">
        <f t="shared" si="140"/>
        <v>194.6</v>
      </c>
      <c r="EX134" s="186">
        <f t="shared" si="140"/>
        <v>83.2</v>
      </c>
      <c r="EY134" s="186">
        <f t="shared" si="140"/>
        <v>556.4</v>
      </c>
      <c r="EZ134" s="186">
        <f t="shared" si="140"/>
        <v>67.8</v>
      </c>
      <c r="FA134" s="186">
        <f t="shared" si="140"/>
        <v>1472.7</v>
      </c>
      <c r="FB134" s="186">
        <f t="shared" si="140"/>
        <v>209.5</v>
      </c>
      <c r="FC134" s="186">
        <f t="shared" si="140"/>
        <v>638.79999999999995</v>
      </c>
      <c r="FD134" s="186">
        <f t="shared" si="140"/>
        <v>242.5</v>
      </c>
      <c r="FE134" s="186">
        <f t="shared" si="140"/>
        <v>46.8</v>
      </c>
      <c r="FF134" s="186">
        <f t="shared" si="140"/>
        <v>117.2</v>
      </c>
      <c r="FG134" s="186">
        <f t="shared" si="140"/>
        <v>63.5</v>
      </c>
      <c r="FH134" s="186">
        <f t="shared" si="140"/>
        <v>38.1</v>
      </c>
      <c r="FI134" s="186">
        <f t="shared" si="140"/>
        <v>914.5</v>
      </c>
      <c r="FJ134" s="186">
        <f t="shared" si="140"/>
        <v>767.8</v>
      </c>
      <c r="FK134" s="186">
        <f t="shared" si="140"/>
        <v>1473.5</v>
      </c>
      <c r="FL134" s="186">
        <f t="shared" si="140"/>
        <v>1944.5</v>
      </c>
      <c r="FM134" s="186">
        <f t="shared" si="140"/>
        <v>1402.9</v>
      </c>
      <c r="FN134" s="186">
        <f t="shared" si="140"/>
        <v>16633.3</v>
      </c>
      <c r="FO134" s="186">
        <f t="shared" si="140"/>
        <v>587.4</v>
      </c>
      <c r="FP134" s="186">
        <f t="shared" si="140"/>
        <v>1310.4000000000001</v>
      </c>
      <c r="FQ134" s="186">
        <f t="shared" si="140"/>
        <v>475</v>
      </c>
      <c r="FR134" s="186">
        <f t="shared" si="140"/>
        <v>66.2</v>
      </c>
      <c r="FS134" s="186">
        <f t="shared" si="140"/>
        <v>44.9</v>
      </c>
      <c r="FT134" s="186">
        <f t="shared" si="140"/>
        <v>41.1</v>
      </c>
      <c r="FU134" s="186">
        <f t="shared" si="140"/>
        <v>555.4</v>
      </c>
      <c r="FV134" s="186">
        <f t="shared" si="140"/>
        <v>490</v>
      </c>
      <c r="FW134" s="186">
        <f t="shared" si="140"/>
        <v>82.4</v>
      </c>
      <c r="FX134" s="186">
        <f t="shared" si="140"/>
        <v>25.6</v>
      </c>
      <c r="FY134" s="12"/>
      <c r="FZ134" s="63"/>
      <c r="GA134" s="2"/>
      <c r="GB134" s="21"/>
      <c r="GC134" s="21"/>
      <c r="GD134" s="21"/>
      <c r="GE134" s="2"/>
      <c r="GF134" s="21"/>
      <c r="GG134" s="21"/>
      <c r="GH134" s="21"/>
      <c r="GI134" s="2"/>
      <c r="GJ134" s="2"/>
      <c r="GK134" s="2"/>
    </row>
    <row r="135" spans="1:254" x14ac:dyDescent="0.35">
      <c r="A135" s="3" t="s">
        <v>496</v>
      </c>
      <c r="B135" s="14" t="s">
        <v>873</v>
      </c>
      <c r="C135" s="186">
        <f>ROUND(MAX(C133:C134),1)</f>
        <v>5176.7</v>
      </c>
      <c r="D135" s="186">
        <f t="shared" ref="D135:BO135" si="141">ROUND(MAX(D133:D134),1)</f>
        <v>19189.2</v>
      </c>
      <c r="E135" s="186">
        <f t="shared" si="141"/>
        <v>4643.6000000000004</v>
      </c>
      <c r="F135" s="186">
        <f t="shared" si="141"/>
        <v>12173.3</v>
      </c>
      <c r="G135" s="186">
        <f t="shared" si="141"/>
        <v>624.9</v>
      </c>
      <c r="H135" s="186">
        <f t="shared" si="141"/>
        <v>471.3</v>
      </c>
      <c r="I135" s="186">
        <f t="shared" si="141"/>
        <v>6069.7</v>
      </c>
      <c r="J135" s="186">
        <f t="shared" si="141"/>
        <v>1509.8</v>
      </c>
      <c r="K135" s="186">
        <f t="shared" si="141"/>
        <v>189.7</v>
      </c>
      <c r="L135" s="186">
        <f t="shared" si="141"/>
        <v>1440.9</v>
      </c>
      <c r="M135" s="186">
        <f t="shared" si="141"/>
        <v>801.6</v>
      </c>
      <c r="N135" s="186">
        <f t="shared" si="141"/>
        <v>18893.5</v>
      </c>
      <c r="O135" s="186">
        <f t="shared" si="141"/>
        <v>2880.3</v>
      </c>
      <c r="P135" s="186">
        <f t="shared" si="141"/>
        <v>214.1</v>
      </c>
      <c r="Q135" s="186">
        <f t="shared" si="141"/>
        <v>31315.3</v>
      </c>
      <c r="R135" s="186">
        <f t="shared" si="141"/>
        <v>3518.7</v>
      </c>
      <c r="S135" s="186">
        <f t="shared" si="141"/>
        <v>941.9</v>
      </c>
      <c r="T135" s="186">
        <f t="shared" si="141"/>
        <v>126.1</v>
      </c>
      <c r="U135" s="186">
        <f t="shared" si="141"/>
        <v>37.1</v>
      </c>
      <c r="V135" s="186">
        <f t="shared" si="141"/>
        <v>180</v>
      </c>
      <c r="W135" s="186">
        <f t="shared" si="141"/>
        <v>110</v>
      </c>
      <c r="X135" s="186">
        <f t="shared" si="141"/>
        <v>15.9</v>
      </c>
      <c r="Y135" s="186">
        <f t="shared" si="141"/>
        <v>771.3</v>
      </c>
      <c r="Z135" s="186">
        <f t="shared" si="141"/>
        <v>102.5</v>
      </c>
      <c r="AA135" s="186">
        <f t="shared" si="141"/>
        <v>10287.1</v>
      </c>
      <c r="AB135" s="186">
        <f t="shared" si="141"/>
        <v>6971.2</v>
      </c>
      <c r="AC135" s="186">
        <f t="shared" si="141"/>
        <v>333.4</v>
      </c>
      <c r="AD135" s="186">
        <f t="shared" si="141"/>
        <v>524.6</v>
      </c>
      <c r="AE135" s="186">
        <f t="shared" si="141"/>
        <v>49.3</v>
      </c>
      <c r="AF135" s="186">
        <f t="shared" si="141"/>
        <v>97.7</v>
      </c>
      <c r="AG135" s="186">
        <f t="shared" si="141"/>
        <v>181.9</v>
      </c>
      <c r="AH135" s="186">
        <f t="shared" si="141"/>
        <v>630.79999999999995</v>
      </c>
      <c r="AI135" s="186">
        <f t="shared" si="141"/>
        <v>271.39999999999998</v>
      </c>
      <c r="AJ135" s="186">
        <f t="shared" si="141"/>
        <v>139.9</v>
      </c>
      <c r="AK135" s="186">
        <f t="shared" si="141"/>
        <v>146</v>
      </c>
      <c r="AL135" s="186">
        <f t="shared" si="141"/>
        <v>236.6</v>
      </c>
      <c r="AM135" s="186">
        <f t="shared" si="141"/>
        <v>237.4</v>
      </c>
      <c r="AN135" s="186">
        <f t="shared" si="141"/>
        <v>159.80000000000001</v>
      </c>
      <c r="AO135" s="186">
        <f t="shared" si="141"/>
        <v>2636.9</v>
      </c>
      <c r="AP135" s="186">
        <f t="shared" si="141"/>
        <v>52011.5</v>
      </c>
      <c r="AQ135" s="186">
        <f t="shared" si="141"/>
        <v>134.19999999999999</v>
      </c>
      <c r="AR135" s="186">
        <f t="shared" si="141"/>
        <v>10472.1</v>
      </c>
      <c r="AS135" s="186">
        <f t="shared" si="141"/>
        <v>2612.3000000000002</v>
      </c>
      <c r="AT135" s="186">
        <f t="shared" si="141"/>
        <v>881.1</v>
      </c>
      <c r="AU135" s="186">
        <f t="shared" si="141"/>
        <v>129.1</v>
      </c>
      <c r="AV135" s="186">
        <f t="shared" si="141"/>
        <v>175.1</v>
      </c>
      <c r="AW135" s="186">
        <f t="shared" si="141"/>
        <v>98.9</v>
      </c>
      <c r="AX135" s="186">
        <f t="shared" si="141"/>
        <v>31.5</v>
      </c>
      <c r="AY135" s="186">
        <f t="shared" si="141"/>
        <v>266.39999999999998</v>
      </c>
      <c r="AZ135" s="186">
        <f t="shared" si="141"/>
        <v>8556.7999999999993</v>
      </c>
      <c r="BA135" s="186">
        <f t="shared" si="141"/>
        <v>4804.3</v>
      </c>
      <c r="BB135" s="186">
        <f t="shared" si="141"/>
        <v>3909.5</v>
      </c>
      <c r="BC135" s="186">
        <f t="shared" si="141"/>
        <v>15608.6</v>
      </c>
      <c r="BD135" s="186">
        <f t="shared" si="141"/>
        <v>669</v>
      </c>
      <c r="BE135" s="186">
        <f t="shared" si="141"/>
        <v>504</v>
      </c>
      <c r="BF135" s="186">
        <f t="shared" si="141"/>
        <v>5476.6</v>
      </c>
      <c r="BG135" s="186">
        <f t="shared" si="141"/>
        <v>572.6</v>
      </c>
      <c r="BH135" s="186">
        <f t="shared" si="141"/>
        <v>234.7</v>
      </c>
      <c r="BI135" s="186">
        <f t="shared" si="141"/>
        <v>180.7</v>
      </c>
      <c r="BJ135" s="186">
        <f t="shared" si="141"/>
        <v>985.8</v>
      </c>
      <c r="BK135" s="186">
        <f t="shared" si="141"/>
        <v>13007.6</v>
      </c>
      <c r="BL135" s="186">
        <f t="shared" si="141"/>
        <v>56.9</v>
      </c>
      <c r="BM135" s="186">
        <f t="shared" si="141"/>
        <v>292.10000000000002</v>
      </c>
      <c r="BN135" s="186">
        <f t="shared" si="141"/>
        <v>1957.8</v>
      </c>
      <c r="BO135" s="186">
        <f t="shared" si="141"/>
        <v>715.5</v>
      </c>
      <c r="BP135" s="186">
        <f t="shared" ref="BP135:EA135" si="142">ROUND(MAX(BP133:BP134),1)</f>
        <v>107.5</v>
      </c>
      <c r="BQ135" s="186">
        <f t="shared" si="142"/>
        <v>3075</v>
      </c>
      <c r="BR135" s="186">
        <f t="shared" si="142"/>
        <v>1580.5</v>
      </c>
      <c r="BS135" s="186">
        <f t="shared" si="142"/>
        <v>777.4</v>
      </c>
      <c r="BT135" s="186">
        <f t="shared" si="142"/>
        <v>155.80000000000001</v>
      </c>
      <c r="BU135" s="186">
        <f t="shared" si="142"/>
        <v>171.8</v>
      </c>
      <c r="BV135" s="186">
        <f t="shared" si="142"/>
        <v>427.2</v>
      </c>
      <c r="BW135" s="186">
        <f t="shared" si="142"/>
        <v>669.5</v>
      </c>
      <c r="BX135" s="186">
        <f t="shared" si="142"/>
        <v>33</v>
      </c>
      <c r="BY135" s="186">
        <f t="shared" si="142"/>
        <v>373.8</v>
      </c>
      <c r="BZ135" s="186">
        <f t="shared" si="142"/>
        <v>129.19999999999999</v>
      </c>
      <c r="CA135" s="186">
        <f t="shared" si="142"/>
        <v>52.9</v>
      </c>
      <c r="CB135" s="186">
        <f t="shared" si="142"/>
        <v>23458.9</v>
      </c>
      <c r="CC135" s="186">
        <f t="shared" si="142"/>
        <v>127.1</v>
      </c>
      <c r="CD135" s="186">
        <f t="shared" si="142"/>
        <v>23.6</v>
      </c>
      <c r="CE135" s="186">
        <f t="shared" si="142"/>
        <v>80.400000000000006</v>
      </c>
      <c r="CF135" s="186">
        <f t="shared" si="142"/>
        <v>53.2</v>
      </c>
      <c r="CG135" s="186">
        <f t="shared" si="142"/>
        <v>111.9</v>
      </c>
      <c r="CH135" s="186">
        <f t="shared" si="142"/>
        <v>83.4</v>
      </c>
      <c r="CI135" s="186">
        <f t="shared" si="142"/>
        <v>472</v>
      </c>
      <c r="CJ135" s="186">
        <f t="shared" si="142"/>
        <v>453</v>
      </c>
      <c r="CK135" s="186">
        <f t="shared" si="142"/>
        <v>2213.6</v>
      </c>
      <c r="CL135" s="186">
        <f t="shared" si="142"/>
        <v>524</v>
      </c>
      <c r="CM135" s="186">
        <f t="shared" si="142"/>
        <v>424.8</v>
      </c>
      <c r="CN135" s="186">
        <f t="shared" si="142"/>
        <v>10662.6</v>
      </c>
      <c r="CO135" s="186">
        <f t="shared" si="142"/>
        <v>5983</v>
      </c>
      <c r="CP135" s="186">
        <f t="shared" si="142"/>
        <v>474.8</v>
      </c>
      <c r="CQ135" s="186">
        <f t="shared" si="142"/>
        <v>622.20000000000005</v>
      </c>
      <c r="CR135" s="186">
        <f t="shared" si="142"/>
        <v>134.5</v>
      </c>
      <c r="CS135" s="186">
        <f t="shared" si="142"/>
        <v>122.7</v>
      </c>
      <c r="CT135" s="186">
        <f t="shared" si="142"/>
        <v>83.7</v>
      </c>
      <c r="CU135" s="186">
        <f t="shared" si="142"/>
        <v>178.1</v>
      </c>
      <c r="CV135" s="186">
        <f t="shared" si="142"/>
        <v>7.7</v>
      </c>
      <c r="CW135" s="186">
        <f t="shared" si="142"/>
        <v>112.1</v>
      </c>
      <c r="CX135" s="186">
        <f t="shared" si="142"/>
        <v>248.5</v>
      </c>
      <c r="CY135" s="186">
        <f t="shared" si="142"/>
        <v>21.1</v>
      </c>
      <c r="CZ135" s="186">
        <f t="shared" si="142"/>
        <v>1072</v>
      </c>
      <c r="DA135" s="186">
        <f t="shared" si="142"/>
        <v>51</v>
      </c>
      <c r="DB135" s="186">
        <f t="shared" si="142"/>
        <v>105.6</v>
      </c>
      <c r="DC135" s="186">
        <f t="shared" si="142"/>
        <v>47.6</v>
      </c>
      <c r="DD135" s="186">
        <f t="shared" si="142"/>
        <v>114</v>
      </c>
      <c r="DE135" s="186">
        <f t="shared" si="142"/>
        <v>127.4</v>
      </c>
      <c r="DF135" s="186">
        <f t="shared" si="142"/>
        <v>10610.5</v>
      </c>
      <c r="DG135" s="186">
        <f t="shared" si="142"/>
        <v>64.7</v>
      </c>
      <c r="DH135" s="186">
        <f t="shared" si="142"/>
        <v>1090.7</v>
      </c>
      <c r="DI135" s="186">
        <f t="shared" si="142"/>
        <v>1560.4</v>
      </c>
      <c r="DJ135" s="186">
        <f t="shared" si="142"/>
        <v>325.89999999999998</v>
      </c>
      <c r="DK135" s="186">
        <f t="shared" si="142"/>
        <v>291.39999999999998</v>
      </c>
      <c r="DL135" s="186">
        <f t="shared" si="142"/>
        <v>3503.3</v>
      </c>
      <c r="DM135" s="186">
        <f t="shared" si="142"/>
        <v>137.80000000000001</v>
      </c>
      <c r="DN135" s="186">
        <f t="shared" si="142"/>
        <v>922.9</v>
      </c>
      <c r="DO135" s="186">
        <f t="shared" si="142"/>
        <v>2233.1</v>
      </c>
      <c r="DP135" s="186">
        <f t="shared" si="142"/>
        <v>87.4</v>
      </c>
      <c r="DQ135" s="186">
        <f t="shared" si="142"/>
        <v>335.8</v>
      </c>
      <c r="DR135" s="186">
        <f t="shared" si="142"/>
        <v>1056.8</v>
      </c>
      <c r="DS135" s="186">
        <f t="shared" si="142"/>
        <v>479.3</v>
      </c>
      <c r="DT135" s="186">
        <f t="shared" si="142"/>
        <v>152.6</v>
      </c>
      <c r="DU135" s="186">
        <f t="shared" si="142"/>
        <v>213.2</v>
      </c>
      <c r="DV135" s="186">
        <f t="shared" si="142"/>
        <v>111.3</v>
      </c>
      <c r="DW135" s="186">
        <f t="shared" si="142"/>
        <v>164.6</v>
      </c>
      <c r="DX135" s="186">
        <f t="shared" si="142"/>
        <v>50.9</v>
      </c>
      <c r="DY135" s="186">
        <f t="shared" si="142"/>
        <v>76.599999999999994</v>
      </c>
      <c r="DZ135" s="186">
        <f t="shared" si="142"/>
        <v>252.7</v>
      </c>
      <c r="EA135" s="186">
        <f t="shared" si="142"/>
        <v>219.5</v>
      </c>
      <c r="EB135" s="186">
        <f t="shared" ref="EB135:FX135" si="143">ROUND(MAX(EB133:EB134),1)</f>
        <v>359.2</v>
      </c>
      <c r="EC135" s="186">
        <f t="shared" si="143"/>
        <v>95</v>
      </c>
      <c r="ED135" s="186">
        <f t="shared" si="143"/>
        <v>102.9</v>
      </c>
      <c r="EE135" s="186">
        <f t="shared" si="143"/>
        <v>136.1</v>
      </c>
      <c r="EF135" s="186">
        <f t="shared" si="143"/>
        <v>1043</v>
      </c>
      <c r="EG135" s="186">
        <f t="shared" si="143"/>
        <v>154.69999999999999</v>
      </c>
      <c r="EH135" s="186">
        <f t="shared" si="143"/>
        <v>136.1</v>
      </c>
      <c r="EI135" s="186">
        <f t="shared" si="143"/>
        <v>11555.8</v>
      </c>
      <c r="EJ135" s="186">
        <f t="shared" si="143"/>
        <v>5611.2</v>
      </c>
      <c r="EK135" s="186">
        <f t="shared" si="143"/>
        <v>271.39999999999998</v>
      </c>
      <c r="EL135" s="186">
        <f t="shared" si="143"/>
        <v>249.3</v>
      </c>
      <c r="EM135" s="186">
        <f t="shared" si="143"/>
        <v>208.8</v>
      </c>
      <c r="EN135" s="186">
        <f t="shared" si="143"/>
        <v>692.7</v>
      </c>
      <c r="EO135" s="186">
        <f t="shared" si="143"/>
        <v>146.6</v>
      </c>
      <c r="EP135" s="186">
        <f t="shared" si="143"/>
        <v>115.7</v>
      </c>
      <c r="EQ135" s="186">
        <f t="shared" si="143"/>
        <v>531.5</v>
      </c>
      <c r="ER135" s="186">
        <f t="shared" si="143"/>
        <v>79.599999999999994</v>
      </c>
      <c r="ES135" s="186">
        <f t="shared" si="143"/>
        <v>137</v>
      </c>
      <c r="ET135" s="186">
        <f t="shared" si="143"/>
        <v>135.5</v>
      </c>
      <c r="EU135" s="186">
        <f t="shared" si="143"/>
        <v>526.29999999999995</v>
      </c>
      <c r="EV135" s="186">
        <f t="shared" si="143"/>
        <v>46.9</v>
      </c>
      <c r="EW135" s="186">
        <f t="shared" si="143"/>
        <v>194.6</v>
      </c>
      <c r="EX135" s="186">
        <f t="shared" si="143"/>
        <v>83.2</v>
      </c>
      <c r="EY135" s="186">
        <f t="shared" si="143"/>
        <v>556.4</v>
      </c>
      <c r="EZ135" s="186">
        <f t="shared" si="143"/>
        <v>67.8</v>
      </c>
      <c r="FA135" s="186">
        <f t="shared" si="143"/>
        <v>1472.7</v>
      </c>
      <c r="FB135" s="186">
        <f t="shared" si="143"/>
        <v>209.5</v>
      </c>
      <c r="FC135" s="186">
        <f t="shared" si="143"/>
        <v>638.79999999999995</v>
      </c>
      <c r="FD135" s="186">
        <f t="shared" si="143"/>
        <v>242.5</v>
      </c>
      <c r="FE135" s="186">
        <f t="shared" si="143"/>
        <v>46.8</v>
      </c>
      <c r="FF135" s="186">
        <f t="shared" si="143"/>
        <v>117.2</v>
      </c>
      <c r="FG135" s="186">
        <f t="shared" si="143"/>
        <v>63.5</v>
      </c>
      <c r="FH135" s="186">
        <f t="shared" si="143"/>
        <v>38.1</v>
      </c>
      <c r="FI135" s="186">
        <f t="shared" si="143"/>
        <v>914.5</v>
      </c>
      <c r="FJ135" s="186">
        <f t="shared" si="143"/>
        <v>767.8</v>
      </c>
      <c r="FK135" s="186">
        <f t="shared" si="143"/>
        <v>1473.5</v>
      </c>
      <c r="FL135" s="186">
        <f t="shared" si="143"/>
        <v>1944.5</v>
      </c>
      <c r="FM135" s="186">
        <f t="shared" si="143"/>
        <v>1402.9</v>
      </c>
      <c r="FN135" s="186">
        <f t="shared" si="143"/>
        <v>16633.3</v>
      </c>
      <c r="FO135" s="186">
        <f t="shared" si="143"/>
        <v>587.4</v>
      </c>
      <c r="FP135" s="186">
        <f t="shared" si="143"/>
        <v>1310.4000000000001</v>
      </c>
      <c r="FQ135" s="186">
        <f t="shared" si="143"/>
        <v>475</v>
      </c>
      <c r="FR135" s="186">
        <f t="shared" si="143"/>
        <v>66.2</v>
      </c>
      <c r="FS135" s="186">
        <f t="shared" si="143"/>
        <v>44.9</v>
      </c>
      <c r="FT135" s="186">
        <f t="shared" si="143"/>
        <v>41.1</v>
      </c>
      <c r="FU135" s="186">
        <f t="shared" si="143"/>
        <v>555.4</v>
      </c>
      <c r="FV135" s="186">
        <f t="shared" si="143"/>
        <v>490</v>
      </c>
      <c r="FW135" s="186">
        <f t="shared" si="143"/>
        <v>82.4</v>
      </c>
      <c r="FX135" s="186">
        <f t="shared" si="143"/>
        <v>25.6</v>
      </c>
      <c r="FY135" s="2"/>
      <c r="FZ135" s="14">
        <f>SUM(C135:FX135)</f>
        <v>391216.9</v>
      </c>
      <c r="GA135" s="62">
        <v>391216.9</v>
      </c>
      <c r="GB135" s="47">
        <f>FZ135-GA135</f>
        <v>0</v>
      </c>
      <c r="GC135" s="14"/>
      <c r="GD135" s="14"/>
      <c r="GE135" s="2"/>
      <c r="GF135" s="26"/>
      <c r="GG135" s="26"/>
      <c r="GH135" s="26"/>
      <c r="GI135" s="26"/>
      <c r="GJ135" s="26"/>
      <c r="GK135" s="26"/>
    </row>
    <row r="136" spans="1:254" x14ac:dyDescent="0.35">
      <c r="A136" s="3"/>
      <c r="B136" s="2" t="s">
        <v>874</v>
      </c>
      <c r="C136" s="88"/>
      <c r="D136" s="88"/>
      <c r="E136" s="88"/>
      <c r="F136" s="88"/>
      <c r="G136" s="88"/>
      <c r="H136" s="88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  <c r="BH136" s="88"/>
      <c r="BI136" s="88"/>
      <c r="BJ136" s="88"/>
      <c r="BK136" s="88"/>
      <c r="BL136" s="88"/>
      <c r="BM136" s="88"/>
      <c r="BN136" s="88"/>
      <c r="BO136" s="88"/>
      <c r="BP136" s="88"/>
      <c r="BQ136" s="88"/>
      <c r="BR136" s="88"/>
      <c r="BS136" s="88"/>
      <c r="BT136" s="88"/>
      <c r="BU136" s="88"/>
      <c r="BV136" s="88"/>
      <c r="BW136" s="88"/>
      <c r="BX136" s="88"/>
      <c r="BY136" s="88"/>
      <c r="BZ136" s="88"/>
      <c r="CA136" s="88"/>
      <c r="CB136" s="88"/>
      <c r="CC136" s="88"/>
      <c r="CD136" s="88"/>
      <c r="CE136" s="88"/>
      <c r="CF136" s="88"/>
      <c r="CG136" s="88"/>
      <c r="CH136" s="88"/>
      <c r="CI136" s="88"/>
      <c r="CJ136" s="88"/>
      <c r="CK136" s="88"/>
      <c r="CL136" s="88"/>
      <c r="CM136" s="88"/>
      <c r="CN136" s="88"/>
      <c r="CO136" s="88"/>
      <c r="CP136" s="88"/>
      <c r="CQ136" s="88"/>
      <c r="CR136" s="88"/>
      <c r="CS136" s="88"/>
      <c r="CT136" s="88"/>
      <c r="CU136" s="88"/>
      <c r="CV136" s="88"/>
      <c r="CW136" s="88"/>
      <c r="CX136" s="88"/>
      <c r="CY136" s="88"/>
      <c r="CZ136" s="88"/>
      <c r="DA136" s="88"/>
      <c r="DB136" s="88"/>
      <c r="DC136" s="88"/>
      <c r="DD136" s="88"/>
      <c r="DE136" s="88"/>
      <c r="DF136" s="88"/>
      <c r="DG136" s="88"/>
      <c r="DH136" s="88"/>
      <c r="DI136" s="88"/>
      <c r="DJ136" s="88"/>
      <c r="DK136" s="88"/>
      <c r="DL136" s="88"/>
      <c r="DM136" s="88"/>
      <c r="DN136" s="88"/>
      <c r="DO136" s="88"/>
      <c r="DP136" s="88"/>
      <c r="DQ136" s="88"/>
      <c r="DR136" s="88"/>
      <c r="DS136" s="88"/>
      <c r="DT136" s="88"/>
      <c r="DU136" s="88"/>
      <c r="DV136" s="88"/>
      <c r="DW136" s="88"/>
      <c r="DX136" s="88"/>
      <c r="DY136" s="88"/>
      <c r="DZ136" s="88"/>
      <c r="EA136" s="88"/>
      <c r="EB136" s="88"/>
      <c r="EC136" s="88"/>
      <c r="ED136" s="88"/>
      <c r="EE136" s="88"/>
      <c r="EF136" s="88"/>
      <c r="EG136" s="88"/>
      <c r="EH136" s="88"/>
      <c r="EI136" s="88"/>
      <c r="EJ136" s="88"/>
      <c r="EK136" s="88"/>
      <c r="EL136" s="88"/>
      <c r="EM136" s="88"/>
      <c r="EN136" s="88"/>
      <c r="EO136" s="88"/>
      <c r="EP136" s="88"/>
      <c r="EQ136" s="88"/>
      <c r="ER136" s="88"/>
      <c r="ES136" s="88"/>
      <c r="ET136" s="88"/>
      <c r="EU136" s="88"/>
      <c r="EV136" s="88"/>
      <c r="EW136" s="88"/>
      <c r="EX136" s="88"/>
      <c r="EY136" s="88"/>
      <c r="EZ136" s="88"/>
      <c r="FA136" s="88"/>
      <c r="FB136" s="88"/>
      <c r="FC136" s="88"/>
      <c r="FD136" s="88"/>
      <c r="FE136" s="88"/>
      <c r="FF136" s="88"/>
      <c r="FG136" s="88"/>
      <c r="FH136" s="88"/>
      <c r="FI136" s="88"/>
      <c r="FJ136" s="88"/>
      <c r="FK136" s="88"/>
      <c r="FL136" s="88"/>
      <c r="FM136" s="88"/>
      <c r="FN136" s="88"/>
      <c r="FO136" s="88"/>
      <c r="FP136" s="88"/>
      <c r="FQ136" s="88"/>
      <c r="FR136" s="88"/>
      <c r="FS136" s="88"/>
      <c r="FT136" s="88"/>
      <c r="FU136" s="88"/>
      <c r="FV136" s="88"/>
      <c r="FW136" s="88"/>
      <c r="FX136" s="88"/>
      <c r="FY136" s="12"/>
      <c r="FZ136" s="14"/>
      <c r="GA136" s="2"/>
      <c r="GB136" s="14"/>
      <c r="GC136" s="14"/>
      <c r="GD136" s="14"/>
      <c r="GE136" s="2"/>
      <c r="GF136" s="12"/>
      <c r="GG136" s="12"/>
      <c r="GH136" s="12"/>
      <c r="GI136" s="2"/>
      <c r="GJ136" s="2"/>
      <c r="GK136" s="2"/>
      <c r="GL136" s="105"/>
      <c r="GM136" s="105"/>
      <c r="GN136" s="105"/>
      <c r="GO136" s="105"/>
      <c r="GP136" s="105"/>
      <c r="GQ136" s="105"/>
      <c r="GR136" s="105"/>
      <c r="GS136" s="105"/>
      <c r="GT136" s="105"/>
      <c r="GU136" s="105"/>
      <c r="GV136" s="105"/>
      <c r="GW136" s="105"/>
      <c r="GX136" s="105"/>
      <c r="GY136" s="105"/>
      <c r="GZ136" s="105"/>
      <c r="HA136" s="105"/>
      <c r="HB136" s="105"/>
      <c r="HC136" s="105"/>
      <c r="HD136" s="105"/>
      <c r="HE136" s="105"/>
      <c r="HF136" s="105"/>
      <c r="HG136" s="105"/>
      <c r="HH136" s="105"/>
      <c r="HI136" s="105"/>
      <c r="HJ136" s="105"/>
      <c r="HK136" s="105"/>
      <c r="HL136" s="105"/>
      <c r="HM136" s="105"/>
      <c r="HN136" s="105"/>
      <c r="HO136" s="105"/>
      <c r="HP136" s="105"/>
      <c r="HQ136" s="105"/>
      <c r="HR136" s="105"/>
      <c r="HS136" s="105"/>
      <c r="HT136" s="105"/>
      <c r="HU136" s="105"/>
      <c r="HV136" s="105"/>
      <c r="HW136" s="105"/>
      <c r="HX136" s="105"/>
      <c r="HY136" s="105"/>
      <c r="HZ136" s="105"/>
      <c r="IA136" s="105"/>
      <c r="IB136" s="105"/>
      <c r="IC136" s="105"/>
      <c r="ID136" s="105"/>
      <c r="IE136" s="105"/>
      <c r="IF136" s="105"/>
      <c r="IG136" s="105"/>
      <c r="IH136" s="105"/>
      <c r="II136" s="105"/>
      <c r="IJ136" s="105"/>
      <c r="IK136" s="105"/>
      <c r="IL136" s="105"/>
      <c r="IM136" s="105"/>
      <c r="IN136" s="105"/>
      <c r="IO136" s="105"/>
      <c r="IP136" s="105"/>
      <c r="IQ136" s="105"/>
      <c r="IR136" s="105"/>
      <c r="IS136" s="105"/>
      <c r="IT136" s="105"/>
    </row>
    <row r="137" spans="1:254" x14ac:dyDescent="0.35">
      <c r="A137" s="3" t="s">
        <v>497</v>
      </c>
      <c r="B137" s="2" t="s">
        <v>875</v>
      </c>
      <c r="C137" s="26">
        <f t="shared" ref="C137:BN137" si="144">ROUND((C135/C21),4)</f>
        <v>0.78310000000000002</v>
      </c>
      <c r="D137" s="26">
        <f t="shared" si="144"/>
        <v>0.52229999999999999</v>
      </c>
      <c r="E137" s="26">
        <f t="shared" si="144"/>
        <v>0.87919999999999998</v>
      </c>
      <c r="F137" s="26">
        <f t="shared" si="144"/>
        <v>0.50870000000000004</v>
      </c>
      <c r="G137" s="26">
        <f t="shared" si="144"/>
        <v>0.4083</v>
      </c>
      <c r="H137" s="26">
        <f t="shared" si="144"/>
        <v>0.41860000000000003</v>
      </c>
      <c r="I137" s="26">
        <f t="shared" si="144"/>
        <v>0.83819999999999995</v>
      </c>
      <c r="J137" s="26">
        <f t="shared" si="144"/>
        <v>0.75800000000000001</v>
      </c>
      <c r="K137" s="26">
        <f t="shared" si="144"/>
        <v>0.69359999999999999</v>
      </c>
      <c r="L137" s="26">
        <f t="shared" si="144"/>
        <v>0.69110000000000005</v>
      </c>
      <c r="M137" s="26">
        <f t="shared" si="144"/>
        <v>0.90659999999999996</v>
      </c>
      <c r="N137" s="26">
        <f t="shared" si="144"/>
        <v>0.38529999999999998</v>
      </c>
      <c r="O137" s="26">
        <f t="shared" si="144"/>
        <v>0.2263</v>
      </c>
      <c r="P137" s="26">
        <f t="shared" si="144"/>
        <v>0.59989999999999999</v>
      </c>
      <c r="Q137" s="26">
        <f t="shared" si="144"/>
        <v>0.81169999999999998</v>
      </c>
      <c r="R137" s="26">
        <f t="shared" si="144"/>
        <v>0.55200000000000005</v>
      </c>
      <c r="S137" s="26">
        <f t="shared" si="144"/>
        <v>0.62470000000000003</v>
      </c>
      <c r="T137" s="26">
        <f t="shared" si="144"/>
        <v>0.76890000000000003</v>
      </c>
      <c r="U137" s="26">
        <f t="shared" si="144"/>
        <v>0.7571</v>
      </c>
      <c r="V137" s="26">
        <f t="shared" si="144"/>
        <v>0.72140000000000004</v>
      </c>
      <c r="W137" s="26">
        <f t="shared" si="144"/>
        <v>0.30470000000000003</v>
      </c>
      <c r="X137" s="26">
        <f t="shared" si="144"/>
        <v>0.53</v>
      </c>
      <c r="Y137" s="26">
        <f t="shared" si="144"/>
        <v>0.82969999999999999</v>
      </c>
      <c r="Z137" s="26">
        <f t="shared" si="144"/>
        <v>0.46589999999999998</v>
      </c>
      <c r="AA137" s="26">
        <f t="shared" si="144"/>
        <v>0.33210000000000001</v>
      </c>
      <c r="AB137" s="26">
        <f t="shared" si="144"/>
        <v>0.25879999999999997</v>
      </c>
      <c r="AC137" s="26">
        <f t="shared" si="144"/>
        <v>0.3664</v>
      </c>
      <c r="AD137" s="26">
        <f t="shared" si="144"/>
        <v>0.37030000000000002</v>
      </c>
      <c r="AE137" s="26">
        <f t="shared" si="144"/>
        <v>0.53590000000000004</v>
      </c>
      <c r="AF137" s="26">
        <f t="shared" si="144"/>
        <v>0.54430000000000001</v>
      </c>
      <c r="AG137" s="26">
        <f t="shared" si="144"/>
        <v>0.31630000000000003</v>
      </c>
      <c r="AH137" s="26">
        <f t="shared" si="144"/>
        <v>0.68189999999999995</v>
      </c>
      <c r="AI137" s="26">
        <f t="shared" si="144"/>
        <v>0.65990000000000004</v>
      </c>
      <c r="AJ137" s="26">
        <f t="shared" si="144"/>
        <v>0.82289999999999996</v>
      </c>
      <c r="AK137" s="26">
        <f t="shared" si="144"/>
        <v>0.94189999999999996</v>
      </c>
      <c r="AL137" s="26">
        <f t="shared" si="144"/>
        <v>0.84230000000000005</v>
      </c>
      <c r="AM137" s="26">
        <f t="shared" si="144"/>
        <v>0.70240000000000002</v>
      </c>
      <c r="AN137" s="26">
        <f t="shared" si="144"/>
        <v>0.55330000000000001</v>
      </c>
      <c r="AO137" s="26">
        <f t="shared" si="144"/>
        <v>0.63580000000000003</v>
      </c>
      <c r="AP137" s="26">
        <f t="shared" si="144"/>
        <v>0.6391</v>
      </c>
      <c r="AQ137" s="26">
        <f t="shared" si="144"/>
        <v>0.58350000000000002</v>
      </c>
      <c r="AR137" s="26">
        <f t="shared" si="144"/>
        <v>0.16980000000000001</v>
      </c>
      <c r="AS137" s="26">
        <f t="shared" si="144"/>
        <v>0.4093</v>
      </c>
      <c r="AT137" s="26">
        <f t="shared" si="144"/>
        <v>0.24279999999999999</v>
      </c>
      <c r="AU137" s="26">
        <f t="shared" si="144"/>
        <v>0.41339999999999999</v>
      </c>
      <c r="AV137" s="26">
        <f t="shared" si="144"/>
        <v>0.58560000000000001</v>
      </c>
      <c r="AW137" s="26">
        <f t="shared" si="144"/>
        <v>0.3856</v>
      </c>
      <c r="AX137" s="26">
        <f t="shared" si="144"/>
        <v>0.52500000000000002</v>
      </c>
      <c r="AY137" s="26">
        <f t="shared" si="144"/>
        <v>0.61809999999999998</v>
      </c>
      <c r="AZ137" s="26">
        <f t="shared" si="144"/>
        <v>0.71050000000000002</v>
      </c>
      <c r="BA137" s="26">
        <f t="shared" si="144"/>
        <v>0.53369999999999995</v>
      </c>
      <c r="BB137" s="26">
        <f t="shared" si="144"/>
        <v>0.55220000000000002</v>
      </c>
      <c r="BC137" s="26">
        <f t="shared" si="144"/>
        <v>0.60570000000000002</v>
      </c>
      <c r="BD137" s="26">
        <f t="shared" si="144"/>
        <v>0.18310000000000001</v>
      </c>
      <c r="BE137" s="26">
        <f t="shared" si="144"/>
        <v>0.4269</v>
      </c>
      <c r="BF137" s="26">
        <f t="shared" si="144"/>
        <v>0.20760000000000001</v>
      </c>
      <c r="BG137" s="26">
        <f t="shared" si="144"/>
        <v>0.64739999999999998</v>
      </c>
      <c r="BH137" s="26">
        <f t="shared" si="144"/>
        <v>0.39960000000000001</v>
      </c>
      <c r="BI137" s="26">
        <f t="shared" si="144"/>
        <v>0.73160000000000003</v>
      </c>
      <c r="BJ137" s="26">
        <f t="shared" si="144"/>
        <v>0.1545</v>
      </c>
      <c r="BK137" s="26">
        <f t="shared" si="144"/>
        <v>0.50070000000000003</v>
      </c>
      <c r="BL137" s="26">
        <f t="shared" si="144"/>
        <v>0.70950000000000002</v>
      </c>
      <c r="BM137" s="26">
        <f t="shared" si="144"/>
        <v>0.67320000000000002</v>
      </c>
      <c r="BN137" s="26">
        <f t="shared" si="144"/>
        <v>0.64380000000000004</v>
      </c>
      <c r="BO137" s="26">
        <f t="shared" ref="BO137:DZ137" si="145">ROUND((BO135/BO21),4)</f>
        <v>0.58169999999999999</v>
      </c>
      <c r="BP137" s="26">
        <f t="shared" si="145"/>
        <v>0.72150000000000003</v>
      </c>
      <c r="BQ137" s="26">
        <f t="shared" si="145"/>
        <v>0.52180000000000004</v>
      </c>
      <c r="BR137" s="26">
        <f t="shared" si="145"/>
        <v>0.35149999999999998</v>
      </c>
      <c r="BS137" s="26">
        <f t="shared" si="145"/>
        <v>0.71409999999999996</v>
      </c>
      <c r="BT137" s="26">
        <f t="shared" si="145"/>
        <v>0.4234</v>
      </c>
      <c r="BU137" s="26">
        <f t="shared" si="145"/>
        <v>0.40379999999999999</v>
      </c>
      <c r="BV137" s="26">
        <f t="shared" si="145"/>
        <v>0.34789999999999999</v>
      </c>
      <c r="BW137" s="26">
        <f t="shared" si="145"/>
        <v>0.3367</v>
      </c>
      <c r="BX137" s="26">
        <f t="shared" si="145"/>
        <v>0.4783</v>
      </c>
      <c r="BY137" s="26">
        <f t="shared" si="145"/>
        <v>0.85440000000000005</v>
      </c>
      <c r="BZ137" s="26">
        <f t="shared" si="145"/>
        <v>0.65249999999999997</v>
      </c>
      <c r="CA137" s="26">
        <f t="shared" si="145"/>
        <v>0.37919999999999998</v>
      </c>
      <c r="CB137" s="26">
        <f t="shared" si="145"/>
        <v>0.3256</v>
      </c>
      <c r="CC137" s="26">
        <f t="shared" si="145"/>
        <v>0.66890000000000005</v>
      </c>
      <c r="CD137" s="26">
        <f t="shared" si="145"/>
        <v>6.2399999999999997E-2</v>
      </c>
      <c r="CE137" s="26">
        <f t="shared" si="145"/>
        <v>0.53600000000000003</v>
      </c>
      <c r="CF137" s="26">
        <f t="shared" si="145"/>
        <v>0.49259999999999998</v>
      </c>
      <c r="CG137" s="26">
        <f t="shared" si="145"/>
        <v>0.57830000000000004</v>
      </c>
      <c r="CH137" s="26">
        <f t="shared" si="145"/>
        <v>0.86419999999999997</v>
      </c>
      <c r="CI137" s="26">
        <f t="shared" si="145"/>
        <v>0.67720000000000002</v>
      </c>
      <c r="CJ137" s="26">
        <f t="shared" si="145"/>
        <v>0.55179999999999996</v>
      </c>
      <c r="CK137" s="26">
        <f t="shared" si="145"/>
        <v>0.3901</v>
      </c>
      <c r="CL137" s="26">
        <f t="shared" si="145"/>
        <v>0.43309999999999998</v>
      </c>
      <c r="CM137" s="26">
        <f t="shared" si="145"/>
        <v>0.6452</v>
      </c>
      <c r="CN137" s="26">
        <f t="shared" si="145"/>
        <v>0.31590000000000001</v>
      </c>
      <c r="CO137" s="26">
        <f t="shared" si="145"/>
        <v>0.4204</v>
      </c>
      <c r="CP137" s="26">
        <f t="shared" si="145"/>
        <v>0.50529999999999997</v>
      </c>
      <c r="CQ137" s="26">
        <f t="shared" si="145"/>
        <v>0.85119999999999996</v>
      </c>
      <c r="CR137" s="26">
        <f t="shared" si="145"/>
        <v>0.58099999999999996</v>
      </c>
      <c r="CS137" s="26">
        <f t="shared" si="145"/>
        <v>0.46129999999999999</v>
      </c>
      <c r="CT137" s="26">
        <f t="shared" si="145"/>
        <v>0.78959999999999997</v>
      </c>
      <c r="CU137" s="26">
        <f t="shared" si="145"/>
        <v>0.43959999999999999</v>
      </c>
      <c r="CV137" s="26">
        <f t="shared" si="145"/>
        <v>0.30199999999999999</v>
      </c>
      <c r="CW137" s="26">
        <f t="shared" si="145"/>
        <v>0.53890000000000005</v>
      </c>
      <c r="CX137" s="26">
        <f t="shared" si="145"/>
        <v>0.54359999999999997</v>
      </c>
      <c r="CY137" s="26">
        <f t="shared" si="145"/>
        <v>0.60109999999999997</v>
      </c>
      <c r="CZ137" s="26">
        <f t="shared" si="145"/>
        <v>0.62290000000000001</v>
      </c>
      <c r="DA137" s="26">
        <f t="shared" si="145"/>
        <v>0.2656</v>
      </c>
      <c r="DB137" s="26">
        <f t="shared" si="145"/>
        <v>0.33360000000000001</v>
      </c>
      <c r="DC137" s="26">
        <f t="shared" si="145"/>
        <v>0.25319999999999998</v>
      </c>
      <c r="DD137" s="26">
        <f t="shared" si="145"/>
        <v>0.7147</v>
      </c>
      <c r="DE137" s="26">
        <f t="shared" si="145"/>
        <v>0.40960000000000002</v>
      </c>
      <c r="DF137" s="26">
        <f t="shared" si="145"/>
        <v>0.54379999999999995</v>
      </c>
      <c r="DG137" s="26">
        <f t="shared" si="145"/>
        <v>0.5675</v>
      </c>
      <c r="DH137" s="26">
        <f t="shared" si="145"/>
        <v>0.61899999999999999</v>
      </c>
      <c r="DI137" s="26">
        <f t="shared" si="145"/>
        <v>0.64880000000000004</v>
      </c>
      <c r="DJ137" s="26">
        <f t="shared" si="145"/>
        <v>0.50390000000000001</v>
      </c>
      <c r="DK137" s="26">
        <f t="shared" si="145"/>
        <v>0.56530000000000002</v>
      </c>
      <c r="DL137" s="26">
        <f t="shared" si="145"/>
        <v>0.61160000000000003</v>
      </c>
      <c r="DM137" s="26">
        <f t="shared" si="145"/>
        <v>0.61240000000000006</v>
      </c>
      <c r="DN137" s="26">
        <f t="shared" si="145"/>
        <v>0.68479999999999996</v>
      </c>
      <c r="DO137" s="26">
        <f t="shared" si="145"/>
        <v>0.68559999999999999</v>
      </c>
      <c r="DP137" s="26">
        <f t="shared" si="145"/>
        <v>0.45760000000000001</v>
      </c>
      <c r="DQ137" s="26">
        <f t="shared" si="145"/>
        <v>0.39850000000000002</v>
      </c>
      <c r="DR137" s="26">
        <f t="shared" si="145"/>
        <v>0.81699999999999995</v>
      </c>
      <c r="DS137" s="26">
        <f t="shared" si="145"/>
        <v>0.83499999999999996</v>
      </c>
      <c r="DT137" s="26">
        <f t="shared" si="145"/>
        <v>0.88980000000000004</v>
      </c>
      <c r="DU137" s="26">
        <f t="shared" si="145"/>
        <v>0.59219999999999995</v>
      </c>
      <c r="DV137" s="26">
        <f t="shared" si="145"/>
        <v>0.5141</v>
      </c>
      <c r="DW137" s="26">
        <f t="shared" si="145"/>
        <v>0.55420000000000003</v>
      </c>
      <c r="DX137" s="26">
        <f t="shared" si="145"/>
        <v>0.3463</v>
      </c>
      <c r="DY137" s="26">
        <f t="shared" si="145"/>
        <v>0.2646</v>
      </c>
      <c r="DZ137" s="26">
        <f t="shared" si="145"/>
        <v>0.36409999999999998</v>
      </c>
      <c r="EA137" s="26">
        <f t="shared" ref="EA137:FX137" si="146">ROUND((EA135/EA21),4)</f>
        <v>0.4209</v>
      </c>
      <c r="EB137" s="26">
        <f t="shared" si="146"/>
        <v>0.67900000000000005</v>
      </c>
      <c r="EC137" s="26">
        <f t="shared" si="146"/>
        <v>0.34549999999999997</v>
      </c>
      <c r="ED137" s="26">
        <f t="shared" si="146"/>
        <v>6.7900000000000002E-2</v>
      </c>
      <c r="EE137" s="26">
        <f t="shared" si="146"/>
        <v>0.73970000000000002</v>
      </c>
      <c r="EF137" s="26">
        <f t="shared" si="146"/>
        <v>0.78069999999999995</v>
      </c>
      <c r="EG137" s="26">
        <f t="shared" si="146"/>
        <v>0.65</v>
      </c>
      <c r="EH137" s="26">
        <f t="shared" si="146"/>
        <v>0.57310000000000005</v>
      </c>
      <c r="EI137" s="26">
        <f t="shared" si="146"/>
        <v>0.86129999999999995</v>
      </c>
      <c r="EJ137" s="26">
        <f t="shared" si="146"/>
        <v>0.54900000000000004</v>
      </c>
      <c r="EK137" s="26">
        <f t="shared" si="146"/>
        <v>0.40150000000000002</v>
      </c>
      <c r="EL137" s="26">
        <f t="shared" si="146"/>
        <v>0.51400000000000001</v>
      </c>
      <c r="EM137" s="26">
        <f t="shared" si="146"/>
        <v>0.58779999999999999</v>
      </c>
      <c r="EN137" s="26">
        <f t="shared" si="146"/>
        <v>0.74080000000000001</v>
      </c>
      <c r="EO137" s="26">
        <f t="shared" si="146"/>
        <v>0.51800000000000002</v>
      </c>
      <c r="EP137" s="26">
        <f t="shared" si="146"/>
        <v>0.27510000000000001</v>
      </c>
      <c r="EQ137" s="26">
        <f t="shared" si="146"/>
        <v>0.2077</v>
      </c>
      <c r="ER137" s="26">
        <f t="shared" si="146"/>
        <v>0.24679999999999999</v>
      </c>
      <c r="ES137" s="26">
        <f t="shared" si="146"/>
        <v>0.60650000000000004</v>
      </c>
      <c r="ET137" s="26">
        <f t="shared" si="146"/>
        <v>0.73640000000000005</v>
      </c>
      <c r="EU137" s="26">
        <f t="shared" si="146"/>
        <v>0.94320000000000004</v>
      </c>
      <c r="EV137" s="26">
        <f t="shared" si="146"/>
        <v>0.59750000000000003</v>
      </c>
      <c r="EW137" s="26">
        <f t="shared" si="146"/>
        <v>0.27160000000000001</v>
      </c>
      <c r="EX137" s="26">
        <f t="shared" si="146"/>
        <v>0.49519999999999997</v>
      </c>
      <c r="EY137" s="26">
        <f t="shared" si="146"/>
        <v>0.71830000000000005</v>
      </c>
      <c r="EZ137" s="26">
        <f t="shared" si="146"/>
        <v>0.56969999999999998</v>
      </c>
      <c r="FA137" s="26">
        <f t="shared" si="146"/>
        <v>0.43380000000000002</v>
      </c>
      <c r="FB137" s="26">
        <f t="shared" si="146"/>
        <v>0.7429</v>
      </c>
      <c r="FC137" s="26">
        <f t="shared" si="146"/>
        <v>0.37140000000000001</v>
      </c>
      <c r="FD137" s="26">
        <f t="shared" si="146"/>
        <v>0.59289999999999998</v>
      </c>
      <c r="FE137" s="26">
        <f t="shared" si="146"/>
        <v>0.6</v>
      </c>
      <c r="FF137" s="26">
        <f t="shared" si="146"/>
        <v>0.58309999999999995</v>
      </c>
      <c r="FG137" s="26">
        <f t="shared" si="146"/>
        <v>0.51629999999999998</v>
      </c>
      <c r="FH137" s="26">
        <f t="shared" si="146"/>
        <v>0.5292</v>
      </c>
      <c r="FI137" s="26">
        <f t="shared" si="146"/>
        <v>0.55820000000000003</v>
      </c>
      <c r="FJ137" s="26">
        <f t="shared" si="146"/>
        <v>0.37659999999999999</v>
      </c>
      <c r="FK137" s="26">
        <f t="shared" si="146"/>
        <v>0.5696</v>
      </c>
      <c r="FL137" s="26">
        <f t="shared" si="146"/>
        <v>0.23119999999999999</v>
      </c>
      <c r="FM137" s="26">
        <f t="shared" si="146"/>
        <v>0.35759999999999997</v>
      </c>
      <c r="FN137" s="26">
        <f t="shared" si="146"/>
        <v>0.74270000000000003</v>
      </c>
      <c r="FO137" s="26">
        <f t="shared" si="146"/>
        <v>0.55000000000000004</v>
      </c>
      <c r="FP137" s="26">
        <f t="shared" si="146"/>
        <v>0.57350000000000001</v>
      </c>
      <c r="FQ137" s="26">
        <f t="shared" si="146"/>
        <v>0.47520000000000001</v>
      </c>
      <c r="FR137" s="26">
        <f t="shared" si="146"/>
        <v>0.41139999999999999</v>
      </c>
      <c r="FS137" s="26">
        <f t="shared" si="146"/>
        <v>0.28599999999999998</v>
      </c>
      <c r="FT137" s="26">
        <f t="shared" si="146"/>
        <v>0.68500000000000005</v>
      </c>
      <c r="FU137" s="26">
        <f t="shared" si="146"/>
        <v>0.70979999999999999</v>
      </c>
      <c r="FV137" s="26">
        <f t="shared" si="146"/>
        <v>0.60699999999999998</v>
      </c>
      <c r="FW137" s="26">
        <f t="shared" si="146"/>
        <v>0.59709999999999996</v>
      </c>
      <c r="FX137" s="26">
        <f t="shared" si="146"/>
        <v>0.46129999999999999</v>
      </c>
      <c r="FY137" s="15"/>
      <c r="FZ137" s="26">
        <f>ROUND((FZ135/FZ21),4)</f>
        <v>0.47170000000000001</v>
      </c>
      <c r="GA137" s="2"/>
      <c r="GB137" s="14"/>
      <c r="GC137" s="14"/>
      <c r="GD137" s="14"/>
      <c r="GE137" s="2"/>
      <c r="GF137" s="2"/>
      <c r="GG137" s="2"/>
      <c r="GH137" s="2"/>
      <c r="GI137" s="2"/>
      <c r="GJ137" s="2"/>
      <c r="GK137" s="2"/>
    </row>
    <row r="138" spans="1:254" x14ac:dyDescent="0.35">
      <c r="A138" s="2"/>
      <c r="B138" s="2" t="s">
        <v>876</v>
      </c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  <c r="FY138" s="12"/>
      <c r="FZ138" s="2"/>
      <c r="GA138" s="2"/>
      <c r="GB138" s="14"/>
      <c r="GC138" s="14"/>
      <c r="GD138" s="14"/>
      <c r="GE138" s="2"/>
      <c r="GF138" s="12"/>
      <c r="GG138" s="12"/>
      <c r="GH138" s="12"/>
      <c r="GI138" s="2"/>
      <c r="GJ138" s="2"/>
      <c r="GK138" s="2"/>
    </row>
    <row r="139" spans="1:254" x14ac:dyDescent="0.35">
      <c r="A139" s="89" t="s">
        <v>498</v>
      </c>
      <c r="B139" s="35" t="s">
        <v>877</v>
      </c>
      <c r="C139" s="35">
        <f t="shared" ref="C139:BN139" si="147">C42</f>
        <v>0.12</v>
      </c>
      <c r="D139" s="35">
        <f t="shared" si="147"/>
        <v>0.12</v>
      </c>
      <c r="E139" s="35">
        <f t="shared" si="147"/>
        <v>0.12</v>
      </c>
      <c r="F139" s="35">
        <f t="shared" si="147"/>
        <v>0.12</v>
      </c>
      <c r="G139" s="35">
        <f t="shared" si="147"/>
        <v>0.12</v>
      </c>
      <c r="H139" s="35">
        <f t="shared" si="147"/>
        <v>0.12</v>
      </c>
      <c r="I139" s="35">
        <f t="shared" si="147"/>
        <v>0.12</v>
      </c>
      <c r="J139" s="35">
        <f t="shared" si="147"/>
        <v>0.12</v>
      </c>
      <c r="K139" s="35">
        <f t="shared" si="147"/>
        <v>0.12</v>
      </c>
      <c r="L139" s="35">
        <f t="shared" si="147"/>
        <v>0.12</v>
      </c>
      <c r="M139" s="35">
        <f t="shared" si="147"/>
        <v>0.12</v>
      </c>
      <c r="N139" s="35">
        <f t="shared" si="147"/>
        <v>0.12</v>
      </c>
      <c r="O139" s="35">
        <f t="shared" si="147"/>
        <v>0.12</v>
      </c>
      <c r="P139" s="35">
        <f t="shared" si="147"/>
        <v>0.12</v>
      </c>
      <c r="Q139" s="35">
        <f t="shared" si="147"/>
        <v>0.12</v>
      </c>
      <c r="R139" s="35">
        <f t="shared" si="147"/>
        <v>0.12</v>
      </c>
      <c r="S139" s="35">
        <f t="shared" si="147"/>
        <v>0.12</v>
      </c>
      <c r="T139" s="35">
        <f t="shared" si="147"/>
        <v>0.12</v>
      </c>
      <c r="U139" s="35">
        <f t="shared" si="147"/>
        <v>0.12</v>
      </c>
      <c r="V139" s="35">
        <f t="shared" si="147"/>
        <v>0.12</v>
      </c>
      <c r="W139" s="35">
        <f t="shared" si="147"/>
        <v>0.12</v>
      </c>
      <c r="X139" s="35">
        <f t="shared" si="147"/>
        <v>0.12</v>
      </c>
      <c r="Y139" s="35">
        <f t="shared" si="147"/>
        <v>0.12</v>
      </c>
      <c r="Z139" s="35">
        <f t="shared" si="147"/>
        <v>0.12</v>
      </c>
      <c r="AA139" s="35">
        <f t="shared" si="147"/>
        <v>0.12</v>
      </c>
      <c r="AB139" s="35">
        <f t="shared" si="147"/>
        <v>0.12</v>
      </c>
      <c r="AC139" s="35">
        <f t="shared" si="147"/>
        <v>0.12</v>
      </c>
      <c r="AD139" s="35">
        <f t="shared" si="147"/>
        <v>0.12</v>
      </c>
      <c r="AE139" s="35">
        <f t="shared" si="147"/>
        <v>0.12</v>
      </c>
      <c r="AF139" s="35">
        <f t="shared" si="147"/>
        <v>0.12</v>
      </c>
      <c r="AG139" s="35">
        <f t="shared" si="147"/>
        <v>0.12</v>
      </c>
      <c r="AH139" s="35">
        <f t="shared" si="147"/>
        <v>0.12</v>
      </c>
      <c r="AI139" s="35">
        <f t="shared" si="147"/>
        <v>0.12</v>
      </c>
      <c r="AJ139" s="35">
        <f t="shared" si="147"/>
        <v>0.12</v>
      </c>
      <c r="AK139" s="35">
        <f t="shared" si="147"/>
        <v>0.12</v>
      </c>
      <c r="AL139" s="35">
        <f t="shared" si="147"/>
        <v>0.12</v>
      </c>
      <c r="AM139" s="35">
        <f t="shared" si="147"/>
        <v>0.12</v>
      </c>
      <c r="AN139" s="35">
        <f t="shared" si="147"/>
        <v>0.12</v>
      </c>
      <c r="AO139" s="35">
        <f t="shared" si="147"/>
        <v>0.12</v>
      </c>
      <c r="AP139" s="35">
        <f t="shared" si="147"/>
        <v>0.12</v>
      </c>
      <c r="AQ139" s="35">
        <f t="shared" si="147"/>
        <v>0.12</v>
      </c>
      <c r="AR139" s="35">
        <f t="shared" si="147"/>
        <v>0.12</v>
      </c>
      <c r="AS139" s="35">
        <f t="shared" si="147"/>
        <v>0.12</v>
      </c>
      <c r="AT139" s="35">
        <f t="shared" si="147"/>
        <v>0.12</v>
      </c>
      <c r="AU139" s="35">
        <f t="shared" si="147"/>
        <v>0.12</v>
      </c>
      <c r="AV139" s="35">
        <f t="shared" si="147"/>
        <v>0.12</v>
      </c>
      <c r="AW139" s="35">
        <f t="shared" si="147"/>
        <v>0.12</v>
      </c>
      <c r="AX139" s="35">
        <f t="shared" si="147"/>
        <v>0.12</v>
      </c>
      <c r="AY139" s="35">
        <f t="shared" si="147"/>
        <v>0.12</v>
      </c>
      <c r="AZ139" s="35">
        <f t="shared" si="147"/>
        <v>0.12</v>
      </c>
      <c r="BA139" s="35">
        <f t="shared" si="147"/>
        <v>0.12</v>
      </c>
      <c r="BB139" s="35">
        <f t="shared" si="147"/>
        <v>0.12</v>
      </c>
      <c r="BC139" s="35">
        <f t="shared" si="147"/>
        <v>0.12</v>
      </c>
      <c r="BD139" s="35">
        <f t="shared" si="147"/>
        <v>0.12</v>
      </c>
      <c r="BE139" s="35">
        <f t="shared" si="147"/>
        <v>0.12</v>
      </c>
      <c r="BF139" s="35">
        <f t="shared" si="147"/>
        <v>0.12</v>
      </c>
      <c r="BG139" s="35">
        <f t="shared" si="147"/>
        <v>0.12</v>
      </c>
      <c r="BH139" s="35">
        <f t="shared" si="147"/>
        <v>0.12</v>
      </c>
      <c r="BI139" s="35">
        <f t="shared" si="147"/>
        <v>0.12</v>
      </c>
      <c r="BJ139" s="35">
        <f t="shared" si="147"/>
        <v>0.12</v>
      </c>
      <c r="BK139" s="35">
        <f t="shared" si="147"/>
        <v>0.12</v>
      </c>
      <c r="BL139" s="35">
        <f t="shared" si="147"/>
        <v>0.12</v>
      </c>
      <c r="BM139" s="35">
        <f t="shared" si="147"/>
        <v>0.12</v>
      </c>
      <c r="BN139" s="35">
        <f t="shared" si="147"/>
        <v>0.12</v>
      </c>
      <c r="BO139" s="35">
        <f t="shared" ref="BO139:DZ139" si="148">BO42</f>
        <v>0.12</v>
      </c>
      <c r="BP139" s="35">
        <f t="shared" si="148"/>
        <v>0.12</v>
      </c>
      <c r="BQ139" s="35">
        <f t="shared" si="148"/>
        <v>0.12</v>
      </c>
      <c r="BR139" s="35">
        <f t="shared" si="148"/>
        <v>0.12</v>
      </c>
      <c r="BS139" s="35">
        <f t="shared" si="148"/>
        <v>0.12</v>
      </c>
      <c r="BT139" s="35">
        <f t="shared" si="148"/>
        <v>0.12</v>
      </c>
      <c r="BU139" s="35">
        <f t="shared" si="148"/>
        <v>0.12</v>
      </c>
      <c r="BV139" s="35">
        <f t="shared" si="148"/>
        <v>0.12</v>
      </c>
      <c r="BW139" s="35">
        <f t="shared" si="148"/>
        <v>0.12</v>
      </c>
      <c r="BX139" s="35">
        <f t="shared" si="148"/>
        <v>0.12</v>
      </c>
      <c r="BY139" s="35">
        <f t="shared" si="148"/>
        <v>0.12</v>
      </c>
      <c r="BZ139" s="35">
        <f t="shared" si="148"/>
        <v>0.12</v>
      </c>
      <c r="CA139" s="35">
        <f t="shared" si="148"/>
        <v>0.12</v>
      </c>
      <c r="CB139" s="35">
        <f t="shared" si="148"/>
        <v>0.12</v>
      </c>
      <c r="CC139" s="35">
        <f t="shared" si="148"/>
        <v>0.12</v>
      </c>
      <c r="CD139" s="35">
        <f t="shared" si="148"/>
        <v>0.12</v>
      </c>
      <c r="CE139" s="35">
        <f t="shared" si="148"/>
        <v>0.12</v>
      </c>
      <c r="CF139" s="35">
        <f t="shared" si="148"/>
        <v>0.12</v>
      </c>
      <c r="CG139" s="35">
        <f t="shared" si="148"/>
        <v>0.12</v>
      </c>
      <c r="CH139" s="35">
        <f t="shared" si="148"/>
        <v>0.12</v>
      </c>
      <c r="CI139" s="35">
        <f t="shared" si="148"/>
        <v>0.12</v>
      </c>
      <c r="CJ139" s="35">
        <f t="shared" si="148"/>
        <v>0.12</v>
      </c>
      <c r="CK139" s="35">
        <f t="shared" si="148"/>
        <v>0.12</v>
      </c>
      <c r="CL139" s="35">
        <f t="shared" si="148"/>
        <v>0.12</v>
      </c>
      <c r="CM139" s="35">
        <f t="shared" si="148"/>
        <v>0.12</v>
      </c>
      <c r="CN139" s="35">
        <f t="shared" si="148"/>
        <v>0.12</v>
      </c>
      <c r="CO139" s="35">
        <f t="shared" si="148"/>
        <v>0.12</v>
      </c>
      <c r="CP139" s="35">
        <f t="shared" si="148"/>
        <v>0.12</v>
      </c>
      <c r="CQ139" s="35">
        <f t="shared" si="148"/>
        <v>0.12</v>
      </c>
      <c r="CR139" s="35">
        <f t="shared" si="148"/>
        <v>0.12</v>
      </c>
      <c r="CS139" s="35">
        <f t="shared" si="148"/>
        <v>0.12</v>
      </c>
      <c r="CT139" s="35">
        <f t="shared" si="148"/>
        <v>0.12</v>
      </c>
      <c r="CU139" s="35">
        <f t="shared" si="148"/>
        <v>0.12</v>
      </c>
      <c r="CV139" s="35">
        <f t="shared" si="148"/>
        <v>0.12</v>
      </c>
      <c r="CW139" s="35">
        <f t="shared" si="148"/>
        <v>0.12</v>
      </c>
      <c r="CX139" s="35">
        <f t="shared" si="148"/>
        <v>0.12</v>
      </c>
      <c r="CY139" s="35">
        <f t="shared" si="148"/>
        <v>0.12</v>
      </c>
      <c r="CZ139" s="35">
        <f t="shared" si="148"/>
        <v>0.12</v>
      </c>
      <c r="DA139" s="35">
        <f t="shared" si="148"/>
        <v>0.12</v>
      </c>
      <c r="DB139" s="35">
        <f t="shared" si="148"/>
        <v>0.12</v>
      </c>
      <c r="DC139" s="35">
        <f t="shared" si="148"/>
        <v>0.12</v>
      </c>
      <c r="DD139" s="35">
        <f t="shared" si="148"/>
        <v>0.12</v>
      </c>
      <c r="DE139" s="35">
        <f t="shared" si="148"/>
        <v>0.12</v>
      </c>
      <c r="DF139" s="35">
        <f t="shared" si="148"/>
        <v>0.12</v>
      </c>
      <c r="DG139" s="35">
        <f t="shared" si="148"/>
        <v>0.12</v>
      </c>
      <c r="DH139" s="35">
        <f t="shared" si="148"/>
        <v>0.12</v>
      </c>
      <c r="DI139" s="35">
        <f t="shared" si="148"/>
        <v>0.12</v>
      </c>
      <c r="DJ139" s="35">
        <f t="shared" si="148"/>
        <v>0.12</v>
      </c>
      <c r="DK139" s="35">
        <f t="shared" si="148"/>
        <v>0.12</v>
      </c>
      <c r="DL139" s="35">
        <f t="shared" si="148"/>
        <v>0.12</v>
      </c>
      <c r="DM139" s="35">
        <f t="shared" si="148"/>
        <v>0.12</v>
      </c>
      <c r="DN139" s="35">
        <f t="shared" si="148"/>
        <v>0.12</v>
      </c>
      <c r="DO139" s="35">
        <f t="shared" si="148"/>
        <v>0.12</v>
      </c>
      <c r="DP139" s="35">
        <f t="shared" si="148"/>
        <v>0.12</v>
      </c>
      <c r="DQ139" s="35">
        <f t="shared" si="148"/>
        <v>0.12</v>
      </c>
      <c r="DR139" s="35">
        <f t="shared" si="148"/>
        <v>0.12</v>
      </c>
      <c r="DS139" s="35">
        <f t="shared" si="148"/>
        <v>0.12</v>
      </c>
      <c r="DT139" s="35">
        <f t="shared" si="148"/>
        <v>0.12</v>
      </c>
      <c r="DU139" s="35">
        <f t="shared" si="148"/>
        <v>0.12</v>
      </c>
      <c r="DV139" s="35">
        <f t="shared" si="148"/>
        <v>0.12</v>
      </c>
      <c r="DW139" s="35">
        <f t="shared" si="148"/>
        <v>0.12</v>
      </c>
      <c r="DX139" s="35">
        <f t="shared" si="148"/>
        <v>0.12</v>
      </c>
      <c r="DY139" s="35">
        <f t="shared" si="148"/>
        <v>0.12</v>
      </c>
      <c r="DZ139" s="35">
        <f t="shared" si="148"/>
        <v>0.12</v>
      </c>
      <c r="EA139" s="35">
        <f t="shared" ref="EA139:FX139" si="149">EA42</f>
        <v>0.12</v>
      </c>
      <c r="EB139" s="35">
        <f t="shared" si="149"/>
        <v>0.12</v>
      </c>
      <c r="EC139" s="35">
        <f t="shared" si="149"/>
        <v>0.12</v>
      </c>
      <c r="ED139" s="35">
        <f t="shared" si="149"/>
        <v>0.12</v>
      </c>
      <c r="EE139" s="35">
        <f t="shared" si="149"/>
        <v>0.12</v>
      </c>
      <c r="EF139" s="35">
        <f t="shared" si="149"/>
        <v>0.12</v>
      </c>
      <c r="EG139" s="35">
        <f t="shared" si="149"/>
        <v>0.12</v>
      </c>
      <c r="EH139" s="35">
        <f t="shared" si="149"/>
        <v>0.12</v>
      </c>
      <c r="EI139" s="35">
        <f t="shared" si="149"/>
        <v>0.12</v>
      </c>
      <c r="EJ139" s="35">
        <f t="shared" si="149"/>
        <v>0.12</v>
      </c>
      <c r="EK139" s="35">
        <f t="shared" si="149"/>
        <v>0.12</v>
      </c>
      <c r="EL139" s="35">
        <f t="shared" si="149"/>
        <v>0.12</v>
      </c>
      <c r="EM139" s="35">
        <f t="shared" si="149"/>
        <v>0.12</v>
      </c>
      <c r="EN139" s="35">
        <f t="shared" si="149"/>
        <v>0.12</v>
      </c>
      <c r="EO139" s="35">
        <f t="shared" si="149"/>
        <v>0.12</v>
      </c>
      <c r="EP139" s="35">
        <f t="shared" si="149"/>
        <v>0.12</v>
      </c>
      <c r="EQ139" s="35">
        <f t="shared" si="149"/>
        <v>0.12</v>
      </c>
      <c r="ER139" s="35">
        <f t="shared" si="149"/>
        <v>0.12</v>
      </c>
      <c r="ES139" s="35">
        <f t="shared" si="149"/>
        <v>0.12</v>
      </c>
      <c r="ET139" s="35">
        <f t="shared" si="149"/>
        <v>0.12</v>
      </c>
      <c r="EU139" s="35">
        <f t="shared" si="149"/>
        <v>0.12</v>
      </c>
      <c r="EV139" s="35">
        <f t="shared" si="149"/>
        <v>0.12</v>
      </c>
      <c r="EW139" s="35">
        <f t="shared" si="149"/>
        <v>0.12</v>
      </c>
      <c r="EX139" s="35">
        <f t="shared" si="149"/>
        <v>0.12</v>
      </c>
      <c r="EY139" s="35">
        <f t="shared" si="149"/>
        <v>0.12</v>
      </c>
      <c r="EZ139" s="35">
        <f t="shared" si="149"/>
        <v>0.12</v>
      </c>
      <c r="FA139" s="35">
        <f t="shared" si="149"/>
        <v>0.12</v>
      </c>
      <c r="FB139" s="35">
        <f t="shared" si="149"/>
        <v>0.12</v>
      </c>
      <c r="FC139" s="35">
        <f t="shared" si="149"/>
        <v>0.12</v>
      </c>
      <c r="FD139" s="35">
        <f t="shared" si="149"/>
        <v>0.12</v>
      </c>
      <c r="FE139" s="35">
        <f t="shared" si="149"/>
        <v>0.12</v>
      </c>
      <c r="FF139" s="35">
        <f t="shared" si="149"/>
        <v>0.12</v>
      </c>
      <c r="FG139" s="35">
        <f t="shared" si="149"/>
        <v>0.12</v>
      </c>
      <c r="FH139" s="35">
        <f t="shared" si="149"/>
        <v>0.12</v>
      </c>
      <c r="FI139" s="35">
        <f t="shared" si="149"/>
        <v>0.12</v>
      </c>
      <c r="FJ139" s="35">
        <f t="shared" si="149"/>
        <v>0.12</v>
      </c>
      <c r="FK139" s="35">
        <f t="shared" si="149"/>
        <v>0.12</v>
      </c>
      <c r="FL139" s="35">
        <f t="shared" si="149"/>
        <v>0.12</v>
      </c>
      <c r="FM139" s="35">
        <f t="shared" si="149"/>
        <v>0.12</v>
      </c>
      <c r="FN139" s="35">
        <f t="shared" si="149"/>
        <v>0.12</v>
      </c>
      <c r="FO139" s="35">
        <f t="shared" si="149"/>
        <v>0.12</v>
      </c>
      <c r="FP139" s="35">
        <f t="shared" si="149"/>
        <v>0.12</v>
      </c>
      <c r="FQ139" s="35">
        <f t="shared" si="149"/>
        <v>0.12</v>
      </c>
      <c r="FR139" s="35">
        <f t="shared" si="149"/>
        <v>0.12</v>
      </c>
      <c r="FS139" s="35">
        <f t="shared" si="149"/>
        <v>0.12</v>
      </c>
      <c r="FT139" s="35">
        <f t="shared" si="149"/>
        <v>0.12</v>
      </c>
      <c r="FU139" s="35">
        <f t="shared" si="149"/>
        <v>0.12</v>
      </c>
      <c r="FV139" s="35">
        <f t="shared" si="149"/>
        <v>0.12</v>
      </c>
      <c r="FW139" s="35">
        <f t="shared" si="149"/>
        <v>0.12</v>
      </c>
      <c r="FX139" s="35">
        <f t="shared" si="149"/>
        <v>0.12</v>
      </c>
      <c r="FY139" s="26"/>
      <c r="FZ139" s="35"/>
      <c r="GA139" s="26"/>
      <c r="GB139" s="14"/>
      <c r="GC139" s="14"/>
      <c r="GD139" s="14"/>
      <c r="GE139" s="2"/>
      <c r="GF139" s="12"/>
      <c r="GG139" s="12"/>
      <c r="GH139" s="12"/>
      <c r="GI139" s="2"/>
      <c r="GJ139" s="2"/>
      <c r="GK139" s="2"/>
    </row>
    <row r="140" spans="1:254" x14ac:dyDescent="0.35">
      <c r="A140" s="3" t="s">
        <v>878</v>
      </c>
      <c r="B140" s="2" t="s">
        <v>879</v>
      </c>
      <c r="C140" s="26">
        <f t="shared" ref="C140:BN140" si="150">ROUND(IF((C137-C19)*0.3&lt;0=TRUE(),0,IF((C101&lt;=50000),ROUND((C137-C19)*0.3,6),0)),4)</f>
        <v>9.3399999999999997E-2</v>
      </c>
      <c r="D140" s="26">
        <f t="shared" si="150"/>
        <v>1.52E-2</v>
      </c>
      <c r="E140" s="26">
        <f t="shared" si="150"/>
        <v>0.12230000000000001</v>
      </c>
      <c r="F140" s="26">
        <f t="shared" si="150"/>
        <v>1.11E-2</v>
      </c>
      <c r="G140" s="26">
        <f t="shared" si="150"/>
        <v>0</v>
      </c>
      <c r="H140" s="26">
        <f t="shared" si="150"/>
        <v>0</v>
      </c>
      <c r="I140" s="26">
        <f t="shared" si="150"/>
        <v>0.11</v>
      </c>
      <c r="J140" s="26">
        <f t="shared" si="150"/>
        <v>8.5900000000000004E-2</v>
      </c>
      <c r="K140" s="26">
        <f t="shared" si="150"/>
        <v>6.6600000000000006E-2</v>
      </c>
      <c r="L140" s="26">
        <f t="shared" si="150"/>
        <v>6.5799999999999997E-2</v>
      </c>
      <c r="M140" s="26">
        <f t="shared" si="150"/>
        <v>0.1305</v>
      </c>
      <c r="N140" s="26">
        <f t="shared" si="150"/>
        <v>0</v>
      </c>
      <c r="O140" s="26">
        <f t="shared" si="150"/>
        <v>0</v>
      </c>
      <c r="P140" s="26">
        <f t="shared" si="150"/>
        <v>3.85E-2</v>
      </c>
      <c r="Q140" s="26">
        <f t="shared" si="150"/>
        <v>0.10199999999999999</v>
      </c>
      <c r="R140" s="26">
        <f t="shared" si="150"/>
        <v>2.41E-2</v>
      </c>
      <c r="S140" s="26">
        <f t="shared" si="150"/>
        <v>4.5900000000000003E-2</v>
      </c>
      <c r="T140" s="26">
        <f t="shared" si="150"/>
        <v>8.9200000000000002E-2</v>
      </c>
      <c r="U140" s="26">
        <f t="shared" si="150"/>
        <v>8.5599999999999996E-2</v>
      </c>
      <c r="V140" s="26">
        <f t="shared" si="150"/>
        <v>7.4899999999999994E-2</v>
      </c>
      <c r="W140" s="26">
        <f t="shared" si="150"/>
        <v>0</v>
      </c>
      <c r="X140" s="26">
        <f t="shared" si="150"/>
        <v>1.7500000000000002E-2</v>
      </c>
      <c r="Y140" s="26">
        <f t="shared" si="150"/>
        <v>0.1074</v>
      </c>
      <c r="Z140" s="26">
        <f t="shared" si="150"/>
        <v>0</v>
      </c>
      <c r="AA140" s="26">
        <f t="shared" si="150"/>
        <v>0</v>
      </c>
      <c r="AB140" s="26">
        <f t="shared" si="150"/>
        <v>0</v>
      </c>
      <c r="AC140" s="26">
        <f t="shared" si="150"/>
        <v>0</v>
      </c>
      <c r="AD140" s="26">
        <f t="shared" si="150"/>
        <v>0</v>
      </c>
      <c r="AE140" s="26">
        <f t="shared" si="150"/>
        <v>1.9300000000000001E-2</v>
      </c>
      <c r="AF140" s="26">
        <f t="shared" si="150"/>
        <v>2.18E-2</v>
      </c>
      <c r="AG140" s="26">
        <f t="shared" si="150"/>
        <v>0</v>
      </c>
      <c r="AH140" s="26">
        <f t="shared" si="150"/>
        <v>6.3100000000000003E-2</v>
      </c>
      <c r="AI140" s="26">
        <f t="shared" si="150"/>
        <v>5.6500000000000002E-2</v>
      </c>
      <c r="AJ140" s="26">
        <f t="shared" si="150"/>
        <v>0.10539999999999999</v>
      </c>
      <c r="AK140" s="26">
        <f t="shared" si="150"/>
        <v>0.1411</v>
      </c>
      <c r="AL140" s="26">
        <f t="shared" si="150"/>
        <v>0.11119999999999999</v>
      </c>
      <c r="AM140" s="26">
        <f t="shared" si="150"/>
        <v>6.9199999999999998E-2</v>
      </c>
      <c r="AN140" s="26">
        <f t="shared" si="150"/>
        <v>2.4500000000000001E-2</v>
      </c>
      <c r="AO140" s="26">
        <f t="shared" si="150"/>
        <v>4.9200000000000001E-2</v>
      </c>
      <c r="AP140" s="26">
        <f t="shared" si="150"/>
        <v>0</v>
      </c>
      <c r="AQ140" s="26">
        <f t="shared" si="150"/>
        <v>3.3500000000000002E-2</v>
      </c>
      <c r="AR140" s="26">
        <f t="shared" si="150"/>
        <v>0</v>
      </c>
      <c r="AS140" s="26">
        <f t="shared" si="150"/>
        <v>0</v>
      </c>
      <c r="AT140" s="26">
        <f t="shared" si="150"/>
        <v>0</v>
      </c>
      <c r="AU140" s="26">
        <f t="shared" si="150"/>
        <v>0</v>
      </c>
      <c r="AV140" s="26">
        <f t="shared" si="150"/>
        <v>3.4200000000000001E-2</v>
      </c>
      <c r="AW140" s="26">
        <f t="shared" si="150"/>
        <v>0</v>
      </c>
      <c r="AX140" s="26">
        <f t="shared" si="150"/>
        <v>1.6E-2</v>
      </c>
      <c r="AY140" s="26">
        <f t="shared" si="150"/>
        <v>4.3900000000000002E-2</v>
      </c>
      <c r="AZ140" s="26">
        <f t="shared" si="150"/>
        <v>7.1599999999999997E-2</v>
      </c>
      <c r="BA140" s="26">
        <f t="shared" si="150"/>
        <v>1.8599999999999998E-2</v>
      </c>
      <c r="BB140" s="26">
        <f t="shared" si="150"/>
        <v>2.4199999999999999E-2</v>
      </c>
      <c r="BC140" s="26">
        <f t="shared" si="150"/>
        <v>4.02E-2</v>
      </c>
      <c r="BD140" s="26">
        <f t="shared" si="150"/>
        <v>0</v>
      </c>
      <c r="BE140" s="26">
        <f t="shared" si="150"/>
        <v>0</v>
      </c>
      <c r="BF140" s="26">
        <f t="shared" si="150"/>
        <v>0</v>
      </c>
      <c r="BG140" s="26">
        <f t="shared" si="150"/>
        <v>5.2699999999999997E-2</v>
      </c>
      <c r="BH140" s="26">
        <f t="shared" si="150"/>
        <v>0</v>
      </c>
      <c r="BI140" s="26">
        <f t="shared" si="150"/>
        <v>7.8E-2</v>
      </c>
      <c r="BJ140" s="26">
        <f t="shared" si="150"/>
        <v>0</v>
      </c>
      <c r="BK140" s="26">
        <f t="shared" si="150"/>
        <v>8.6999999999999994E-3</v>
      </c>
      <c r="BL140" s="26">
        <f t="shared" si="150"/>
        <v>7.1300000000000002E-2</v>
      </c>
      <c r="BM140" s="26">
        <f t="shared" si="150"/>
        <v>6.0499999999999998E-2</v>
      </c>
      <c r="BN140" s="26">
        <f t="shared" si="150"/>
        <v>5.16E-2</v>
      </c>
      <c r="BO140" s="26">
        <f t="shared" ref="BO140:DZ140" si="151">ROUND(IF((BO137-BO19)*0.3&lt;0=TRUE(),0,IF((BO101&lt;=50000),ROUND((BO137-BO19)*0.3,6),0)),4)</f>
        <v>3.3000000000000002E-2</v>
      </c>
      <c r="BP140" s="26">
        <f t="shared" si="151"/>
        <v>7.4899999999999994E-2</v>
      </c>
      <c r="BQ140" s="26">
        <f t="shared" si="151"/>
        <v>1.4999999999999999E-2</v>
      </c>
      <c r="BR140" s="26">
        <f t="shared" si="151"/>
        <v>0</v>
      </c>
      <c r="BS140" s="26">
        <f t="shared" si="151"/>
        <v>7.2700000000000001E-2</v>
      </c>
      <c r="BT140" s="26">
        <f t="shared" si="151"/>
        <v>0</v>
      </c>
      <c r="BU140" s="26">
        <f t="shared" si="151"/>
        <v>0</v>
      </c>
      <c r="BV140" s="26">
        <f t="shared" si="151"/>
        <v>0</v>
      </c>
      <c r="BW140" s="26">
        <f t="shared" si="151"/>
        <v>0</v>
      </c>
      <c r="BX140" s="26">
        <f t="shared" si="151"/>
        <v>2E-3</v>
      </c>
      <c r="BY140" s="26">
        <f t="shared" si="151"/>
        <v>0.1148</v>
      </c>
      <c r="BZ140" s="26">
        <f t="shared" si="151"/>
        <v>5.4199999999999998E-2</v>
      </c>
      <c r="CA140" s="26">
        <f t="shared" si="151"/>
        <v>0</v>
      </c>
      <c r="CB140" s="26">
        <f t="shared" si="151"/>
        <v>0</v>
      </c>
      <c r="CC140" s="26">
        <f t="shared" si="151"/>
        <v>5.9200000000000003E-2</v>
      </c>
      <c r="CD140" s="26">
        <f t="shared" si="151"/>
        <v>0</v>
      </c>
      <c r="CE140" s="26">
        <f t="shared" si="151"/>
        <v>1.9300000000000001E-2</v>
      </c>
      <c r="CF140" s="26">
        <f t="shared" si="151"/>
        <v>6.3E-3</v>
      </c>
      <c r="CG140" s="26">
        <f t="shared" si="151"/>
        <v>3.2000000000000001E-2</v>
      </c>
      <c r="CH140" s="26">
        <f t="shared" si="151"/>
        <v>0.1178</v>
      </c>
      <c r="CI140" s="26">
        <f t="shared" si="151"/>
        <v>6.1699999999999998E-2</v>
      </c>
      <c r="CJ140" s="26">
        <f t="shared" si="151"/>
        <v>2.4E-2</v>
      </c>
      <c r="CK140" s="26">
        <f t="shared" si="151"/>
        <v>0</v>
      </c>
      <c r="CL140" s="26">
        <f t="shared" si="151"/>
        <v>0</v>
      </c>
      <c r="CM140" s="26">
        <f t="shared" si="151"/>
        <v>5.21E-2</v>
      </c>
      <c r="CN140" s="26">
        <f t="shared" si="151"/>
        <v>0</v>
      </c>
      <c r="CO140" s="26">
        <f t="shared" si="151"/>
        <v>0</v>
      </c>
      <c r="CP140" s="26">
        <f t="shared" si="151"/>
        <v>1.01E-2</v>
      </c>
      <c r="CQ140" s="26">
        <f t="shared" si="151"/>
        <v>0.1139</v>
      </c>
      <c r="CR140" s="26">
        <f t="shared" si="151"/>
        <v>3.2800000000000003E-2</v>
      </c>
      <c r="CS140" s="26">
        <f t="shared" si="151"/>
        <v>0</v>
      </c>
      <c r="CT140" s="26">
        <f t="shared" si="151"/>
        <v>9.5399999999999999E-2</v>
      </c>
      <c r="CU140" s="26">
        <f t="shared" si="151"/>
        <v>0</v>
      </c>
      <c r="CV140" s="26">
        <f t="shared" si="151"/>
        <v>0</v>
      </c>
      <c r="CW140" s="26">
        <f t="shared" si="151"/>
        <v>2.0199999999999999E-2</v>
      </c>
      <c r="CX140" s="26">
        <f t="shared" si="151"/>
        <v>2.1600000000000001E-2</v>
      </c>
      <c r="CY140" s="26">
        <f t="shared" si="151"/>
        <v>3.8800000000000001E-2</v>
      </c>
      <c r="CZ140" s="26">
        <f t="shared" si="151"/>
        <v>4.5400000000000003E-2</v>
      </c>
      <c r="DA140" s="26">
        <f t="shared" si="151"/>
        <v>0</v>
      </c>
      <c r="DB140" s="26">
        <f t="shared" si="151"/>
        <v>0</v>
      </c>
      <c r="DC140" s="26">
        <f t="shared" si="151"/>
        <v>0</v>
      </c>
      <c r="DD140" s="26">
        <f t="shared" si="151"/>
        <v>7.2900000000000006E-2</v>
      </c>
      <c r="DE140" s="26">
        <f t="shared" si="151"/>
        <v>0</v>
      </c>
      <c r="DF140" s="26">
        <f t="shared" si="151"/>
        <v>2.1600000000000001E-2</v>
      </c>
      <c r="DG140" s="26">
        <f t="shared" si="151"/>
        <v>2.87E-2</v>
      </c>
      <c r="DH140" s="26">
        <f t="shared" si="151"/>
        <v>4.4200000000000003E-2</v>
      </c>
      <c r="DI140" s="26">
        <f t="shared" si="151"/>
        <v>5.3100000000000001E-2</v>
      </c>
      <c r="DJ140" s="26">
        <f t="shared" si="151"/>
        <v>9.7000000000000003E-3</v>
      </c>
      <c r="DK140" s="26">
        <f t="shared" si="151"/>
        <v>2.81E-2</v>
      </c>
      <c r="DL140" s="26">
        <f t="shared" si="151"/>
        <v>4.2000000000000003E-2</v>
      </c>
      <c r="DM140" s="26">
        <f t="shared" si="151"/>
        <v>4.2200000000000001E-2</v>
      </c>
      <c r="DN140" s="26">
        <f t="shared" si="151"/>
        <v>6.3899999999999998E-2</v>
      </c>
      <c r="DO140" s="26">
        <f t="shared" si="151"/>
        <v>6.4199999999999993E-2</v>
      </c>
      <c r="DP140" s="26">
        <f t="shared" si="151"/>
        <v>0</v>
      </c>
      <c r="DQ140" s="26">
        <f t="shared" si="151"/>
        <v>0</v>
      </c>
      <c r="DR140" s="26">
        <f t="shared" si="151"/>
        <v>0.1036</v>
      </c>
      <c r="DS140" s="26">
        <f t="shared" si="151"/>
        <v>0.109</v>
      </c>
      <c r="DT140" s="26">
        <f t="shared" si="151"/>
        <v>0.12540000000000001</v>
      </c>
      <c r="DU140" s="26">
        <f t="shared" si="151"/>
        <v>3.6200000000000003E-2</v>
      </c>
      <c r="DV140" s="26">
        <f t="shared" si="151"/>
        <v>1.2699999999999999E-2</v>
      </c>
      <c r="DW140" s="26">
        <f t="shared" si="151"/>
        <v>2.4799999999999999E-2</v>
      </c>
      <c r="DX140" s="26">
        <f t="shared" si="151"/>
        <v>0</v>
      </c>
      <c r="DY140" s="26">
        <f t="shared" si="151"/>
        <v>0</v>
      </c>
      <c r="DZ140" s="26">
        <f t="shared" si="151"/>
        <v>0</v>
      </c>
      <c r="EA140" s="26">
        <f t="shared" ref="EA140:FX140" si="152">ROUND(IF((EA137-EA19)*0.3&lt;0=TRUE(),0,IF((EA101&lt;=50000),ROUND((EA137-EA19)*0.3,6),0)),4)</f>
        <v>0</v>
      </c>
      <c r="EB140" s="26">
        <f t="shared" si="152"/>
        <v>6.2199999999999998E-2</v>
      </c>
      <c r="EC140" s="26">
        <f t="shared" si="152"/>
        <v>0</v>
      </c>
      <c r="ED140" s="26">
        <f t="shared" si="152"/>
        <v>0</v>
      </c>
      <c r="EE140" s="26">
        <f t="shared" si="152"/>
        <v>8.0399999999999999E-2</v>
      </c>
      <c r="EF140" s="26">
        <f t="shared" si="152"/>
        <v>9.2700000000000005E-2</v>
      </c>
      <c r="EG140" s="26">
        <f t="shared" si="152"/>
        <v>5.3499999999999999E-2</v>
      </c>
      <c r="EH140" s="26">
        <f t="shared" si="152"/>
        <v>3.04E-2</v>
      </c>
      <c r="EI140" s="26">
        <f t="shared" si="152"/>
        <v>0.1169</v>
      </c>
      <c r="EJ140" s="26">
        <f t="shared" si="152"/>
        <v>2.3199999999999998E-2</v>
      </c>
      <c r="EK140" s="26">
        <f t="shared" si="152"/>
        <v>0</v>
      </c>
      <c r="EL140" s="26">
        <f t="shared" si="152"/>
        <v>1.2699999999999999E-2</v>
      </c>
      <c r="EM140" s="26">
        <f t="shared" si="152"/>
        <v>3.4799999999999998E-2</v>
      </c>
      <c r="EN140" s="26">
        <f t="shared" si="152"/>
        <v>8.0699999999999994E-2</v>
      </c>
      <c r="EO140" s="26">
        <f t="shared" si="152"/>
        <v>1.3899999999999999E-2</v>
      </c>
      <c r="EP140" s="26">
        <f t="shared" si="152"/>
        <v>0</v>
      </c>
      <c r="EQ140" s="26">
        <f t="shared" si="152"/>
        <v>0</v>
      </c>
      <c r="ER140" s="26">
        <f t="shared" si="152"/>
        <v>0</v>
      </c>
      <c r="ES140" s="26">
        <f t="shared" si="152"/>
        <v>4.0399999999999998E-2</v>
      </c>
      <c r="ET140" s="26">
        <f t="shared" si="152"/>
        <v>7.9399999999999998E-2</v>
      </c>
      <c r="EU140" s="26">
        <f t="shared" si="152"/>
        <v>0.14149999999999999</v>
      </c>
      <c r="EV140" s="26">
        <f t="shared" si="152"/>
        <v>3.7699999999999997E-2</v>
      </c>
      <c r="EW140" s="26">
        <f t="shared" si="152"/>
        <v>0</v>
      </c>
      <c r="EX140" s="26">
        <f t="shared" si="152"/>
        <v>7.1000000000000004E-3</v>
      </c>
      <c r="EY140" s="26">
        <f t="shared" si="152"/>
        <v>7.3999999999999996E-2</v>
      </c>
      <c r="EZ140" s="26">
        <f t="shared" si="152"/>
        <v>2.9399999999999999E-2</v>
      </c>
      <c r="FA140" s="26">
        <f t="shared" si="152"/>
        <v>0</v>
      </c>
      <c r="FB140" s="26">
        <f t="shared" si="152"/>
        <v>8.14E-2</v>
      </c>
      <c r="FC140" s="26">
        <f t="shared" si="152"/>
        <v>0</v>
      </c>
      <c r="FD140" s="26">
        <f t="shared" si="152"/>
        <v>3.6400000000000002E-2</v>
      </c>
      <c r="FE140" s="26">
        <f t="shared" si="152"/>
        <v>3.85E-2</v>
      </c>
      <c r="FF140" s="26">
        <f t="shared" si="152"/>
        <v>3.3399999999999999E-2</v>
      </c>
      <c r="FG140" s="26">
        <f t="shared" si="152"/>
        <v>1.34E-2</v>
      </c>
      <c r="FH140" s="26">
        <f t="shared" si="152"/>
        <v>1.7299999999999999E-2</v>
      </c>
      <c r="FI140" s="26">
        <f t="shared" si="152"/>
        <v>2.5999999999999999E-2</v>
      </c>
      <c r="FJ140" s="26">
        <f t="shared" si="152"/>
        <v>0</v>
      </c>
      <c r="FK140" s="26">
        <f t="shared" si="152"/>
        <v>2.9399999999999999E-2</v>
      </c>
      <c r="FL140" s="26">
        <f t="shared" si="152"/>
        <v>0</v>
      </c>
      <c r="FM140" s="26">
        <f t="shared" si="152"/>
        <v>0</v>
      </c>
      <c r="FN140" s="26">
        <f t="shared" si="152"/>
        <v>8.1299999999999997E-2</v>
      </c>
      <c r="FO140" s="26">
        <f t="shared" si="152"/>
        <v>2.35E-2</v>
      </c>
      <c r="FP140" s="26">
        <f t="shared" si="152"/>
        <v>3.0499999999999999E-2</v>
      </c>
      <c r="FQ140" s="26">
        <f t="shared" si="152"/>
        <v>1.1000000000000001E-3</v>
      </c>
      <c r="FR140" s="26">
        <f t="shared" si="152"/>
        <v>0</v>
      </c>
      <c r="FS140" s="26">
        <f t="shared" si="152"/>
        <v>0</v>
      </c>
      <c r="FT140" s="26">
        <f t="shared" si="152"/>
        <v>6.4000000000000001E-2</v>
      </c>
      <c r="FU140" s="26">
        <f t="shared" si="152"/>
        <v>7.1400000000000005E-2</v>
      </c>
      <c r="FV140" s="26">
        <f t="shared" si="152"/>
        <v>4.0599999999999997E-2</v>
      </c>
      <c r="FW140" s="26">
        <f t="shared" si="152"/>
        <v>3.7600000000000001E-2</v>
      </c>
      <c r="FX140" s="26">
        <f t="shared" si="152"/>
        <v>0</v>
      </c>
      <c r="FY140" s="2"/>
      <c r="FZ140" s="26"/>
      <c r="GA140" s="2"/>
      <c r="GB140" s="14"/>
      <c r="GC140" s="14"/>
      <c r="GD140" s="14"/>
      <c r="GE140" s="2"/>
      <c r="GF140" s="12"/>
      <c r="GG140" s="12"/>
      <c r="GH140" s="12"/>
      <c r="GI140" s="2"/>
      <c r="GJ140" s="2"/>
      <c r="GK140" s="2"/>
    </row>
    <row r="141" spans="1:254" x14ac:dyDescent="0.35">
      <c r="A141" s="2"/>
      <c r="B141" s="2" t="s">
        <v>880</v>
      </c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35"/>
      <c r="FZ141" s="2"/>
      <c r="GA141" s="2"/>
      <c r="GB141" s="26"/>
      <c r="GC141" s="26"/>
      <c r="GD141" s="26"/>
      <c r="GE141" s="2"/>
      <c r="GF141" s="2"/>
      <c r="GG141" s="2"/>
      <c r="GH141" s="2"/>
      <c r="GI141" s="2"/>
      <c r="GJ141" s="2"/>
      <c r="GK141" s="2"/>
    </row>
    <row r="142" spans="1:254" x14ac:dyDescent="0.35">
      <c r="A142" s="3" t="s">
        <v>881</v>
      </c>
      <c r="B142" s="2" t="s">
        <v>882</v>
      </c>
      <c r="C142" s="26">
        <f t="shared" ref="C142:BN142" si="153">ROUND(IF((C137-C19)*0.36&lt;0=TRUE(),0,IF((C101&gt;50000),(C137-C19)*0.36,0)),4)</f>
        <v>0</v>
      </c>
      <c r="D142" s="26">
        <f t="shared" si="153"/>
        <v>0</v>
      </c>
      <c r="E142" s="26">
        <f t="shared" si="153"/>
        <v>0</v>
      </c>
      <c r="F142" s="26">
        <f t="shared" si="153"/>
        <v>0</v>
      </c>
      <c r="G142" s="26">
        <f t="shared" si="153"/>
        <v>0</v>
      </c>
      <c r="H142" s="26">
        <f t="shared" si="153"/>
        <v>0</v>
      </c>
      <c r="I142" s="26">
        <f t="shared" si="153"/>
        <v>0</v>
      </c>
      <c r="J142" s="26">
        <f t="shared" si="153"/>
        <v>0</v>
      </c>
      <c r="K142" s="26">
        <f t="shared" si="153"/>
        <v>0</v>
      </c>
      <c r="L142" s="26">
        <f t="shared" si="153"/>
        <v>0</v>
      </c>
      <c r="M142" s="26">
        <f t="shared" si="153"/>
        <v>0</v>
      </c>
      <c r="N142" s="26">
        <f t="shared" si="153"/>
        <v>0</v>
      </c>
      <c r="O142" s="26">
        <f t="shared" si="153"/>
        <v>0</v>
      </c>
      <c r="P142" s="26">
        <f t="shared" si="153"/>
        <v>0</v>
      </c>
      <c r="Q142" s="26">
        <f t="shared" si="153"/>
        <v>0</v>
      </c>
      <c r="R142" s="26">
        <f t="shared" si="153"/>
        <v>0</v>
      </c>
      <c r="S142" s="26">
        <f t="shared" si="153"/>
        <v>0</v>
      </c>
      <c r="T142" s="26">
        <f t="shared" si="153"/>
        <v>0</v>
      </c>
      <c r="U142" s="26">
        <f t="shared" si="153"/>
        <v>0</v>
      </c>
      <c r="V142" s="26">
        <f t="shared" si="153"/>
        <v>0</v>
      </c>
      <c r="W142" s="26">
        <f t="shared" si="153"/>
        <v>0</v>
      </c>
      <c r="X142" s="26">
        <f t="shared" si="153"/>
        <v>0</v>
      </c>
      <c r="Y142" s="26">
        <f t="shared" si="153"/>
        <v>0</v>
      </c>
      <c r="Z142" s="26">
        <f t="shared" si="153"/>
        <v>0</v>
      </c>
      <c r="AA142" s="26">
        <f t="shared" si="153"/>
        <v>0</v>
      </c>
      <c r="AB142" s="26">
        <f t="shared" si="153"/>
        <v>0</v>
      </c>
      <c r="AC142" s="26">
        <f t="shared" si="153"/>
        <v>0</v>
      </c>
      <c r="AD142" s="26">
        <f t="shared" si="153"/>
        <v>0</v>
      </c>
      <c r="AE142" s="26">
        <f t="shared" si="153"/>
        <v>0</v>
      </c>
      <c r="AF142" s="26">
        <f t="shared" si="153"/>
        <v>0</v>
      </c>
      <c r="AG142" s="26">
        <f t="shared" si="153"/>
        <v>0</v>
      </c>
      <c r="AH142" s="26">
        <f t="shared" si="153"/>
        <v>0</v>
      </c>
      <c r="AI142" s="26">
        <f t="shared" si="153"/>
        <v>0</v>
      </c>
      <c r="AJ142" s="26">
        <f t="shared" si="153"/>
        <v>0</v>
      </c>
      <c r="AK142" s="26">
        <f t="shared" si="153"/>
        <v>0</v>
      </c>
      <c r="AL142" s="26">
        <f t="shared" si="153"/>
        <v>0</v>
      </c>
      <c r="AM142" s="26">
        <f t="shared" si="153"/>
        <v>0</v>
      </c>
      <c r="AN142" s="26">
        <f t="shared" si="153"/>
        <v>0</v>
      </c>
      <c r="AO142" s="26">
        <f t="shared" si="153"/>
        <v>0</v>
      </c>
      <c r="AP142" s="26">
        <f t="shared" si="153"/>
        <v>6.0299999999999999E-2</v>
      </c>
      <c r="AQ142" s="26">
        <f t="shared" si="153"/>
        <v>0</v>
      </c>
      <c r="AR142" s="26">
        <f t="shared" si="153"/>
        <v>0</v>
      </c>
      <c r="AS142" s="26">
        <f t="shared" si="153"/>
        <v>0</v>
      </c>
      <c r="AT142" s="26">
        <f t="shared" si="153"/>
        <v>0</v>
      </c>
      <c r="AU142" s="26">
        <f t="shared" si="153"/>
        <v>0</v>
      </c>
      <c r="AV142" s="26">
        <f t="shared" si="153"/>
        <v>0</v>
      </c>
      <c r="AW142" s="26">
        <f t="shared" si="153"/>
        <v>0</v>
      </c>
      <c r="AX142" s="26">
        <f t="shared" si="153"/>
        <v>0</v>
      </c>
      <c r="AY142" s="26">
        <f t="shared" si="153"/>
        <v>0</v>
      </c>
      <c r="AZ142" s="26">
        <f t="shared" si="153"/>
        <v>0</v>
      </c>
      <c r="BA142" s="26">
        <f t="shared" si="153"/>
        <v>0</v>
      </c>
      <c r="BB142" s="26">
        <f t="shared" si="153"/>
        <v>0</v>
      </c>
      <c r="BC142" s="26">
        <f t="shared" si="153"/>
        <v>0</v>
      </c>
      <c r="BD142" s="26">
        <f t="shared" si="153"/>
        <v>0</v>
      </c>
      <c r="BE142" s="26">
        <f t="shared" si="153"/>
        <v>0</v>
      </c>
      <c r="BF142" s="26">
        <f t="shared" si="153"/>
        <v>0</v>
      </c>
      <c r="BG142" s="26">
        <f t="shared" si="153"/>
        <v>0</v>
      </c>
      <c r="BH142" s="26">
        <f t="shared" si="153"/>
        <v>0</v>
      </c>
      <c r="BI142" s="26">
        <f t="shared" si="153"/>
        <v>0</v>
      </c>
      <c r="BJ142" s="26">
        <f t="shared" si="153"/>
        <v>0</v>
      </c>
      <c r="BK142" s="26">
        <f t="shared" si="153"/>
        <v>0</v>
      </c>
      <c r="BL142" s="26">
        <f t="shared" si="153"/>
        <v>0</v>
      </c>
      <c r="BM142" s="26">
        <f t="shared" si="153"/>
        <v>0</v>
      </c>
      <c r="BN142" s="26">
        <f t="shared" si="153"/>
        <v>0</v>
      </c>
      <c r="BO142" s="26">
        <f t="shared" ref="BO142:DZ142" si="154">ROUND(IF((BO137-BO19)*0.36&lt;0=TRUE(),0,IF((BO101&gt;50000),(BO137-BO19)*0.36,0)),4)</f>
        <v>0</v>
      </c>
      <c r="BP142" s="26">
        <f t="shared" si="154"/>
        <v>0</v>
      </c>
      <c r="BQ142" s="26">
        <f t="shared" si="154"/>
        <v>0</v>
      </c>
      <c r="BR142" s="26">
        <f t="shared" si="154"/>
        <v>0</v>
      </c>
      <c r="BS142" s="26">
        <f t="shared" si="154"/>
        <v>0</v>
      </c>
      <c r="BT142" s="26">
        <f t="shared" si="154"/>
        <v>0</v>
      </c>
      <c r="BU142" s="26">
        <f t="shared" si="154"/>
        <v>0</v>
      </c>
      <c r="BV142" s="26">
        <f t="shared" si="154"/>
        <v>0</v>
      </c>
      <c r="BW142" s="26">
        <f t="shared" si="154"/>
        <v>0</v>
      </c>
      <c r="BX142" s="26">
        <f t="shared" si="154"/>
        <v>0</v>
      </c>
      <c r="BY142" s="26">
        <f t="shared" si="154"/>
        <v>0</v>
      </c>
      <c r="BZ142" s="26">
        <f t="shared" si="154"/>
        <v>0</v>
      </c>
      <c r="CA142" s="26">
        <f t="shared" si="154"/>
        <v>0</v>
      </c>
      <c r="CB142" s="26">
        <f t="shared" si="154"/>
        <v>0</v>
      </c>
      <c r="CC142" s="26">
        <f t="shared" si="154"/>
        <v>0</v>
      </c>
      <c r="CD142" s="26">
        <f t="shared" si="154"/>
        <v>0</v>
      </c>
      <c r="CE142" s="26">
        <f t="shared" si="154"/>
        <v>0</v>
      </c>
      <c r="CF142" s="26">
        <f t="shared" si="154"/>
        <v>0</v>
      </c>
      <c r="CG142" s="26">
        <f t="shared" si="154"/>
        <v>0</v>
      </c>
      <c r="CH142" s="26">
        <f t="shared" si="154"/>
        <v>0</v>
      </c>
      <c r="CI142" s="26">
        <f t="shared" si="154"/>
        <v>0</v>
      </c>
      <c r="CJ142" s="26">
        <f t="shared" si="154"/>
        <v>0</v>
      </c>
      <c r="CK142" s="26">
        <f t="shared" si="154"/>
        <v>0</v>
      </c>
      <c r="CL142" s="26">
        <f t="shared" si="154"/>
        <v>0</v>
      </c>
      <c r="CM142" s="26">
        <f t="shared" si="154"/>
        <v>0</v>
      </c>
      <c r="CN142" s="26">
        <f t="shared" si="154"/>
        <v>0</v>
      </c>
      <c r="CO142" s="26">
        <f t="shared" si="154"/>
        <v>0</v>
      </c>
      <c r="CP142" s="26">
        <f t="shared" si="154"/>
        <v>0</v>
      </c>
      <c r="CQ142" s="26">
        <f t="shared" si="154"/>
        <v>0</v>
      </c>
      <c r="CR142" s="26">
        <f t="shared" si="154"/>
        <v>0</v>
      </c>
      <c r="CS142" s="26">
        <f t="shared" si="154"/>
        <v>0</v>
      </c>
      <c r="CT142" s="26">
        <f t="shared" si="154"/>
        <v>0</v>
      </c>
      <c r="CU142" s="26">
        <f t="shared" si="154"/>
        <v>0</v>
      </c>
      <c r="CV142" s="26">
        <f t="shared" si="154"/>
        <v>0</v>
      </c>
      <c r="CW142" s="26">
        <f t="shared" si="154"/>
        <v>0</v>
      </c>
      <c r="CX142" s="26">
        <f t="shared" si="154"/>
        <v>0</v>
      </c>
      <c r="CY142" s="26">
        <f t="shared" si="154"/>
        <v>0</v>
      </c>
      <c r="CZ142" s="26">
        <f t="shared" si="154"/>
        <v>0</v>
      </c>
      <c r="DA142" s="26">
        <f t="shared" si="154"/>
        <v>0</v>
      </c>
      <c r="DB142" s="26">
        <f t="shared" si="154"/>
        <v>0</v>
      </c>
      <c r="DC142" s="26">
        <f t="shared" si="154"/>
        <v>0</v>
      </c>
      <c r="DD142" s="26">
        <f t="shared" si="154"/>
        <v>0</v>
      </c>
      <c r="DE142" s="26">
        <f t="shared" si="154"/>
        <v>0</v>
      </c>
      <c r="DF142" s="26">
        <f t="shared" si="154"/>
        <v>0</v>
      </c>
      <c r="DG142" s="26">
        <f t="shared" si="154"/>
        <v>0</v>
      </c>
      <c r="DH142" s="26">
        <f t="shared" si="154"/>
        <v>0</v>
      </c>
      <c r="DI142" s="26">
        <f t="shared" si="154"/>
        <v>0</v>
      </c>
      <c r="DJ142" s="26">
        <f t="shared" si="154"/>
        <v>0</v>
      </c>
      <c r="DK142" s="26">
        <f t="shared" si="154"/>
        <v>0</v>
      </c>
      <c r="DL142" s="26">
        <f t="shared" si="154"/>
        <v>0</v>
      </c>
      <c r="DM142" s="26">
        <f t="shared" si="154"/>
        <v>0</v>
      </c>
      <c r="DN142" s="26">
        <f t="shared" si="154"/>
        <v>0</v>
      </c>
      <c r="DO142" s="26">
        <f t="shared" si="154"/>
        <v>0</v>
      </c>
      <c r="DP142" s="26">
        <f t="shared" si="154"/>
        <v>0</v>
      </c>
      <c r="DQ142" s="26">
        <f t="shared" si="154"/>
        <v>0</v>
      </c>
      <c r="DR142" s="26">
        <f t="shared" si="154"/>
        <v>0</v>
      </c>
      <c r="DS142" s="26">
        <f t="shared" si="154"/>
        <v>0</v>
      </c>
      <c r="DT142" s="26">
        <f t="shared" si="154"/>
        <v>0</v>
      </c>
      <c r="DU142" s="26">
        <f t="shared" si="154"/>
        <v>0</v>
      </c>
      <c r="DV142" s="26">
        <f t="shared" si="154"/>
        <v>0</v>
      </c>
      <c r="DW142" s="26">
        <f t="shared" si="154"/>
        <v>0</v>
      </c>
      <c r="DX142" s="26">
        <f t="shared" si="154"/>
        <v>0</v>
      </c>
      <c r="DY142" s="26">
        <f t="shared" si="154"/>
        <v>0</v>
      </c>
      <c r="DZ142" s="26">
        <f t="shared" si="154"/>
        <v>0</v>
      </c>
      <c r="EA142" s="26">
        <f t="shared" ref="EA142:FX142" si="155">ROUND(IF((EA137-EA19)*0.36&lt;0=TRUE(),0,IF((EA101&gt;50000),(EA137-EA19)*0.36,0)),4)</f>
        <v>0</v>
      </c>
      <c r="EB142" s="26">
        <f t="shared" si="155"/>
        <v>0</v>
      </c>
      <c r="EC142" s="26">
        <f t="shared" si="155"/>
        <v>0</v>
      </c>
      <c r="ED142" s="26">
        <f t="shared" si="155"/>
        <v>0</v>
      </c>
      <c r="EE142" s="26">
        <f t="shared" si="155"/>
        <v>0</v>
      </c>
      <c r="EF142" s="26">
        <f t="shared" si="155"/>
        <v>0</v>
      </c>
      <c r="EG142" s="26">
        <f t="shared" si="155"/>
        <v>0</v>
      </c>
      <c r="EH142" s="26">
        <f t="shared" si="155"/>
        <v>0</v>
      </c>
      <c r="EI142" s="26">
        <f t="shared" si="155"/>
        <v>0</v>
      </c>
      <c r="EJ142" s="26">
        <f t="shared" si="155"/>
        <v>0</v>
      </c>
      <c r="EK142" s="26">
        <f t="shared" si="155"/>
        <v>0</v>
      </c>
      <c r="EL142" s="26">
        <f t="shared" si="155"/>
        <v>0</v>
      </c>
      <c r="EM142" s="26">
        <f t="shared" si="155"/>
        <v>0</v>
      </c>
      <c r="EN142" s="26">
        <f t="shared" si="155"/>
        <v>0</v>
      </c>
      <c r="EO142" s="26">
        <f t="shared" si="155"/>
        <v>0</v>
      </c>
      <c r="EP142" s="26">
        <f t="shared" si="155"/>
        <v>0</v>
      </c>
      <c r="EQ142" s="26">
        <f t="shared" si="155"/>
        <v>0</v>
      </c>
      <c r="ER142" s="26">
        <f t="shared" si="155"/>
        <v>0</v>
      </c>
      <c r="ES142" s="26">
        <f t="shared" si="155"/>
        <v>0</v>
      </c>
      <c r="ET142" s="26">
        <f t="shared" si="155"/>
        <v>0</v>
      </c>
      <c r="EU142" s="26">
        <f t="shared" si="155"/>
        <v>0</v>
      </c>
      <c r="EV142" s="26">
        <f t="shared" si="155"/>
        <v>0</v>
      </c>
      <c r="EW142" s="26">
        <f t="shared" si="155"/>
        <v>0</v>
      </c>
      <c r="EX142" s="26">
        <f t="shared" si="155"/>
        <v>0</v>
      </c>
      <c r="EY142" s="26">
        <f t="shared" si="155"/>
        <v>0</v>
      </c>
      <c r="EZ142" s="26">
        <f t="shared" si="155"/>
        <v>0</v>
      </c>
      <c r="FA142" s="26">
        <f t="shared" si="155"/>
        <v>0</v>
      </c>
      <c r="FB142" s="26">
        <f t="shared" si="155"/>
        <v>0</v>
      </c>
      <c r="FC142" s="26">
        <f t="shared" si="155"/>
        <v>0</v>
      </c>
      <c r="FD142" s="26">
        <f t="shared" si="155"/>
        <v>0</v>
      </c>
      <c r="FE142" s="26">
        <f t="shared" si="155"/>
        <v>0</v>
      </c>
      <c r="FF142" s="26">
        <f t="shared" si="155"/>
        <v>0</v>
      </c>
      <c r="FG142" s="26">
        <f t="shared" si="155"/>
        <v>0</v>
      </c>
      <c r="FH142" s="26">
        <f t="shared" si="155"/>
        <v>0</v>
      </c>
      <c r="FI142" s="26">
        <f t="shared" si="155"/>
        <v>0</v>
      </c>
      <c r="FJ142" s="26">
        <f t="shared" si="155"/>
        <v>0</v>
      </c>
      <c r="FK142" s="26">
        <f t="shared" si="155"/>
        <v>0</v>
      </c>
      <c r="FL142" s="26">
        <f t="shared" si="155"/>
        <v>0</v>
      </c>
      <c r="FM142" s="26">
        <f t="shared" si="155"/>
        <v>0</v>
      </c>
      <c r="FN142" s="26">
        <f t="shared" si="155"/>
        <v>0</v>
      </c>
      <c r="FO142" s="26">
        <f t="shared" si="155"/>
        <v>0</v>
      </c>
      <c r="FP142" s="26">
        <f t="shared" si="155"/>
        <v>0</v>
      </c>
      <c r="FQ142" s="26">
        <f t="shared" si="155"/>
        <v>0</v>
      </c>
      <c r="FR142" s="26">
        <f t="shared" si="155"/>
        <v>0</v>
      </c>
      <c r="FS142" s="26">
        <f t="shared" si="155"/>
        <v>0</v>
      </c>
      <c r="FT142" s="26">
        <f t="shared" si="155"/>
        <v>0</v>
      </c>
      <c r="FU142" s="26">
        <f t="shared" si="155"/>
        <v>0</v>
      </c>
      <c r="FV142" s="26">
        <f t="shared" si="155"/>
        <v>0</v>
      </c>
      <c r="FW142" s="26">
        <f t="shared" si="155"/>
        <v>0</v>
      </c>
      <c r="FX142" s="26">
        <f t="shared" si="155"/>
        <v>0</v>
      </c>
      <c r="FY142" s="26"/>
      <c r="FZ142" s="2"/>
      <c r="GA142" s="2"/>
      <c r="GB142" s="2"/>
      <c r="GC142" s="2"/>
      <c r="GD142" s="2"/>
      <c r="GE142" s="2"/>
      <c r="GF142" s="2"/>
      <c r="GG142" s="2"/>
      <c r="GH142" s="2"/>
      <c r="GI142" s="2"/>
      <c r="GJ142" s="2"/>
      <c r="GK142" s="2"/>
    </row>
    <row r="143" spans="1:254" x14ac:dyDescent="0.35">
      <c r="A143" s="2"/>
      <c r="B143" s="2" t="s">
        <v>883</v>
      </c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35"/>
      <c r="GC143" s="35"/>
      <c r="GD143" s="35"/>
      <c r="GE143" s="2"/>
      <c r="GF143" s="35"/>
      <c r="GG143" s="35"/>
      <c r="GH143" s="35"/>
      <c r="GI143" s="35"/>
      <c r="GJ143" s="35"/>
      <c r="GK143" s="35"/>
    </row>
    <row r="144" spans="1:254" x14ac:dyDescent="0.35">
      <c r="A144" s="3" t="s">
        <v>884</v>
      </c>
      <c r="B144" s="2" t="s">
        <v>885</v>
      </c>
      <c r="C144" s="90">
        <f t="shared" ref="C144:BN144" si="156">MAX(C140,C142)</f>
        <v>9.3399999999999997E-2</v>
      </c>
      <c r="D144" s="90">
        <f t="shared" si="156"/>
        <v>1.52E-2</v>
      </c>
      <c r="E144" s="90">
        <f t="shared" si="156"/>
        <v>0.12230000000000001</v>
      </c>
      <c r="F144" s="90">
        <f t="shared" si="156"/>
        <v>1.11E-2</v>
      </c>
      <c r="G144" s="90">
        <f t="shared" si="156"/>
        <v>0</v>
      </c>
      <c r="H144" s="90">
        <f t="shared" si="156"/>
        <v>0</v>
      </c>
      <c r="I144" s="90">
        <f t="shared" si="156"/>
        <v>0.11</v>
      </c>
      <c r="J144" s="90">
        <f t="shared" si="156"/>
        <v>8.5900000000000004E-2</v>
      </c>
      <c r="K144" s="90">
        <f t="shared" si="156"/>
        <v>6.6600000000000006E-2</v>
      </c>
      <c r="L144" s="90">
        <f t="shared" si="156"/>
        <v>6.5799999999999997E-2</v>
      </c>
      <c r="M144" s="90">
        <f t="shared" si="156"/>
        <v>0.1305</v>
      </c>
      <c r="N144" s="90">
        <f t="shared" si="156"/>
        <v>0</v>
      </c>
      <c r="O144" s="90">
        <f t="shared" si="156"/>
        <v>0</v>
      </c>
      <c r="P144" s="90">
        <f t="shared" si="156"/>
        <v>3.85E-2</v>
      </c>
      <c r="Q144" s="90">
        <f t="shared" si="156"/>
        <v>0.10199999999999999</v>
      </c>
      <c r="R144" s="90">
        <f t="shared" si="156"/>
        <v>2.41E-2</v>
      </c>
      <c r="S144" s="90">
        <f t="shared" si="156"/>
        <v>4.5900000000000003E-2</v>
      </c>
      <c r="T144" s="90">
        <f t="shared" si="156"/>
        <v>8.9200000000000002E-2</v>
      </c>
      <c r="U144" s="90">
        <f t="shared" si="156"/>
        <v>8.5599999999999996E-2</v>
      </c>
      <c r="V144" s="90">
        <f t="shared" si="156"/>
        <v>7.4899999999999994E-2</v>
      </c>
      <c r="W144" s="90">
        <f t="shared" si="156"/>
        <v>0</v>
      </c>
      <c r="X144" s="90">
        <f t="shared" si="156"/>
        <v>1.7500000000000002E-2</v>
      </c>
      <c r="Y144" s="90">
        <f t="shared" si="156"/>
        <v>0.1074</v>
      </c>
      <c r="Z144" s="90">
        <f t="shared" si="156"/>
        <v>0</v>
      </c>
      <c r="AA144" s="90">
        <f t="shared" si="156"/>
        <v>0</v>
      </c>
      <c r="AB144" s="90">
        <f t="shared" si="156"/>
        <v>0</v>
      </c>
      <c r="AC144" s="90">
        <f t="shared" si="156"/>
        <v>0</v>
      </c>
      <c r="AD144" s="90">
        <f t="shared" si="156"/>
        <v>0</v>
      </c>
      <c r="AE144" s="90">
        <f t="shared" si="156"/>
        <v>1.9300000000000001E-2</v>
      </c>
      <c r="AF144" s="90">
        <f t="shared" si="156"/>
        <v>2.18E-2</v>
      </c>
      <c r="AG144" s="90">
        <f t="shared" si="156"/>
        <v>0</v>
      </c>
      <c r="AH144" s="90">
        <f t="shared" si="156"/>
        <v>6.3100000000000003E-2</v>
      </c>
      <c r="AI144" s="90">
        <f t="shared" si="156"/>
        <v>5.6500000000000002E-2</v>
      </c>
      <c r="AJ144" s="90">
        <f t="shared" si="156"/>
        <v>0.10539999999999999</v>
      </c>
      <c r="AK144" s="90">
        <f t="shared" si="156"/>
        <v>0.1411</v>
      </c>
      <c r="AL144" s="90">
        <f t="shared" si="156"/>
        <v>0.11119999999999999</v>
      </c>
      <c r="AM144" s="90">
        <f t="shared" si="156"/>
        <v>6.9199999999999998E-2</v>
      </c>
      <c r="AN144" s="90">
        <f t="shared" si="156"/>
        <v>2.4500000000000001E-2</v>
      </c>
      <c r="AO144" s="90">
        <f t="shared" si="156"/>
        <v>4.9200000000000001E-2</v>
      </c>
      <c r="AP144" s="90">
        <f t="shared" si="156"/>
        <v>6.0299999999999999E-2</v>
      </c>
      <c r="AQ144" s="90">
        <f t="shared" si="156"/>
        <v>3.3500000000000002E-2</v>
      </c>
      <c r="AR144" s="90">
        <f t="shared" si="156"/>
        <v>0</v>
      </c>
      <c r="AS144" s="90">
        <f t="shared" si="156"/>
        <v>0</v>
      </c>
      <c r="AT144" s="90">
        <f t="shared" si="156"/>
        <v>0</v>
      </c>
      <c r="AU144" s="90">
        <f t="shared" si="156"/>
        <v>0</v>
      </c>
      <c r="AV144" s="90">
        <f t="shared" si="156"/>
        <v>3.4200000000000001E-2</v>
      </c>
      <c r="AW144" s="90">
        <f t="shared" si="156"/>
        <v>0</v>
      </c>
      <c r="AX144" s="90">
        <f t="shared" si="156"/>
        <v>1.6E-2</v>
      </c>
      <c r="AY144" s="90">
        <f t="shared" si="156"/>
        <v>4.3900000000000002E-2</v>
      </c>
      <c r="AZ144" s="90">
        <f t="shared" si="156"/>
        <v>7.1599999999999997E-2</v>
      </c>
      <c r="BA144" s="90">
        <f t="shared" si="156"/>
        <v>1.8599999999999998E-2</v>
      </c>
      <c r="BB144" s="90">
        <f t="shared" si="156"/>
        <v>2.4199999999999999E-2</v>
      </c>
      <c r="BC144" s="90">
        <f t="shared" si="156"/>
        <v>4.02E-2</v>
      </c>
      <c r="BD144" s="90">
        <f t="shared" si="156"/>
        <v>0</v>
      </c>
      <c r="BE144" s="90">
        <f t="shared" si="156"/>
        <v>0</v>
      </c>
      <c r="BF144" s="90">
        <f t="shared" si="156"/>
        <v>0</v>
      </c>
      <c r="BG144" s="90">
        <f t="shared" si="156"/>
        <v>5.2699999999999997E-2</v>
      </c>
      <c r="BH144" s="90">
        <f t="shared" si="156"/>
        <v>0</v>
      </c>
      <c r="BI144" s="90">
        <f t="shared" si="156"/>
        <v>7.8E-2</v>
      </c>
      <c r="BJ144" s="90">
        <f t="shared" si="156"/>
        <v>0</v>
      </c>
      <c r="BK144" s="90">
        <f t="shared" si="156"/>
        <v>8.6999999999999994E-3</v>
      </c>
      <c r="BL144" s="90">
        <f t="shared" si="156"/>
        <v>7.1300000000000002E-2</v>
      </c>
      <c r="BM144" s="90">
        <f t="shared" si="156"/>
        <v>6.0499999999999998E-2</v>
      </c>
      <c r="BN144" s="90">
        <f t="shared" si="156"/>
        <v>5.16E-2</v>
      </c>
      <c r="BO144" s="90">
        <f t="shared" ref="BO144:DZ144" si="157">MAX(BO140,BO142)</f>
        <v>3.3000000000000002E-2</v>
      </c>
      <c r="BP144" s="90">
        <f t="shared" si="157"/>
        <v>7.4899999999999994E-2</v>
      </c>
      <c r="BQ144" s="90">
        <f t="shared" si="157"/>
        <v>1.4999999999999999E-2</v>
      </c>
      <c r="BR144" s="90">
        <f t="shared" si="157"/>
        <v>0</v>
      </c>
      <c r="BS144" s="90">
        <f t="shared" si="157"/>
        <v>7.2700000000000001E-2</v>
      </c>
      <c r="BT144" s="90">
        <f t="shared" si="157"/>
        <v>0</v>
      </c>
      <c r="BU144" s="90">
        <f t="shared" si="157"/>
        <v>0</v>
      </c>
      <c r="BV144" s="90">
        <f t="shared" si="157"/>
        <v>0</v>
      </c>
      <c r="BW144" s="90">
        <f t="shared" si="157"/>
        <v>0</v>
      </c>
      <c r="BX144" s="90">
        <f t="shared" si="157"/>
        <v>2E-3</v>
      </c>
      <c r="BY144" s="90">
        <f t="shared" si="157"/>
        <v>0.1148</v>
      </c>
      <c r="BZ144" s="90">
        <f t="shared" si="157"/>
        <v>5.4199999999999998E-2</v>
      </c>
      <c r="CA144" s="90">
        <f t="shared" si="157"/>
        <v>0</v>
      </c>
      <c r="CB144" s="90">
        <f t="shared" si="157"/>
        <v>0</v>
      </c>
      <c r="CC144" s="90">
        <f t="shared" si="157"/>
        <v>5.9200000000000003E-2</v>
      </c>
      <c r="CD144" s="90">
        <f t="shared" si="157"/>
        <v>0</v>
      </c>
      <c r="CE144" s="90">
        <f t="shared" si="157"/>
        <v>1.9300000000000001E-2</v>
      </c>
      <c r="CF144" s="90">
        <f t="shared" si="157"/>
        <v>6.3E-3</v>
      </c>
      <c r="CG144" s="90">
        <f t="shared" si="157"/>
        <v>3.2000000000000001E-2</v>
      </c>
      <c r="CH144" s="90">
        <f t="shared" si="157"/>
        <v>0.1178</v>
      </c>
      <c r="CI144" s="90">
        <f t="shared" si="157"/>
        <v>6.1699999999999998E-2</v>
      </c>
      <c r="CJ144" s="90">
        <f t="shared" si="157"/>
        <v>2.4E-2</v>
      </c>
      <c r="CK144" s="90">
        <f t="shared" si="157"/>
        <v>0</v>
      </c>
      <c r="CL144" s="90">
        <f t="shared" si="157"/>
        <v>0</v>
      </c>
      <c r="CM144" s="90">
        <f t="shared" si="157"/>
        <v>5.21E-2</v>
      </c>
      <c r="CN144" s="90">
        <f t="shared" si="157"/>
        <v>0</v>
      </c>
      <c r="CO144" s="90">
        <f t="shared" si="157"/>
        <v>0</v>
      </c>
      <c r="CP144" s="90">
        <f t="shared" si="157"/>
        <v>1.01E-2</v>
      </c>
      <c r="CQ144" s="90">
        <f t="shared" si="157"/>
        <v>0.1139</v>
      </c>
      <c r="CR144" s="90">
        <f t="shared" si="157"/>
        <v>3.2800000000000003E-2</v>
      </c>
      <c r="CS144" s="90">
        <f t="shared" si="157"/>
        <v>0</v>
      </c>
      <c r="CT144" s="90">
        <f t="shared" si="157"/>
        <v>9.5399999999999999E-2</v>
      </c>
      <c r="CU144" s="90">
        <f t="shared" si="157"/>
        <v>0</v>
      </c>
      <c r="CV144" s="90">
        <f t="shared" si="157"/>
        <v>0</v>
      </c>
      <c r="CW144" s="90">
        <f t="shared" si="157"/>
        <v>2.0199999999999999E-2</v>
      </c>
      <c r="CX144" s="90">
        <f t="shared" si="157"/>
        <v>2.1600000000000001E-2</v>
      </c>
      <c r="CY144" s="90">
        <f t="shared" si="157"/>
        <v>3.8800000000000001E-2</v>
      </c>
      <c r="CZ144" s="90">
        <f t="shared" si="157"/>
        <v>4.5400000000000003E-2</v>
      </c>
      <c r="DA144" s="90">
        <f t="shared" si="157"/>
        <v>0</v>
      </c>
      <c r="DB144" s="90">
        <f t="shared" si="157"/>
        <v>0</v>
      </c>
      <c r="DC144" s="90">
        <f t="shared" si="157"/>
        <v>0</v>
      </c>
      <c r="DD144" s="90">
        <f t="shared" si="157"/>
        <v>7.2900000000000006E-2</v>
      </c>
      <c r="DE144" s="90">
        <f t="shared" si="157"/>
        <v>0</v>
      </c>
      <c r="DF144" s="90">
        <f t="shared" si="157"/>
        <v>2.1600000000000001E-2</v>
      </c>
      <c r="DG144" s="90">
        <f t="shared" si="157"/>
        <v>2.87E-2</v>
      </c>
      <c r="DH144" s="90">
        <f t="shared" si="157"/>
        <v>4.4200000000000003E-2</v>
      </c>
      <c r="DI144" s="90">
        <f t="shared" si="157"/>
        <v>5.3100000000000001E-2</v>
      </c>
      <c r="DJ144" s="90">
        <f t="shared" si="157"/>
        <v>9.7000000000000003E-3</v>
      </c>
      <c r="DK144" s="90">
        <f t="shared" si="157"/>
        <v>2.81E-2</v>
      </c>
      <c r="DL144" s="90">
        <f t="shared" si="157"/>
        <v>4.2000000000000003E-2</v>
      </c>
      <c r="DM144" s="90">
        <f t="shared" si="157"/>
        <v>4.2200000000000001E-2</v>
      </c>
      <c r="DN144" s="90">
        <f t="shared" si="157"/>
        <v>6.3899999999999998E-2</v>
      </c>
      <c r="DO144" s="90">
        <f t="shared" si="157"/>
        <v>6.4199999999999993E-2</v>
      </c>
      <c r="DP144" s="90">
        <f t="shared" si="157"/>
        <v>0</v>
      </c>
      <c r="DQ144" s="90">
        <f t="shared" si="157"/>
        <v>0</v>
      </c>
      <c r="DR144" s="90">
        <f t="shared" si="157"/>
        <v>0.1036</v>
      </c>
      <c r="DS144" s="90">
        <f t="shared" si="157"/>
        <v>0.109</v>
      </c>
      <c r="DT144" s="90">
        <f t="shared" si="157"/>
        <v>0.12540000000000001</v>
      </c>
      <c r="DU144" s="90">
        <f t="shared" si="157"/>
        <v>3.6200000000000003E-2</v>
      </c>
      <c r="DV144" s="90">
        <f t="shared" si="157"/>
        <v>1.2699999999999999E-2</v>
      </c>
      <c r="DW144" s="90">
        <f t="shared" si="157"/>
        <v>2.4799999999999999E-2</v>
      </c>
      <c r="DX144" s="90">
        <f t="shared" si="157"/>
        <v>0</v>
      </c>
      <c r="DY144" s="90">
        <f t="shared" si="157"/>
        <v>0</v>
      </c>
      <c r="DZ144" s="90">
        <f t="shared" si="157"/>
        <v>0</v>
      </c>
      <c r="EA144" s="90">
        <f t="shared" ref="EA144:FX144" si="158">MAX(EA140,EA142)</f>
        <v>0</v>
      </c>
      <c r="EB144" s="90">
        <f t="shared" si="158"/>
        <v>6.2199999999999998E-2</v>
      </c>
      <c r="EC144" s="90">
        <f t="shared" si="158"/>
        <v>0</v>
      </c>
      <c r="ED144" s="90">
        <f t="shared" si="158"/>
        <v>0</v>
      </c>
      <c r="EE144" s="90">
        <f t="shared" si="158"/>
        <v>8.0399999999999999E-2</v>
      </c>
      <c r="EF144" s="90">
        <f t="shared" si="158"/>
        <v>9.2700000000000005E-2</v>
      </c>
      <c r="EG144" s="90">
        <f t="shared" si="158"/>
        <v>5.3499999999999999E-2</v>
      </c>
      <c r="EH144" s="90">
        <f t="shared" si="158"/>
        <v>3.04E-2</v>
      </c>
      <c r="EI144" s="90">
        <f t="shared" si="158"/>
        <v>0.1169</v>
      </c>
      <c r="EJ144" s="90">
        <f t="shared" si="158"/>
        <v>2.3199999999999998E-2</v>
      </c>
      <c r="EK144" s="90">
        <f t="shared" si="158"/>
        <v>0</v>
      </c>
      <c r="EL144" s="90">
        <f t="shared" si="158"/>
        <v>1.2699999999999999E-2</v>
      </c>
      <c r="EM144" s="90">
        <f t="shared" si="158"/>
        <v>3.4799999999999998E-2</v>
      </c>
      <c r="EN144" s="90">
        <f t="shared" si="158"/>
        <v>8.0699999999999994E-2</v>
      </c>
      <c r="EO144" s="90">
        <f t="shared" si="158"/>
        <v>1.3899999999999999E-2</v>
      </c>
      <c r="EP144" s="90">
        <f t="shared" si="158"/>
        <v>0</v>
      </c>
      <c r="EQ144" s="90">
        <f t="shared" si="158"/>
        <v>0</v>
      </c>
      <c r="ER144" s="90">
        <f t="shared" si="158"/>
        <v>0</v>
      </c>
      <c r="ES144" s="90">
        <f t="shared" si="158"/>
        <v>4.0399999999999998E-2</v>
      </c>
      <c r="ET144" s="90">
        <f t="shared" si="158"/>
        <v>7.9399999999999998E-2</v>
      </c>
      <c r="EU144" s="90">
        <f t="shared" si="158"/>
        <v>0.14149999999999999</v>
      </c>
      <c r="EV144" s="90">
        <f t="shared" si="158"/>
        <v>3.7699999999999997E-2</v>
      </c>
      <c r="EW144" s="90">
        <f t="shared" si="158"/>
        <v>0</v>
      </c>
      <c r="EX144" s="90">
        <f t="shared" si="158"/>
        <v>7.1000000000000004E-3</v>
      </c>
      <c r="EY144" s="90">
        <f t="shared" si="158"/>
        <v>7.3999999999999996E-2</v>
      </c>
      <c r="EZ144" s="90">
        <f t="shared" si="158"/>
        <v>2.9399999999999999E-2</v>
      </c>
      <c r="FA144" s="90">
        <f t="shared" si="158"/>
        <v>0</v>
      </c>
      <c r="FB144" s="90">
        <f t="shared" si="158"/>
        <v>8.14E-2</v>
      </c>
      <c r="FC144" s="90">
        <f t="shared" si="158"/>
        <v>0</v>
      </c>
      <c r="FD144" s="90">
        <f t="shared" si="158"/>
        <v>3.6400000000000002E-2</v>
      </c>
      <c r="FE144" s="90">
        <f t="shared" si="158"/>
        <v>3.85E-2</v>
      </c>
      <c r="FF144" s="90">
        <f t="shared" si="158"/>
        <v>3.3399999999999999E-2</v>
      </c>
      <c r="FG144" s="90">
        <f t="shared" si="158"/>
        <v>1.34E-2</v>
      </c>
      <c r="FH144" s="90">
        <f t="shared" si="158"/>
        <v>1.7299999999999999E-2</v>
      </c>
      <c r="FI144" s="90">
        <f t="shared" si="158"/>
        <v>2.5999999999999999E-2</v>
      </c>
      <c r="FJ144" s="90">
        <f t="shared" si="158"/>
        <v>0</v>
      </c>
      <c r="FK144" s="90">
        <f t="shared" si="158"/>
        <v>2.9399999999999999E-2</v>
      </c>
      <c r="FL144" s="90">
        <f t="shared" si="158"/>
        <v>0</v>
      </c>
      <c r="FM144" s="90">
        <f t="shared" si="158"/>
        <v>0</v>
      </c>
      <c r="FN144" s="90">
        <f t="shared" si="158"/>
        <v>8.1299999999999997E-2</v>
      </c>
      <c r="FO144" s="90">
        <f t="shared" si="158"/>
        <v>2.35E-2</v>
      </c>
      <c r="FP144" s="90">
        <f t="shared" si="158"/>
        <v>3.0499999999999999E-2</v>
      </c>
      <c r="FQ144" s="90">
        <f t="shared" si="158"/>
        <v>1.1000000000000001E-3</v>
      </c>
      <c r="FR144" s="90">
        <f t="shared" si="158"/>
        <v>0</v>
      </c>
      <c r="FS144" s="90">
        <f t="shared" si="158"/>
        <v>0</v>
      </c>
      <c r="FT144" s="90">
        <f t="shared" si="158"/>
        <v>6.4000000000000001E-2</v>
      </c>
      <c r="FU144" s="90">
        <f t="shared" si="158"/>
        <v>7.1400000000000005E-2</v>
      </c>
      <c r="FV144" s="90">
        <f t="shared" si="158"/>
        <v>4.0599999999999997E-2</v>
      </c>
      <c r="FW144" s="90">
        <f t="shared" si="158"/>
        <v>3.7600000000000001E-2</v>
      </c>
      <c r="FX144" s="90">
        <f t="shared" si="158"/>
        <v>0</v>
      </c>
      <c r="FY144" s="26"/>
      <c r="FZ144" s="2"/>
      <c r="GA144" s="2"/>
      <c r="GB144" s="26"/>
      <c r="GC144" s="26"/>
      <c r="GD144" s="26"/>
      <c r="GE144" s="2"/>
      <c r="GF144" s="2"/>
      <c r="GG144" s="2"/>
      <c r="GH144" s="2"/>
      <c r="GI144" s="2"/>
      <c r="GJ144" s="2"/>
      <c r="GK144" s="2"/>
    </row>
    <row r="145" spans="1:193" x14ac:dyDescent="0.35">
      <c r="A145" s="2"/>
      <c r="B145" s="2" t="s">
        <v>886</v>
      </c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  <c r="GD145" s="2"/>
      <c r="GE145" s="2"/>
      <c r="GF145" s="2"/>
      <c r="GG145" s="2"/>
      <c r="GH145" s="2"/>
      <c r="GI145" s="2"/>
      <c r="GJ145" s="2"/>
      <c r="GK145" s="2"/>
    </row>
    <row r="146" spans="1:193" x14ac:dyDescent="0.35">
      <c r="A146" s="3" t="s">
        <v>887</v>
      </c>
      <c r="B146" s="2" t="s">
        <v>888</v>
      </c>
      <c r="C146" s="26">
        <f t="shared" ref="C146:BN146" si="159">MIN(0.3,(C139+C144))</f>
        <v>0.21339999999999998</v>
      </c>
      <c r="D146" s="26">
        <f t="shared" si="159"/>
        <v>0.13519999999999999</v>
      </c>
      <c r="E146" s="26">
        <f t="shared" si="159"/>
        <v>0.24230000000000002</v>
      </c>
      <c r="F146" s="26">
        <f t="shared" si="159"/>
        <v>0.13109999999999999</v>
      </c>
      <c r="G146" s="26">
        <f t="shared" si="159"/>
        <v>0.12</v>
      </c>
      <c r="H146" s="26">
        <f t="shared" si="159"/>
        <v>0.12</v>
      </c>
      <c r="I146" s="26">
        <f t="shared" si="159"/>
        <v>0.22999999999999998</v>
      </c>
      <c r="J146" s="26">
        <f t="shared" si="159"/>
        <v>0.2059</v>
      </c>
      <c r="K146" s="26">
        <f t="shared" si="159"/>
        <v>0.18659999999999999</v>
      </c>
      <c r="L146" s="26">
        <f t="shared" si="159"/>
        <v>0.18579999999999999</v>
      </c>
      <c r="M146" s="26">
        <f t="shared" si="159"/>
        <v>0.2505</v>
      </c>
      <c r="N146" s="26">
        <f t="shared" si="159"/>
        <v>0.12</v>
      </c>
      <c r="O146" s="26">
        <f t="shared" si="159"/>
        <v>0.12</v>
      </c>
      <c r="P146" s="26">
        <f t="shared" si="159"/>
        <v>0.1585</v>
      </c>
      <c r="Q146" s="26">
        <f t="shared" si="159"/>
        <v>0.22199999999999998</v>
      </c>
      <c r="R146" s="26">
        <f t="shared" si="159"/>
        <v>0.14410000000000001</v>
      </c>
      <c r="S146" s="26">
        <f t="shared" si="159"/>
        <v>0.16589999999999999</v>
      </c>
      <c r="T146" s="26">
        <f t="shared" si="159"/>
        <v>0.2092</v>
      </c>
      <c r="U146" s="26">
        <f t="shared" si="159"/>
        <v>0.2056</v>
      </c>
      <c r="V146" s="26">
        <f t="shared" si="159"/>
        <v>0.19489999999999999</v>
      </c>
      <c r="W146" s="26">
        <f t="shared" si="159"/>
        <v>0.12</v>
      </c>
      <c r="X146" s="26">
        <f t="shared" si="159"/>
        <v>0.13750000000000001</v>
      </c>
      <c r="Y146" s="26">
        <f t="shared" si="159"/>
        <v>0.22739999999999999</v>
      </c>
      <c r="Z146" s="26">
        <f t="shared" si="159"/>
        <v>0.12</v>
      </c>
      <c r="AA146" s="26">
        <f t="shared" si="159"/>
        <v>0.12</v>
      </c>
      <c r="AB146" s="26">
        <f t="shared" si="159"/>
        <v>0.12</v>
      </c>
      <c r="AC146" s="26">
        <f t="shared" si="159"/>
        <v>0.12</v>
      </c>
      <c r="AD146" s="26">
        <f t="shared" si="159"/>
        <v>0.12</v>
      </c>
      <c r="AE146" s="26">
        <f t="shared" si="159"/>
        <v>0.13930000000000001</v>
      </c>
      <c r="AF146" s="26">
        <f t="shared" si="159"/>
        <v>0.14179999999999998</v>
      </c>
      <c r="AG146" s="26">
        <f t="shared" si="159"/>
        <v>0.12</v>
      </c>
      <c r="AH146" s="26">
        <f t="shared" si="159"/>
        <v>0.18309999999999998</v>
      </c>
      <c r="AI146" s="26">
        <f t="shared" si="159"/>
        <v>0.17649999999999999</v>
      </c>
      <c r="AJ146" s="26">
        <f t="shared" si="159"/>
        <v>0.22539999999999999</v>
      </c>
      <c r="AK146" s="26">
        <f t="shared" si="159"/>
        <v>0.2611</v>
      </c>
      <c r="AL146" s="26">
        <f t="shared" si="159"/>
        <v>0.23119999999999999</v>
      </c>
      <c r="AM146" s="26">
        <f t="shared" si="159"/>
        <v>0.18919999999999998</v>
      </c>
      <c r="AN146" s="26">
        <f t="shared" si="159"/>
        <v>0.14449999999999999</v>
      </c>
      <c r="AO146" s="26">
        <f t="shared" si="159"/>
        <v>0.16919999999999999</v>
      </c>
      <c r="AP146" s="26">
        <f t="shared" si="159"/>
        <v>0.18029999999999999</v>
      </c>
      <c r="AQ146" s="26">
        <f t="shared" si="159"/>
        <v>0.1535</v>
      </c>
      <c r="AR146" s="26">
        <f t="shared" si="159"/>
        <v>0.12</v>
      </c>
      <c r="AS146" s="26">
        <f t="shared" si="159"/>
        <v>0.12</v>
      </c>
      <c r="AT146" s="26">
        <f t="shared" si="159"/>
        <v>0.12</v>
      </c>
      <c r="AU146" s="26">
        <f t="shared" si="159"/>
        <v>0.12</v>
      </c>
      <c r="AV146" s="26">
        <f t="shared" si="159"/>
        <v>0.1542</v>
      </c>
      <c r="AW146" s="26">
        <f t="shared" si="159"/>
        <v>0.12</v>
      </c>
      <c r="AX146" s="26">
        <f t="shared" si="159"/>
        <v>0.13600000000000001</v>
      </c>
      <c r="AY146" s="26">
        <f t="shared" si="159"/>
        <v>0.16389999999999999</v>
      </c>
      <c r="AZ146" s="26">
        <f t="shared" si="159"/>
        <v>0.19159999999999999</v>
      </c>
      <c r="BA146" s="26">
        <f t="shared" si="159"/>
        <v>0.1386</v>
      </c>
      <c r="BB146" s="26">
        <f t="shared" si="159"/>
        <v>0.14419999999999999</v>
      </c>
      <c r="BC146" s="26">
        <f t="shared" si="159"/>
        <v>0.16020000000000001</v>
      </c>
      <c r="BD146" s="26">
        <f t="shared" si="159"/>
        <v>0.12</v>
      </c>
      <c r="BE146" s="26">
        <f t="shared" si="159"/>
        <v>0.12</v>
      </c>
      <c r="BF146" s="26">
        <f t="shared" si="159"/>
        <v>0.12</v>
      </c>
      <c r="BG146" s="26">
        <f t="shared" si="159"/>
        <v>0.17269999999999999</v>
      </c>
      <c r="BH146" s="26">
        <f t="shared" si="159"/>
        <v>0.12</v>
      </c>
      <c r="BI146" s="26">
        <f t="shared" si="159"/>
        <v>0.19800000000000001</v>
      </c>
      <c r="BJ146" s="26">
        <f t="shared" si="159"/>
        <v>0.12</v>
      </c>
      <c r="BK146" s="26">
        <f t="shared" si="159"/>
        <v>0.12869999999999998</v>
      </c>
      <c r="BL146" s="26">
        <f t="shared" si="159"/>
        <v>0.1913</v>
      </c>
      <c r="BM146" s="26">
        <f t="shared" si="159"/>
        <v>0.18049999999999999</v>
      </c>
      <c r="BN146" s="26">
        <f t="shared" si="159"/>
        <v>0.1716</v>
      </c>
      <c r="BO146" s="26">
        <f t="shared" ref="BO146:DZ146" si="160">MIN(0.3,(BO139+BO144))</f>
        <v>0.153</v>
      </c>
      <c r="BP146" s="26">
        <f t="shared" si="160"/>
        <v>0.19489999999999999</v>
      </c>
      <c r="BQ146" s="26">
        <f t="shared" si="160"/>
        <v>0.13500000000000001</v>
      </c>
      <c r="BR146" s="26">
        <f t="shared" si="160"/>
        <v>0.12</v>
      </c>
      <c r="BS146" s="26">
        <f t="shared" si="160"/>
        <v>0.19269999999999998</v>
      </c>
      <c r="BT146" s="26">
        <f t="shared" si="160"/>
        <v>0.12</v>
      </c>
      <c r="BU146" s="26">
        <f t="shared" si="160"/>
        <v>0.12</v>
      </c>
      <c r="BV146" s="26">
        <f t="shared" si="160"/>
        <v>0.12</v>
      </c>
      <c r="BW146" s="26">
        <f t="shared" si="160"/>
        <v>0.12</v>
      </c>
      <c r="BX146" s="26">
        <f t="shared" si="160"/>
        <v>0.122</v>
      </c>
      <c r="BY146" s="26">
        <f t="shared" si="160"/>
        <v>0.23480000000000001</v>
      </c>
      <c r="BZ146" s="26">
        <f t="shared" si="160"/>
        <v>0.17419999999999999</v>
      </c>
      <c r="CA146" s="26">
        <f t="shared" si="160"/>
        <v>0.12</v>
      </c>
      <c r="CB146" s="26">
        <f t="shared" si="160"/>
        <v>0.12</v>
      </c>
      <c r="CC146" s="26">
        <f t="shared" si="160"/>
        <v>0.1792</v>
      </c>
      <c r="CD146" s="26">
        <f t="shared" si="160"/>
        <v>0.12</v>
      </c>
      <c r="CE146" s="26">
        <f t="shared" si="160"/>
        <v>0.13930000000000001</v>
      </c>
      <c r="CF146" s="26">
        <f t="shared" si="160"/>
        <v>0.1263</v>
      </c>
      <c r="CG146" s="26">
        <f t="shared" si="160"/>
        <v>0.152</v>
      </c>
      <c r="CH146" s="26">
        <f t="shared" si="160"/>
        <v>0.23780000000000001</v>
      </c>
      <c r="CI146" s="26">
        <f t="shared" si="160"/>
        <v>0.1817</v>
      </c>
      <c r="CJ146" s="26">
        <f t="shared" si="160"/>
        <v>0.14399999999999999</v>
      </c>
      <c r="CK146" s="26">
        <f t="shared" si="160"/>
        <v>0.12</v>
      </c>
      <c r="CL146" s="26">
        <f t="shared" si="160"/>
        <v>0.12</v>
      </c>
      <c r="CM146" s="26">
        <f t="shared" si="160"/>
        <v>0.1721</v>
      </c>
      <c r="CN146" s="26">
        <f t="shared" si="160"/>
        <v>0.12</v>
      </c>
      <c r="CO146" s="26">
        <f t="shared" si="160"/>
        <v>0.12</v>
      </c>
      <c r="CP146" s="26">
        <f t="shared" si="160"/>
        <v>0.13009999999999999</v>
      </c>
      <c r="CQ146" s="26">
        <f t="shared" si="160"/>
        <v>0.2339</v>
      </c>
      <c r="CR146" s="26">
        <f t="shared" si="160"/>
        <v>0.15279999999999999</v>
      </c>
      <c r="CS146" s="26">
        <f t="shared" si="160"/>
        <v>0.12</v>
      </c>
      <c r="CT146" s="26">
        <f t="shared" si="160"/>
        <v>0.21539999999999998</v>
      </c>
      <c r="CU146" s="26">
        <f t="shared" si="160"/>
        <v>0.12</v>
      </c>
      <c r="CV146" s="26">
        <f t="shared" si="160"/>
        <v>0.12</v>
      </c>
      <c r="CW146" s="26">
        <f t="shared" si="160"/>
        <v>0.14019999999999999</v>
      </c>
      <c r="CX146" s="26">
        <f t="shared" si="160"/>
        <v>0.1416</v>
      </c>
      <c r="CY146" s="26">
        <f t="shared" si="160"/>
        <v>0.1588</v>
      </c>
      <c r="CZ146" s="26">
        <f t="shared" si="160"/>
        <v>0.16539999999999999</v>
      </c>
      <c r="DA146" s="26">
        <f t="shared" si="160"/>
        <v>0.12</v>
      </c>
      <c r="DB146" s="26">
        <f t="shared" si="160"/>
        <v>0.12</v>
      </c>
      <c r="DC146" s="26">
        <f t="shared" si="160"/>
        <v>0.12</v>
      </c>
      <c r="DD146" s="26">
        <f t="shared" si="160"/>
        <v>0.19290000000000002</v>
      </c>
      <c r="DE146" s="26">
        <f t="shared" si="160"/>
        <v>0.12</v>
      </c>
      <c r="DF146" s="26">
        <f t="shared" si="160"/>
        <v>0.1416</v>
      </c>
      <c r="DG146" s="26">
        <f t="shared" si="160"/>
        <v>0.1487</v>
      </c>
      <c r="DH146" s="26">
        <f t="shared" si="160"/>
        <v>0.16420000000000001</v>
      </c>
      <c r="DI146" s="26">
        <f t="shared" si="160"/>
        <v>0.1731</v>
      </c>
      <c r="DJ146" s="26">
        <f t="shared" si="160"/>
        <v>0.12969999999999998</v>
      </c>
      <c r="DK146" s="26">
        <f t="shared" si="160"/>
        <v>0.14810000000000001</v>
      </c>
      <c r="DL146" s="26">
        <f t="shared" si="160"/>
        <v>0.16200000000000001</v>
      </c>
      <c r="DM146" s="26">
        <f t="shared" si="160"/>
        <v>0.16220000000000001</v>
      </c>
      <c r="DN146" s="26">
        <f t="shared" si="160"/>
        <v>0.18390000000000001</v>
      </c>
      <c r="DO146" s="26">
        <f t="shared" si="160"/>
        <v>0.18419999999999997</v>
      </c>
      <c r="DP146" s="26">
        <f t="shared" si="160"/>
        <v>0.12</v>
      </c>
      <c r="DQ146" s="26">
        <f t="shared" si="160"/>
        <v>0.12</v>
      </c>
      <c r="DR146" s="26">
        <f t="shared" si="160"/>
        <v>0.22359999999999999</v>
      </c>
      <c r="DS146" s="26">
        <f t="shared" si="160"/>
        <v>0.22899999999999998</v>
      </c>
      <c r="DT146" s="26">
        <f t="shared" si="160"/>
        <v>0.24540000000000001</v>
      </c>
      <c r="DU146" s="26">
        <f t="shared" si="160"/>
        <v>0.15620000000000001</v>
      </c>
      <c r="DV146" s="26">
        <f t="shared" si="160"/>
        <v>0.13269999999999998</v>
      </c>
      <c r="DW146" s="26">
        <f t="shared" si="160"/>
        <v>0.14479999999999998</v>
      </c>
      <c r="DX146" s="26">
        <f t="shared" si="160"/>
        <v>0.12</v>
      </c>
      <c r="DY146" s="26">
        <f t="shared" si="160"/>
        <v>0.12</v>
      </c>
      <c r="DZ146" s="26">
        <f t="shared" si="160"/>
        <v>0.12</v>
      </c>
      <c r="EA146" s="26">
        <f t="shared" ref="EA146:FX146" si="161">MIN(0.3,(EA139+EA144))</f>
        <v>0.12</v>
      </c>
      <c r="EB146" s="26">
        <f t="shared" si="161"/>
        <v>0.1822</v>
      </c>
      <c r="EC146" s="26">
        <f t="shared" si="161"/>
        <v>0.12</v>
      </c>
      <c r="ED146" s="26">
        <f t="shared" si="161"/>
        <v>0.12</v>
      </c>
      <c r="EE146" s="26">
        <f t="shared" si="161"/>
        <v>0.20039999999999999</v>
      </c>
      <c r="EF146" s="26">
        <f t="shared" si="161"/>
        <v>0.2127</v>
      </c>
      <c r="EG146" s="26">
        <f t="shared" si="161"/>
        <v>0.17349999999999999</v>
      </c>
      <c r="EH146" s="26">
        <f t="shared" si="161"/>
        <v>0.15040000000000001</v>
      </c>
      <c r="EI146" s="26">
        <f t="shared" si="161"/>
        <v>0.2369</v>
      </c>
      <c r="EJ146" s="26">
        <f t="shared" si="161"/>
        <v>0.14319999999999999</v>
      </c>
      <c r="EK146" s="26">
        <f t="shared" si="161"/>
        <v>0.12</v>
      </c>
      <c r="EL146" s="26">
        <f t="shared" si="161"/>
        <v>0.13269999999999998</v>
      </c>
      <c r="EM146" s="26">
        <f t="shared" si="161"/>
        <v>0.15479999999999999</v>
      </c>
      <c r="EN146" s="26">
        <f t="shared" si="161"/>
        <v>0.20069999999999999</v>
      </c>
      <c r="EO146" s="26">
        <f t="shared" si="161"/>
        <v>0.13389999999999999</v>
      </c>
      <c r="EP146" s="26">
        <f t="shared" si="161"/>
        <v>0.12</v>
      </c>
      <c r="EQ146" s="26">
        <f t="shared" si="161"/>
        <v>0.12</v>
      </c>
      <c r="ER146" s="26">
        <f t="shared" si="161"/>
        <v>0.12</v>
      </c>
      <c r="ES146" s="26">
        <f t="shared" si="161"/>
        <v>0.16039999999999999</v>
      </c>
      <c r="ET146" s="26">
        <f t="shared" si="161"/>
        <v>0.19939999999999999</v>
      </c>
      <c r="EU146" s="26">
        <f t="shared" si="161"/>
        <v>0.26149999999999995</v>
      </c>
      <c r="EV146" s="26">
        <f t="shared" si="161"/>
        <v>0.15770000000000001</v>
      </c>
      <c r="EW146" s="26">
        <f t="shared" si="161"/>
        <v>0.12</v>
      </c>
      <c r="EX146" s="26">
        <f t="shared" si="161"/>
        <v>0.12709999999999999</v>
      </c>
      <c r="EY146" s="26">
        <f t="shared" si="161"/>
        <v>0.19400000000000001</v>
      </c>
      <c r="EZ146" s="26">
        <f t="shared" si="161"/>
        <v>0.14940000000000001</v>
      </c>
      <c r="FA146" s="26">
        <f t="shared" si="161"/>
        <v>0.12</v>
      </c>
      <c r="FB146" s="26">
        <f t="shared" si="161"/>
        <v>0.2014</v>
      </c>
      <c r="FC146" s="26">
        <f t="shared" si="161"/>
        <v>0.12</v>
      </c>
      <c r="FD146" s="26">
        <f t="shared" si="161"/>
        <v>0.15639999999999998</v>
      </c>
      <c r="FE146" s="26">
        <f t="shared" si="161"/>
        <v>0.1585</v>
      </c>
      <c r="FF146" s="26">
        <f t="shared" si="161"/>
        <v>0.15339999999999998</v>
      </c>
      <c r="FG146" s="26">
        <f t="shared" si="161"/>
        <v>0.13339999999999999</v>
      </c>
      <c r="FH146" s="26">
        <f t="shared" si="161"/>
        <v>0.13730000000000001</v>
      </c>
      <c r="FI146" s="26">
        <f t="shared" si="161"/>
        <v>0.14599999999999999</v>
      </c>
      <c r="FJ146" s="26">
        <f t="shared" si="161"/>
        <v>0.12</v>
      </c>
      <c r="FK146" s="26">
        <f t="shared" si="161"/>
        <v>0.14940000000000001</v>
      </c>
      <c r="FL146" s="26">
        <f t="shared" si="161"/>
        <v>0.12</v>
      </c>
      <c r="FM146" s="26">
        <f t="shared" si="161"/>
        <v>0.12</v>
      </c>
      <c r="FN146" s="26">
        <f t="shared" si="161"/>
        <v>0.20129999999999998</v>
      </c>
      <c r="FO146" s="26">
        <f t="shared" si="161"/>
        <v>0.14349999999999999</v>
      </c>
      <c r="FP146" s="26">
        <f t="shared" si="161"/>
        <v>0.15049999999999999</v>
      </c>
      <c r="FQ146" s="26">
        <f t="shared" si="161"/>
        <v>0.1211</v>
      </c>
      <c r="FR146" s="26">
        <f t="shared" si="161"/>
        <v>0.12</v>
      </c>
      <c r="FS146" s="26">
        <f t="shared" si="161"/>
        <v>0.12</v>
      </c>
      <c r="FT146" s="26">
        <f t="shared" si="161"/>
        <v>0.184</v>
      </c>
      <c r="FU146" s="26">
        <f t="shared" si="161"/>
        <v>0.19140000000000001</v>
      </c>
      <c r="FV146" s="26">
        <f t="shared" si="161"/>
        <v>0.16059999999999999</v>
      </c>
      <c r="FW146" s="26">
        <f t="shared" si="161"/>
        <v>0.15759999999999999</v>
      </c>
      <c r="FX146" s="26">
        <f t="shared" si="161"/>
        <v>0.12</v>
      </c>
      <c r="FY146" s="90"/>
      <c r="FZ146" s="47">
        <f>SUM(C146:FX146)</f>
        <v>27.608700000000024</v>
      </c>
      <c r="GA146" s="2"/>
      <c r="GB146" s="2"/>
      <c r="GC146" s="2"/>
      <c r="GD146" s="2"/>
      <c r="GE146" s="2"/>
      <c r="GF146" s="2"/>
      <c r="GG146" s="2"/>
      <c r="GH146" s="2"/>
      <c r="GI146" s="2"/>
      <c r="GJ146" s="2"/>
      <c r="GK146" s="2"/>
    </row>
    <row r="147" spans="1:193" x14ac:dyDescent="0.35">
      <c r="A147" s="2"/>
      <c r="B147" s="2" t="s">
        <v>889</v>
      </c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  <c r="GD147" s="2"/>
      <c r="GE147" s="2"/>
      <c r="GF147" s="2"/>
      <c r="GG147" s="2"/>
      <c r="GH147" s="2"/>
      <c r="GI147" s="2"/>
      <c r="GJ147" s="2"/>
      <c r="GK147" s="2"/>
    </row>
    <row r="148" spans="1:193" x14ac:dyDescent="0.35">
      <c r="A148" s="3" t="s">
        <v>890</v>
      </c>
      <c r="B148" s="2" t="s">
        <v>891</v>
      </c>
      <c r="C148" s="2">
        <f t="shared" ref="C148:BN148" si="162">ROUND(IF(C101&lt;=459,C122*C139*C135,0),2)</f>
        <v>0</v>
      </c>
      <c r="D148" s="2">
        <f t="shared" si="162"/>
        <v>0</v>
      </c>
      <c r="E148" s="2">
        <f t="shared" si="162"/>
        <v>0</v>
      </c>
      <c r="F148" s="2">
        <f t="shared" si="162"/>
        <v>0</v>
      </c>
      <c r="G148" s="2">
        <f t="shared" si="162"/>
        <v>0</v>
      </c>
      <c r="H148" s="2">
        <f t="shared" si="162"/>
        <v>0</v>
      </c>
      <c r="I148" s="2">
        <f t="shared" si="162"/>
        <v>0</v>
      </c>
      <c r="J148" s="2">
        <f t="shared" si="162"/>
        <v>0</v>
      </c>
      <c r="K148" s="2">
        <f t="shared" si="162"/>
        <v>336132.21</v>
      </c>
      <c r="L148" s="2">
        <f t="shared" si="162"/>
        <v>0</v>
      </c>
      <c r="M148" s="2">
        <f t="shared" si="162"/>
        <v>0</v>
      </c>
      <c r="N148" s="2">
        <f t="shared" si="162"/>
        <v>0</v>
      </c>
      <c r="O148" s="2">
        <f t="shared" si="162"/>
        <v>0</v>
      </c>
      <c r="P148" s="2">
        <f t="shared" si="162"/>
        <v>370758.79</v>
      </c>
      <c r="Q148" s="2">
        <f t="shared" si="162"/>
        <v>0</v>
      </c>
      <c r="R148" s="2">
        <f t="shared" si="162"/>
        <v>0</v>
      </c>
      <c r="S148" s="2">
        <f t="shared" si="162"/>
        <v>0</v>
      </c>
      <c r="T148" s="2">
        <f t="shared" si="162"/>
        <v>276774.75</v>
      </c>
      <c r="U148" s="2">
        <f t="shared" si="162"/>
        <v>98456.6</v>
      </c>
      <c r="V148" s="2">
        <f t="shared" si="162"/>
        <v>330674.71999999997</v>
      </c>
      <c r="W148" s="2">
        <f t="shared" si="162"/>
        <v>218569.02</v>
      </c>
      <c r="X148" s="2">
        <f t="shared" si="162"/>
        <v>42163.87</v>
      </c>
      <c r="Y148" s="2">
        <f t="shared" si="162"/>
        <v>0</v>
      </c>
      <c r="Z148" s="2">
        <f t="shared" si="162"/>
        <v>196361.44</v>
      </c>
      <c r="AA148" s="2">
        <f t="shared" si="162"/>
        <v>0</v>
      </c>
      <c r="AB148" s="2">
        <f t="shared" si="162"/>
        <v>0</v>
      </c>
      <c r="AC148" s="2">
        <f t="shared" si="162"/>
        <v>0</v>
      </c>
      <c r="AD148" s="2">
        <f t="shared" si="162"/>
        <v>0</v>
      </c>
      <c r="AE148" s="2">
        <f t="shared" si="162"/>
        <v>121488.59</v>
      </c>
      <c r="AF148" s="2">
        <f t="shared" si="162"/>
        <v>214136.17</v>
      </c>
      <c r="AG148" s="2">
        <f t="shared" si="162"/>
        <v>0</v>
      </c>
      <c r="AH148" s="2">
        <f t="shared" si="162"/>
        <v>0</v>
      </c>
      <c r="AI148" s="2">
        <f t="shared" si="162"/>
        <v>403953.6</v>
      </c>
      <c r="AJ148" s="2">
        <f t="shared" si="162"/>
        <v>310656.53999999998</v>
      </c>
      <c r="AK148" s="2">
        <f t="shared" si="162"/>
        <v>328908.06</v>
      </c>
      <c r="AL148" s="2">
        <f t="shared" si="162"/>
        <v>410650.01</v>
      </c>
      <c r="AM148" s="2">
        <f t="shared" si="162"/>
        <v>392072.62</v>
      </c>
      <c r="AN148" s="2">
        <f t="shared" si="162"/>
        <v>285367.14</v>
      </c>
      <c r="AO148" s="2">
        <f t="shared" si="162"/>
        <v>0</v>
      </c>
      <c r="AP148" s="2">
        <f t="shared" si="162"/>
        <v>0</v>
      </c>
      <c r="AQ148" s="2">
        <f t="shared" si="162"/>
        <v>274867.88</v>
      </c>
      <c r="AR148" s="2">
        <f t="shared" si="162"/>
        <v>0</v>
      </c>
      <c r="AS148" s="2">
        <f t="shared" si="162"/>
        <v>0</v>
      </c>
      <c r="AT148" s="2">
        <f t="shared" si="162"/>
        <v>0</v>
      </c>
      <c r="AU148" s="2">
        <f t="shared" si="162"/>
        <v>234784.12</v>
      </c>
      <c r="AV148" s="2">
        <f t="shared" si="162"/>
        <v>321415.36</v>
      </c>
      <c r="AW148" s="2">
        <f t="shared" si="162"/>
        <v>195213.3</v>
      </c>
      <c r="AX148" s="2">
        <f t="shared" si="162"/>
        <v>88434.880000000005</v>
      </c>
      <c r="AY148" s="2">
        <f t="shared" si="162"/>
        <v>418311.39</v>
      </c>
      <c r="AZ148" s="2">
        <f t="shared" si="162"/>
        <v>0</v>
      </c>
      <c r="BA148" s="2">
        <f t="shared" si="162"/>
        <v>0</v>
      </c>
      <c r="BB148" s="2">
        <f t="shared" si="162"/>
        <v>0</v>
      </c>
      <c r="BC148" s="2">
        <f t="shared" si="162"/>
        <v>0</v>
      </c>
      <c r="BD148" s="2">
        <f t="shared" si="162"/>
        <v>0</v>
      </c>
      <c r="BE148" s="2">
        <f t="shared" si="162"/>
        <v>0</v>
      </c>
      <c r="BF148" s="2">
        <f t="shared" si="162"/>
        <v>0</v>
      </c>
      <c r="BG148" s="2">
        <f t="shared" si="162"/>
        <v>0</v>
      </c>
      <c r="BH148" s="2">
        <f t="shared" si="162"/>
        <v>0</v>
      </c>
      <c r="BI148" s="2">
        <f t="shared" si="162"/>
        <v>358568.96000000002</v>
      </c>
      <c r="BJ148" s="2">
        <f t="shared" si="162"/>
        <v>0</v>
      </c>
      <c r="BK148" s="2">
        <f t="shared" si="162"/>
        <v>0</v>
      </c>
      <c r="BL148" s="2">
        <f t="shared" si="162"/>
        <v>157601.79</v>
      </c>
      <c r="BM148" s="2">
        <f t="shared" si="162"/>
        <v>450775.65</v>
      </c>
      <c r="BN148" s="2">
        <f t="shared" si="162"/>
        <v>0</v>
      </c>
      <c r="BO148" s="2">
        <f t="shared" ref="BO148:DZ148" si="163">ROUND(IF(BO101&lt;=459,BO122*BO139*BO135,0),2)</f>
        <v>0</v>
      </c>
      <c r="BP148" s="2">
        <f t="shared" si="163"/>
        <v>250386.56</v>
      </c>
      <c r="BQ148" s="2">
        <f t="shared" si="163"/>
        <v>0</v>
      </c>
      <c r="BR148" s="2">
        <f t="shared" si="163"/>
        <v>0</v>
      </c>
      <c r="BS148" s="2">
        <f t="shared" si="163"/>
        <v>0</v>
      </c>
      <c r="BT148" s="2">
        <f t="shared" si="163"/>
        <v>270342.34000000003</v>
      </c>
      <c r="BU148" s="2">
        <f t="shared" si="163"/>
        <v>278352.62</v>
      </c>
      <c r="BV148" s="2">
        <f t="shared" si="163"/>
        <v>0</v>
      </c>
      <c r="BW148" s="2">
        <f t="shared" si="163"/>
        <v>0</v>
      </c>
      <c r="BX148" s="2">
        <f t="shared" si="163"/>
        <v>94080.02</v>
      </c>
      <c r="BY148" s="2">
        <f t="shared" si="163"/>
        <v>568269.22</v>
      </c>
      <c r="BZ148" s="2">
        <f t="shared" si="163"/>
        <v>261771.82</v>
      </c>
      <c r="CA148" s="2">
        <f t="shared" si="163"/>
        <v>128958.44</v>
      </c>
      <c r="CB148" s="2">
        <f t="shared" si="163"/>
        <v>0</v>
      </c>
      <c r="CC148" s="2">
        <f t="shared" si="163"/>
        <v>261322.08</v>
      </c>
      <c r="CD148" s="2">
        <f t="shared" si="163"/>
        <v>46595.24</v>
      </c>
      <c r="CE148" s="2">
        <f t="shared" si="163"/>
        <v>180757.5</v>
      </c>
      <c r="CF148" s="2">
        <f t="shared" si="163"/>
        <v>124664.44</v>
      </c>
      <c r="CG148" s="2">
        <f t="shared" si="163"/>
        <v>230789.96</v>
      </c>
      <c r="CH148" s="2">
        <f t="shared" si="163"/>
        <v>205875.01</v>
      </c>
      <c r="CI148" s="2">
        <f t="shared" si="163"/>
        <v>0</v>
      </c>
      <c r="CJ148" s="2">
        <f t="shared" si="163"/>
        <v>0</v>
      </c>
      <c r="CK148" s="2">
        <f t="shared" si="163"/>
        <v>0</v>
      </c>
      <c r="CL148" s="2">
        <f t="shared" si="163"/>
        <v>0</v>
      </c>
      <c r="CM148" s="2">
        <f t="shared" si="163"/>
        <v>0</v>
      </c>
      <c r="CN148" s="2">
        <f t="shared" si="163"/>
        <v>0</v>
      </c>
      <c r="CO148" s="2">
        <f t="shared" si="163"/>
        <v>0</v>
      </c>
      <c r="CP148" s="2">
        <f t="shared" si="163"/>
        <v>0</v>
      </c>
      <c r="CQ148" s="2">
        <f t="shared" si="163"/>
        <v>0</v>
      </c>
      <c r="CR148" s="2">
        <f t="shared" si="163"/>
        <v>263146.21000000002</v>
      </c>
      <c r="CS148" s="2">
        <f t="shared" si="163"/>
        <v>223160.86</v>
      </c>
      <c r="CT148" s="2">
        <f t="shared" si="163"/>
        <v>202343.57</v>
      </c>
      <c r="CU148" s="2">
        <f t="shared" si="163"/>
        <v>250329.55</v>
      </c>
      <c r="CV148" s="2">
        <f t="shared" si="163"/>
        <v>19509.93</v>
      </c>
      <c r="CW148" s="2">
        <f t="shared" si="163"/>
        <v>230859.71</v>
      </c>
      <c r="CX148" s="2">
        <f t="shared" si="163"/>
        <v>360611.89</v>
      </c>
      <c r="CY148" s="2">
        <f t="shared" si="163"/>
        <v>56459.96</v>
      </c>
      <c r="CZ148" s="2">
        <f t="shared" si="163"/>
        <v>0</v>
      </c>
      <c r="DA148" s="2">
        <f t="shared" si="163"/>
        <v>109009.29</v>
      </c>
      <c r="DB148" s="2">
        <f t="shared" si="163"/>
        <v>183418.91</v>
      </c>
      <c r="DC148" s="2">
        <f t="shared" si="163"/>
        <v>103388.08</v>
      </c>
      <c r="DD148" s="2">
        <f t="shared" si="163"/>
        <v>261241.07</v>
      </c>
      <c r="DE148" s="2">
        <f t="shared" si="163"/>
        <v>221681.91</v>
      </c>
      <c r="DF148" s="2">
        <f t="shared" si="163"/>
        <v>0</v>
      </c>
      <c r="DG148" s="2">
        <f t="shared" si="163"/>
        <v>163626.54</v>
      </c>
      <c r="DH148" s="2">
        <f t="shared" si="163"/>
        <v>0</v>
      </c>
      <c r="DI148" s="2">
        <f t="shared" si="163"/>
        <v>0</v>
      </c>
      <c r="DJ148" s="2">
        <f t="shared" si="163"/>
        <v>0</v>
      </c>
      <c r="DK148" s="2">
        <f t="shared" si="163"/>
        <v>0</v>
      </c>
      <c r="DL148" s="2">
        <f t="shared" si="163"/>
        <v>0</v>
      </c>
      <c r="DM148" s="2">
        <f t="shared" si="163"/>
        <v>291629.55</v>
      </c>
      <c r="DN148" s="2">
        <f t="shared" si="163"/>
        <v>0</v>
      </c>
      <c r="DO148" s="2">
        <f t="shared" si="163"/>
        <v>0</v>
      </c>
      <c r="DP148" s="2">
        <f t="shared" si="163"/>
        <v>194617.12</v>
      </c>
      <c r="DQ148" s="2">
        <f t="shared" si="163"/>
        <v>0</v>
      </c>
      <c r="DR148" s="2">
        <f t="shared" si="163"/>
        <v>0</v>
      </c>
      <c r="DS148" s="2">
        <f t="shared" si="163"/>
        <v>0</v>
      </c>
      <c r="DT148" s="2">
        <f t="shared" si="163"/>
        <v>342708</v>
      </c>
      <c r="DU148" s="2">
        <f t="shared" si="163"/>
        <v>345015.97</v>
      </c>
      <c r="DV148" s="2">
        <f t="shared" si="163"/>
        <v>226395.5</v>
      </c>
      <c r="DW148" s="2">
        <f t="shared" si="163"/>
        <v>288296.09000000003</v>
      </c>
      <c r="DX148" s="2">
        <f t="shared" si="163"/>
        <v>135089.60000000001</v>
      </c>
      <c r="DY148" s="2">
        <f t="shared" si="163"/>
        <v>150749.99</v>
      </c>
      <c r="DZ148" s="2">
        <f t="shared" si="163"/>
        <v>0</v>
      </c>
      <c r="EA148" s="2">
        <f t="shared" ref="EA148:FX148" si="164">ROUND(IF(EA101&lt;=459,EA122*EA139*EA135,0),2)</f>
        <v>0</v>
      </c>
      <c r="EB148" s="2">
        <f t="shared" si="164"/>
        <v>0</v>
      </c>
      <c r="EC148" s="2">
        <f t="shared" si="164"/>
        <v>163810.41</v>
      </c>
      <c r="ED148" s="2">
        <f t="shared" si="164"/>
        <v>0</v>
      </c>
      <c r="EE148" s="2">
        <f t="shared" si="164"/>
        <v>285158.93</v>
      </c>
      <c r="EF148" s="2">
        <f t="shared" si="164"/>
        <v>0</v>
      </c>
      <c r="EG148" s="2">
        <f t="shared" si="164"/>
        <v>282518.46000000002</v>
      </c>
      <c r="EH148" s="2">
        <f t="shared" si="164"/>
        <v>254681.59</v>
      </c>
      <c r="EI148" s="2">
        <f t="shared" si="164"/>
        <v>0</v>
      </c>
      <c r="EJ148" s="2">
        <f t="shared" si="164"/>
        <v>0</v>
      </c>
      <c r="EK148" s="2">
        <f t="shared" si="164"/>
        <v>0</v>
      </c>
      <c r="EL148" s="2">
        <f t="shared" si="164"/>
        <v>0</v>
      </c>
      <c r="EM148" s="2">
        <f t="shared" si="164"/>
        <v>337930.74</v>
      </c>
      <c r="EN148" s="2">
        <f t="shared" si="164"/>
        <v>0</v>
      </c>
      <c r="EO148" s="2">
        <f t="shared" si="164"/>
        <v>256619.74</v>
      </c>
      <c r="EP148" s="2">
        <f t="shared" si="164"/>
        <v>189977.33</v>
      </c>
      <c r="EQ148" s="2">
        <f t="shared" si="164"/>
        <v>0</v>
      </c>
      <c r="ER148" s="2">
        <f t="shared" si="164"/>
        <v>147065.48000000001</v>
      </c>
      <c r="ES148" s="2">
        <f t="shared" si="164"/>
        <v>289128.61</v>
      </c>
      <c r="ET148" s="2">
        <f t="shared" si="164"/>
        <v>323555.75</v>
      </c>
      <c r="EU148" s="2">
        <f t="shared" si="164"/>
        <v>0</v>
      </c>
      <c r="EV148" s="2">
        <f t="shared" si="164"/>
        <v>128344.17</v>
      </c>
      <c r="EW148" s="2">
        <f t="shared" si="164"/>
        <v>0</v>
      </c>
      <c r="EX148" s="2">
        <f t="shared" si="164"/>
        <v>201492.04</v>
      </c>
      <c r="EY148" s="2">
        <f t="shared" si="164"/>
        <v>0</v>
      </c>
      <c r="EZ148" s="2">
        <f t="shared" si="164"/>
        <v>164017.32999999999</v>
      </c>
      <c r="FA148" s="2">
        <f t="shared" si="164"/>
        <v>0</v>
      </c>
      <c r="FB148" s="2">
        <f t="shared" si="164"/>
        <v>373728.29</v>
      </c>
      <c r="FC148" s="2">
        <f t="shared" si="164"/>
        <v>0</v>
      </c>
      <c r="FD148" s="2">
        <f t="shared" si="164"/>
        <v>375084.16</v>
      </c>
      <c r="FE148" s="2">
        <f t="shared" si="164"/>
        <v>122433.99</v>
      </c>
      <c r="FF148" s="2">
        <f t="shared" si="164"/>
        <v>248135.54</v>
      </c>
      <c r="FG148" s="2">
        <f t="shared" si="164"/>
        <v>157060.07999999999</v>
      </c>
      <c r="FH148" s="2">
        <f t="shared" si="164"/>
        <v>100063.14</v>
      </c>
      <c r="FI148" s="2">
        <f t="shared" si="164"/>
        <v>0</v>
      </c>
      <c r="FJ148" s="2">
        <f t="shared" si="164"/>
        <v>0</v>
      </c>
      <c r="FK148" s="2">
        <f t="shared" si="164"/>
        <v>0</v>
      </c>
      <c r="FL148" s="2">
        <f t="shared" si="164"/>
        <v>0</v>
      </c>
      <c r="FM148" s="2">
        <f t="shared" si="164"/>
        <v>0</v>
      </c>
      <c r="FN148" s="2">
        <f t="shared" si="164"/>
        <v>0</v>
      </c>
      <c r="FO148" s="2">
        <f t="shared" si="164"/>
        <v>0</v>
      </c>
      <c r="FP148" s="2">
        <f t="shared" si="164"/>
        <v>0</v>
      </c>
      <c r="FQ148" s="2">
        <f t="shared" si="164"/>
        <v>0</v>
      </c>
      <c r="FR148" s="2">
        <f t="shared" si="164"/>
        <v>151563.35</v>
      </c>
      <c r="FS148" s="2">
        <f t="shared" si="164"/>
        <v>104463.92</v>
      </c>
      <c r="FT148" s="2">
        <f t="shared" si="164"/>
        <v>113117.88</v>
      </c>
      <c r="FU148" s="2">
        <f t="shared" si="164"/>
        <v>0</v>
      </c>
      <c r="FV148" s="2">
        <f t="shared" si="164"/>
        <v>0</v>
      </c>
      <c r="FW148" s="2">
        <f t="shared" si="164"/>
        <v>198840.46</v>
      </c>
      <c r="FX148" s="2">
        <f t="shared" si="164"/>
        <v>73557.960000000006</v>
      </c>
      <c r="FY148" s="26"/>
      <c r="FZ148" s="2"/>
      <c r="GA148" s="2"/>
      <c r="GB148" s="2"/>
      <c r="GC148" s="2"/>
      <c r="GD148" s="2"/>
      <c r="GE148" s="2"/>
      <c r="GF148" s="2"/>
      <c r="GG148" s="2"/>
      <c r="GH148" s="2"/>
      <c r="GI148" s="2"/>
      <c r="GJ148" s="2"/>
      <c r="GK148" s="2"/>
    </row>
    <row r="149" spans="1:193" x14ac:dyDescent="0.35">
      <c r="A149" s="2"/>
      <c r="B149" s="2" t="s">
        <v>892</v>
      </c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  <c r="GD149" s="2"/>
      <c r="GE149" s="2"/>
      <c r="GF149" s="2"/>
      <c r="GG149" s="2"/>
      <c r="GH149" s="2"/>
      <c r="GI149" s="2"/>
      <c r="GJ149" s="2"/>
      <c r="GK149" s="2"/>
    </row>
    <row r="150" spans="1:193" x14ac:dyDescent="0.35">
      <c r="A150" s="3" t="s">
        <v>893</v>
      </c>
      <c r="B150" s="2" t="s">
        <v>894</v>
      </c>
      <c r="C150" s="2">
        <f t="shared" ref="C150:BN150" si="165">ROUND(IF(C101&lt;=459,0,IF(C137&lt;=C19,C122*C139*C135,0)),2)</f>
        <v>0</v>
      </c>
      <c r="D150" s="2">
        <f t="shared" si="165"/>
        <v>0</v>
      </c>
      <c r="E150" s="2">
        <f t="shared" si="165"/>
        <v>0</v>
      </c>
      <c r="F150" s="2">
        <f t="shared" si="165"/>
        <v>0</v>
      </c>
      <c r="G150" s="2">
        <f t="shared" si="165"/>
        <v>847677.92</v>
      </c>
      <c r="H150" s="2">
        <f t="shared" si="165"/>
        <v>646485.31000000006</v>
      </c>
      <c r="I150" s="2">
        <f t="shared" si="165"/>
        <v>0</v>
      </c>
      <c r="J150" s="2">
        <f t="shared" si="165"/>
        <v>0</v>
      </c>
      <c r="K150" s="2">
        <f t="shared" si="165"/>
        <v>0</v>
      </c>
      <c r="L150" s="2">
        <f t="shared" si="165"/>
        <v>0</v>
      </c>
      <c r="M150" s="2">
        <f t="shared" si="165"/>
        <v>0</v>
      </c>
      <c r="N150" s="2">
        <f t="shared" si="165"/>
        <v>25225482.289999999</v>
      </c>
      <c r="O150" s="2">
        <f t="shared" si="165"/>
        <v>3750117.5</v>
      </c>
      <c r="P150" s="2">
        <f t="shared" si="165"/>
        <v>0</v>
      </c>
      <c r="Q150" s="2">
        <f t="shared" si="165"/>
        <v>0</v>
      </c>
      <c r="R150" s="2">
        <f t="shared" si="165"/>
        <v>0</v>
      </c>
      <c r="S150" s="2">
        <f t="shared" si="165"/>
        <v>0</v>
      </c>
      <c r="T150" s="2">
        <f t="shared" si="165"/>
        <v>0</v>
      </c>
      <c r="U150" s="2">
        <f t="shared" si="165"/>
        <v>0</v>
      </c>
      <c r="V150" s="2">
        <f t="shared" si="165"/>
        <v>0</v>
      </c>
      <c r="W150" s="2">
        <f t="shared" si="165"/>
        <v>0</v>
      </c>
      <c r="X150" s="2">
        <f t="shared" si="165"/>
        <v>0</v>
      </c>
      <c r="Y150" s="2">
        <f t="shared" si="165"/>
        <v>0</v>
      </c>
      <c r="Z150" s="2">
        <f t="shared" si="165"/>
        <v>0</v>
      </c>
      <c r="AA150" s="2">
        <f t="shared" si="165"/>
        <v>13424161.34</v>
      </c>
      <c r="AB150" s="2">
        <f t="shared" si="165"/>
        <v>9294979.3699999992</v>
      </c>
      <c r="AC150" s="2">
        <f t="shared" si="165"/>
        <v>458433.65</v>
      </c>
      <c r="AD150" s="2">
        <f t="shared" si="165"/>
        <v>684417.85</v>
      </c>
      <c r="AE150" s="2">
        <f t="shared" si="165"/>
        <v>0</v>
      </c>
      <c r="AF150" s="2">
        <f t="shared" si="165"/>
        <v>0</v>
      </c>
      <c r="AG150" s="2">
        <f t="shared" si="165"/>
        <v>272219.07</v>
      </c>
      <c r="AH150" s="2">
        <f t="shared" si="165"/>
        <v>0</v>
      </c>
      <c r="AI150" s="2">
        <f t="shared" si="165"/>
        <v>0</v>
      </c>
      <c r="AJ150" s="2">
        <f t="shared" si="165"/>
        <v>0</v>
      </c>
      <c r="AK150" s="2">
        <f t="shared" si="165"/>
        <v>0</v>
      </c>
      <c r="AL150" s="2">
        <f t="shared" si="165"/>
        <v>0</v>
      </c>
      <c r="AM150" s="2">
        <f t="shared" si="165"/>
        <v>0</v>
      </c>
      <c r="AN150" s="2">
        <f t="shared" si="165"/>
        <v>0</v>
      </c>
      <c r="AO150" s="2">
        <f t="shared" si="165"/>
        <v>0</v>
      </c>
      <c r="AP150" s="2">
        <f t="shared" si="165"/>
        <v>0</v>
      </c>
      <c r="AQ150" s="2">
        <f t="shared" si="165"/>
        <v>0</v>
      </c>
      <c r="AR150" s="2">
        <f t="shared" si="165"/>
        <v>13777759.699999999</v>
      </c>
      <c r="AS150" s="2">
        <f t="shared" si="165"/>
        <v>3605735.45</v>
      </c>
      <c r="AT150" s="2">
        <f t="shared" si="165"/>
        <v>1168402.97</v>
      </c>
      <c r="AU150" s="2">
        <f t="shared" si="165"/>
        <v>0</v>
      </c>
      <c r="AV150" s="2">
        <f t="shared" si="165"/>
        <v>0</v>
      </c>
      <c r="AW150" s="2">
        <f t="shared" si="165"/>
        <v>0</v>
      </c>
      <c r="AX150" s="2">
        <f t="shared" si="165"/>
        <v>0</v>
      </c>
      <c r="AY150" s="2">
        <f t="shared" si="165"/>
        <v>0</v>
      </c>
      <c r="AZ150" s="2">
        <f t="shared" si="165"/>
        <v>0</v>
      </c>
      <c r="BA150" s="2">
        <f t="shared" si="165"/>
        <v>0</v>
      </c>
      <c r="BB150" s="2">
        <f t="shared" si="165"/>
        <v>0</v>
      </c>
      <c r="BC150" s="2">
        <f t="shared" si="165"/>
        <v>0</v>
      </c>
      <c r="BD150" s="2">
        <f t="shared" si="165"/>
        <v>857339.95</v>
      </c>
      <c r="BE150" s="2">
        <f t="shared" si="165"/>
        <v>690136.51</v>
      </c>
      <c r="BF150" s="2">
        <f t="shared" si="165"/>
        <v>7051143.6699999999</v>
      </c>
      <c r="BG150" s="2">
        <f t="shared" si="165"/>
        <v>0</v>
      </c>
      <c r="BH150" s="2">
        <f t="shared" si="165"/>
        <v>348515.27</v>
      </c>
      <c r="BI150" s="2">
        <f t="shared" si="165"/>
        <v>0</v>
      </c>
      <c r="BJ150" s="2">
        <f t="shared" si="165"/>
        <v>1276277.2</v>
      </c>
      <c r="BK150" s="2">
        <f t="shared" si="165"/>
        <v>0</v>
      </c>
      <c r="BL150" s="2">
        <f t="shared" si="165"/>
        <v>0</v>
      </c>
      <c r="BM150" s="2">
        <f t="shared" si="165"/>
        <v>0</v>
      </c>
      <c r="BN150" s="2">
        <f t="shared" si="165"/>
        <v>0</v>
      </c>
      <c r="BO150" s="2">
        <f t="shared" ref="BO150:DZ150" si="166">ROUND(IF(BO101&lt;=459,0,IF(BO137&lt;=BO19,BO122*BO139*BO135,0)),2)</f>
        <v>0</v>
      </c>
      <c r="BP150" s="2">
        <f t="shared" si="166"/>
        <v>0</v>
      </c>
      <c r="BQ150" s="2">
        <f t="shared" si="166"/>
        <v>0</v>
      </c>
      <c r="BR150" s="2">
        <f t="shared" si="166"/>
        <v>2011690.31</v>
      </c>
      <c r="BS150" s="2">
        <f t="shared" si="166"/>
        <v>0</v>
      </c>
      <c r="BT150" s="2">
        <f t="shared" si="166"/>
        <v>0</v>
      </c>
      <c r="BU150" s="2">
        <f t="shared" si="166"/>
        <v>0</v>
      </c>
      <c r="BV150" s="2">
        <f t="shared" si="166"/>
        <v>575857.79</v>
      </c>
      <c r="BW150" s="2">
        <f t="shared" si="166"/>
        <v>889802.43</v>
      </c>
      <c r="BX150" s="2">
        <f t="shared" si="166"/>
        <v>0</v>
      </c>
      <c r="BY150" s="2">
        <f t="shared" si="166"/>
        <v>0</v>
      </c>
      <c r="BZ150" s="2">
        <f t="shared" si="166"/>
        <v>0</v>
      </c>
      <c r="CA150" s="2">
        <f t="shared" si="166"/>
        <v>0</v>
      </c>
      <c r="CB150" s="2">
        <f t="shared" si="166"/>
        <v>30589869.02</v>
      </c>
      <c r="CC150" s="2">
        <f t="shared" si="166"/>
        <v>0</v>
      </c>
      <c r="CD150" s="2">
        <f t="shared" si="166"/>
        <v>0</v>
      </c>
      <c r="CE150" s="2">
        <f t="shared" si="166"/>
        <v>0</v>
      </c>
      <c r="CF150" s="2">
        <f t="shared" si="166"/>
        <v>0</v>
      </c>
      <c r="CG150" s="2">
        <f t="shared" si="166"/>
        <v>0</v>
      </c>
      <c r="CH150" s="2">
        <f t="shared" si="166"/>
        <v>0</v>
      </c>
      <c r="CI150" s="2">
        <f t="shared" si="166"/>
        <v>0</v>
      </c>
      <c r="CJ150" s="2">
        <f t="shared" si="166"/>
        <v>0</v>
      </c>
      <c r="CK150" s="2">
        <f t="shared" si="166"/>
        <v>2918299.24</v>
      </c>
      <c r="CL150" s="2">
        <f t="shared" si="166"/>
        <v>730484.51</v>
      </c>
      <c r="CM150" s="2">
        <f t="shared" si="166"/>
        <v>0</v>
      </c>
      <c r="CN150" s="2">
        <f t="shared" si="166"/>
        <v>13405358.189999999</v>
      </c>
      <c r="CO150" s="2">
        <f t="shared" si="166"/>
        <v>7510627.0300000003</v>
      </c>
      <c r="CP150" s="2">
        <f t="shared" si="166"/>
        <v>0</v>
      </c>
      <c r="CQ150" s="2">
        <f t="shared" si="166"/>
        <v>0</v>
      </c>
      <c r="CR150" s="2">
        <f t="shared" si="166"/>
        <v>0</v>
      </c>
      <c r="CS150" s="2">
        <f t="shared" si="166"/>
        <v>0</v>
      </c>
      <c r="CT150" s="2">
        <f t="shared" si="166"/>
        <v>0</v>
      </c>
      <c r="CU150" s="2">
        <f t="shared" si="166"/>
        <v>0</v>
      </c>
      <c r="CV150" s="2">
        <f t="shared" si="166"/>
        <v>0</v>
      </c>
      <c r="CW150" s="2">
        <f t="shared" si="166"/>
        <v>0</v>
      </c>
      <c r="CX150" s="2">
        <f t="shared" si="166"/>
        <v>0</v>
      </c>
      <c r="CY150" s="2">
        <f t="shared" si="166"/>
        <v>0</v>
      </c>
      <c r="CZ150" s="2">
        <f t="shared" si="166"/>
        <v>0</v>
      </c>
      <c r="DA150" s="2">
        <f t="shared" si="166"/>
        <v>0</v>
      </c>
      <c r="DB150" s="2">
        <f t="shared" si="166"/>
        <v>0</v>
      </c>
      <c r="DC150" s="2">
        <f t="shared" si="166"/>
        <v>0</v>
      </c>
      <c r="DD150" s="2">
        <f t="shared" si="166"/>
        <v>0</v>
      </c>
      <c r="DE150" s="2">
        <f t="shared" si="166"/>
        <v>0</v>
      </c>
      <c r="DF150" s="2">
        <f t="shared" si="166"/>
        <v>0</v>
      </c>
      <c r="DG150" s="2">
        <f t="shared" si="166"/>
        <v>0</v>
      </c>
      <c r="DH150" s="2">
        <f t="shared" si="166"/>
        <v>0</v>
      </c>
      <c r="DI150" s="2">
        <f t="shared" si="166"/>
        <v>0</v>
      </c>
      <c r="DJ150" s="2">
        <f t="shared" si="166"/>
        <v>0</v>
      </c>
      <c r="DK150" s="2">
        <f t="shared" si="166"/>
        <v>0</v>
      </c>
      <c r="DL150" s="2">
        <f t="shared" si="166"/>
        <v>0</v>
      </c>
      <c r="DM150" s="2">
        <f t="shared" si="166"/>
        <v>0</v>
      </c>
      <c r="DN150" s="2">
        <f t="shared" si="166"/>
        <v>0</v>
      </c>
      <c r="DO150" s="2">
        <f t="shared" si="166"/>
        <v>0</v>
      </c>
      <c r="DP150" s="2">
        <f t="shared" si="166"/>
        <v>0</v>
      </c>
      <c r="DQ150" s="2">
        <f t="shared" si="166"/>
        <v>464700.03</v>
      </c>
      <c r="DR150" s="2">
        <f t="shared" si="166"/>
        <v>0</v>
      </c>
      <c r="DS150" s="2">
        <f t="shared" si="166"/>
        <v>0</v>
      </c>
      <c r="DT150" s="2">
        <f t="shared" si="166"/>
        <v>0</v>
      </c>
      <c r="DU150" s="2">
        <f t="shared" si="166"/>
        <v>0</v>
      </c>
      <c r="DV150" s="2">
        <f t="shared" si="166"/>
        <v>0</v>
      </c>
      <c r="DW150" s="2">
        <f t="shared" si="166"/>
        <v>0</v>
      </c>
      <c r="DX150" s="2">
        <f t="shared" si="166"/>
        <v>0</v>
      </c>
      <c r="DY150" s="2">
        <f t="shared" si="166"/>
        <v>0</v>
      </c>
      <c r="DZ150" s="2">
        <f t="shared" si="166"/>
        <v>376757.74</v>
      </c>
      <c r="EA150" s="2">
        <f t="shared" ref="EA150:FX150" si="167">ROUND(IF(EA101&lt;=459,0,IF(EA137&lt;=EA19,EA122*EA139*EA135,0)),2)</f>
        <v>331208.92</v>
      </c>
      <c r="EB150" s="2">
        <f t="shared" si="167"/>
        <v>0</v>
      </c>
      <c r="EC150" s="2">
        <f t="shared" si="167"/>
        <v>0</v>
      </c>
      <c r="ED150" s="2">
        <f t="shared" si="167"/>
        <v>183659.41</v>
      </c>
      <c r="EE150" s="2">
        <f t="shared" si="167"/>
        <v>0</v>
      </c>
      <c r="EF150" s="2">
        <f t="shared" si="167"/>
        <v>0</v>
      </c>
      <c r="EG150" s="2">
        <f t="shared" si="167"/>
        <v>0</v>
      </c>
      <c r="EH150" s="2">
        <f t="shared" si="167"/>
        <v>0</v>
      </c>
      <c r="EI150" s="2">
        <f t="shared" si="167"/>
        <v>0</v>
      </c>
      <c r="EJ150" s="2">
        <f t="shared" si="167"/>
        <v>0</v>
      </c>
      <c r="EK150" s="2">
        <f t="shared" si="167"/>
        <v>374892.02</v>
      </c>
      <c r="EL150" s="2">
        <f t="shared" si="167"/>
        <v>0</v>
      </c>
      <c r="EM150" s="2">
        <f t="shared" si="167"/>
        <v>0</v>
      </c>
      <c r="EN150" s="2">
        <f t="shared" si="167"/>
        <v>0</v>
      </c>
      <c r="EO150" s="2">
        <f t="shared" si="167"/>
        <v>0</v>
      </c>
      <c r="EP150" s="2">
        <f t="shared" si="167"/>
        <v>0</v>
      </c>
      <c r="EQ150" s="2">
        <f t="shared" si="167"/>
        <v>720137.72</v>
      </c>
      <c r="ER150" s="2">
        <f t="shared" si="167"/>
        <v>0</v>
      </c>
      <c r="ES150" s="2">
        <f t="shared" si="167"/>
        <v>0</v>
      </c>
      <c r="ET150" s="2">
        <f t="shared" si="167"/>
        <v>0</v>
      </c>
      <c r="EU150" s="2">
        <f t="shared" si="167"/>
        <v>0</v>
      </c>
      <c r="EV150" s="2">
        <f t="shared" si="167"/>
        <v>0</v>
      </c>
      <c r="EW150" s="2">
        <f t="shared" si="167"/>
        <v>360801.38</v>
      </c>
      <c r="EX150" s="2">
        <f t="shared" si="167"/>
        <v>0</v>
      </c>
      <c r="EY150" s="2">
        <f t="shared" si="167"/>
        <v>0</v>
      </c>
      <c r="EZ150" s="2">
        <f t="shared" si="167"/>
        <v>0</v>
      </c>
      <c r="FA150" s="2">
        <f t="shared" si="167"/>
        <v>2043501.34</v>
      </c>
      <c r="FB150" s="2">
        <f t="shared" si="167"/>
        <v>0</v>
      </c>
      <c r="FC150" s="2">
        <f t="shared" si="167"/>
        <v>847261.73</v>
      </c>
      <c r="FD150" s="2">
        <f t="shared" si="167"/>
        <v>0</v>
      </c>
      <c r="FE150" s="2">
        <f t="shared" si="167"/>
        <v>0</v>
      </c>
      <c r="FF150" s="2">
        <f t="shared" si="167"/>
        <v>0</v>
      </c>
      <c r="FG150" s="2">
        <f t="shared" si="167"/>
        <v>0</v>
      </c>
      <c r="FH150" s="2">
        <f t="shared" si="167"/>
        <v>0</v>
      </c>
      <c r="FI150" s="2">
        <f t="shared" si="167"/>
        <v>0</v>
      </c>
      <c r="FJ150" s="2">
        <f t="shared" si="167"/>
        <v>978820.8</v>
      </c>
      <c r="FK150" s="2">
        <f t="shared" si="167"/>
        <v>0</v>
      </c>
      <c r="FL150" s="2">
        <f t="shared" si="167"/>
        <v>2416715.9500000002</v>
      </c>
      <c r="FM150" s="2">
        <f t="shared" si="167"/>
        <v>1750930.31</v>
      </c>
      <c r="FN150" s="2">
        <f t="shared" si="167"/>
        <v>0</v>
      </c>
      <c r="FO150" s="2">
        <f t="shared" si="167"/>
        <v>0</v>
      </c>
      <c r="FP150" s="2">
        <f t="shared" si="167"/>
        <v>0</v>
      </c>
      <c r="FQ150" s="2">
        <f t="shared" si="167"/>
        <v>0</v>
      </c>
      <c r="FR150" s="2">
        <f t="shared" si="167"/>
        <v>0</v>
      </c>
      <c r="FS150" s="2">
        <f t="shared" si="167"/>
        <v>0</v>
      </c>
      <c r="FT150" s="2">
        <f t="shared" si="167"/>
        <v>0</v>
      </c>
      <c r="FU150" s="2">
        <f t="shared" si="167"/>
        <v>0</v>
      </c>
      <c r="FV150" s="2">
        <f t="shared" si="167"/>
        <v>0</v>
      </c>
      <c r="FW150" s="2">
        <f t="shared" si="167"/>
        <v>0</v>
      </c>
      <c r="FX150" s="2">
        <f t="shared" si="167"/>
        <v>0</v>
      </c>
      <c r="FY150" s="2"/>
      <c r="FZ150" s="2"/>
      <c r="GA150" s="2"/>
      <c r="GB150" s="26"/>
      <c r="GC150" s="26"/>
      <c r="GD150" s="26"/>
      <c r="GE150" s="2"/>
      <c r="GF150" s="2"/>
      <c r="GG150" s="2"/>
      <c r="GH150" s="2"/>
      <c r="GI150" s="2"/>
      <c r="GJ150" s="2"/>
      <c r="GK150" s="2"/>
    </row>
    <row r="151" spans="1:193" x14ac:dyDescent="0.35">
      <c r="A151" s="2"/>
      <c r="B151" s="2" t="s">
        <v>895</v>
      </c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  <c r="GD151" s="2"/>
      <c r="GE151" s="2"/>
      <c r="GF151" s="2"/>
      <c r="GG151" s="2"/>
      <c r="GH151" s="2"/>
      <c r="GI151" s="2"/>
      <c r="GJ151" s="2"/>
      <c r="GK151" s="2"/>
    </row>
    <row r="152" spans="1:193" x14ac:dyDescent="0.35">
      <c r="A152" s="3" t="s">
        <v>896</v>
      </c>
      <c r="B152" s="2" t="s">
        <v>897</v>
      </c>
      <c r="C152" s="12">
        <f t="shared" ref="C152:BN152" si="168">ROUND(IF((AND((C101&lt;=459),(C137&lt;=C19)))=TRUE(),0,IF((AND(C148=0,C150=0))=TRUE(),C19*C21,0)),1)</f>
        <v>3118.2</v>
      </c>
      <c r="D152" s="12">
        <f t="shared" si="168"/>
        <v>17330.2</v>
      </c>
      <c r="E152" s="12">
        <f t="shared" si="168"/>
        <v>2491.3000000000002</v>
      </c>
      <c r="F152" s="12">
        <f t="shared" si="168"/>
        <v>11287.9</v>
      </c>
      <c r="G152" s="12">
        <f t="shared" si="168"/>
        <v>0</v>
      </c>
      <c r="H152" s="12">
        <f t="shared" si="168"/>
        <v>0</v>
      </c>
      <c r="I152" s="12">
        <f t="shared" si="168"/>
        <v>3415.9</v>
      </c>
      <c r="J152" s="12">
        <f t="shared" si="168"/>
        <v>939.5</v>
      </c>
      <c r="K152" s="12">
        <f t="shared" si="168"/>
        <v>0</v>
      </c>
      <c r="L152" s="12">
        <f t="shared" si="168"/>
        <v>983.5</v>
      </c>
      <c r="M152" s="12">
        <f t="shared" si="168"/>
        <v>417.1</v>
      </c>
      <c r="N152" s="12">
        <f t="shared" si="168"/>
        <v>0</v>
      </c>
      <c r="O152" s="12">
        <f t="shared" si="168"/>
        <v>0</v>
      </c>
      <c r="P152" s="12">
        <f t="shared" si="168"/>
        <v>0</v>
      </c>
      <c r="Q152" s="12">
        <f t="shared" si="168"/>
        <v>18198.099999999999</v>
      </c>
      <c r="R152" s="12">
        <f t="shared" si="168"/>
        <v>3006.9</v>
      </c>
      <c r="S152" s="12">
        <f t="shared" si="168"/>
        <v>711.2</v>
      </c>
      <c r="T152" s="12">
        <f t="shared" si="168"/>
        <v>0</v>
      </c>
      <c r="U152" s="12">
        <f t="shared" si="168"/>
        <v>0</v>
      </c>
      <c r="V152" s="12">
        <f t="shared" si="168"/>
        <v>0</v>
      </c>
      <c r="W152" s="12">
        <f t="shared" si="168"/>
        <v>0</v>
      </c>
      <c r="X152" s="12">
        <f t="shared" si="168"/>
        <v>0</v>
      </c>
      <c r="Y152" s="12">
        <f t="shared" si="168"/>
        <v>438.5</v>
      </c>
      <c r="Z152" s="12">
        <f t="shared" si="168"/>
        <v>0</v>
      </c>
      <c r="AA152" s="12">
        <f t="shared" si="168"/>
        <v>0</v>
      </c>
      <c r="AB152" s="12">
        <f t="shared" si="168"/>
        <v>0</v>
      </c>
      <c r="AC152" s="12">
        <f t="shared" si="168"/>
        <v>0</v>
      </c>
      <c r="AD152" s="12">
        <f t="shared" si="168"/>
        <v>0</v>
      </c>
      <c r="AE152" s="12">
        <f t="shared" si="168"/>
        <v>0</v>
      </c>
      <c r="AF152" s="12">
        <f t="shared" si="168"/>
        <v>0</v>
      </c>
      <c r="AG152" s="12">
        <f t="shared" si="168"/>
        <v>0</v>
      </c>
      <c r="AH152" s="12">
        <f t="shared" si="168"/>
        <v>436.3</v>
      </c>
      <c r="AI152" s="12">
        <f t="shared" si="168"/>
        <v>0</v>
      </c>
      <c r="AJ152" s="12">
        <f t="shared" si="168"/>
        <v>0</v>
      </c>
      <c r="AK152" s="12">
        <f t="shared" si="168"/>
        <v>0</v>
      </c>
      <c r="AL152" s="12">
        <f t="shared" si="168"/>
        <v>0</v>
      </c>
      <c r="AM152" s="12">
        <f t="shared" si="168"/>
        <v>0</v>
      </c>
      <c r="AN152" s="12">
        <f t="shared" si="168"/>
        <v>0</v>
      </c>
      <c r="AO152" s="12">
        <f t="shared" si="168"/>
        <v>1956.3</v>
      </c>
      <c r="AP152" s="12">
        <f t="shared" si="168"/>
        <v>38388.1</v>
      </c>
      <c r="AQ152" s="12">
        <f t="shared" si="168"/>
        <v>0</v>
      </c>
      <c r="AR152" s="12">
        <f t="shared" si="168"/>
        <v>0</v>
      </c>
      <c r="AS152" s="12">
        <f t="shared" si="168"/>
        <v>0</v>
      </c>
      <c r="AT152" s="12">
        <f t="shared" si="168"/>
        <v>0</v>
      </c>
      <c r="AU152" s="12">
        <f t="shared" si="168"/>
        <v>0</v>
      </c>
      <c r="AV152" s="12">
        <f t="shared" si="168"/>
        <v>0</v>
      </c>
      <c r="AW152" s="12">
        <f t="shared" si="168"/>
        <v>0</v>
      </c>
      <c r="AX152" s="12">
        <f t="shared" si="168"/>
        <v>0</v>
      </c>
      <c r="AY152" s="12">
        <f t="shared" si="168"/>
        <v>0</v>
      </c>
      <c r="AZ152" s="12">
        <f t="shared" si="168"/>
        <v>5680.9</v>
      </c>
      <c r="BA152" s="12">
        <f t="shared" si="168"/>
        <v>4246.1000000000004</v>
      </c>
      <c r="BB152" s="12">
        <f t="shared" si="168"/>
        <v>3339.5</v>
      </c>
      <c r="BC152" s="12">
        <f t="shared" si="168"/>
        <v>12155.6</v>
      </c>
      <c r="BD152" s="12">
        <f t="shared" si="168"/>
        <v>0</v>
      </c>
      <c r="BE152" s="12">
        <f t="shared" si="168"/>
        <v>0</v>
      </c>
      <c r="BF152" s="12">
        <f t="shared" si="168"/>
        <v>0</v>
      </c>
      <c r="BG152" s="12">
        <f t="shared" si="168"/>
        <v>417.2</v>
      </c>
      <c r="BH152" s="12">
        <f t="shared" si="168"/>
        <v>0</v>
      </c>
      <c r="BI152" s="12">
        <f t="shared" si="168"/>
        <v>0</v>
      </c>
      <c r="BJ152" s="12">
        <f t="shared" si="168"/>
        <v>0</v>
      </c>
      <c r="BK152" s="12">
        <f t="shared" si="168"/>
        <v>12253.4</v>
      </c>
      <c r="BL152" s="12">
        <f t="shared" si="168"/>
        <v>0</v>
      </c>
      <c r="BM152" s="12">
        <f t="shared" si="168"/>
        <v>0</v>
      </c>
      <c r="BN152" s="12">
        <f t="shared" si="168"/>
        <v>1434.4</v>
      </c>
      <c r="BO152" s="12">
        <f t="shared" ref="BO152:DZ152" si="169">ROUND(IF((AND((BO101&lt;=459),(BO137&lt;=BO19)))=TRUE(),0,IF((AND(BO148=0,BO150=0))=TRUE(),BO19*BO21,0)),1)</f>
        <v>580.20000000000005</v>
      </c>
      <c r="BP152" s="12">
        <f t="shared" si="169"/>
        <v>0</v>
      </c>
      <c r="BQ152" s="12">
        <f t="shared" si="169"/>
        <v>2779.7</v>
      </c>
      <c r="BR152" s="12">
        <f t="shared" si="169"/>
        <v>0</v>
      </c>
      <c r="BS152" s="12">
        <f t="shared" si="169"/>
        <v>513.5</v>
      </c>
      <c r="BT152" s="12">
        <f t="shared" si="169"/>
        <v>0</v>
      </c>
      <c r="BU152" s="12">
        <f t="shared" si="169"/>
        <v>0</v>
      </c>
      <c r="BV152" s="12">
        <f t="shared" si="169"/>
        <v>0</v>
      </c>
      <c r="BW152" s="12">
        <f t="shared" si="169"/>
        <v>0</v>
      </c>
      <c r="BX152" s="12">
        <f t="shared" si="169"/>
        <v>0</v>
      </c>
      <c r="BY152" s="12">
        <f t="shared" si="169"/>
        <v>0</v>
      </c>
      <c r="BZ152" s="12">
        <f t="shared" si="169"/>
        <v>0</v>
      </c>
      <c r="CA152" s="12">
        <f t="shared" si="169"/>
        <v>0</v>
      </c>
      <c r="CB152" s="12">
        <f t="shared" si="169"/>
        <v>0</v>
      </c>
      <c r="CC152" s="12">
        <f t="shared" si="169"/>
        <v>0</v>
      </c>
      <c r="CD152" s="12">
        <f t="shared" si="169"/>
        <v>0</v>
      </c>
      <c r="CE152" s="12">
        <f t="shared" si="169"/>
        <v>0</v>
      </c>
      <c r="CF152" s="12">
        <f t="shared" si="169"/>
        <v>0</v>
      </c>
      <c r="CG152" s="12">
        <f t="shared" si="169"/>
        <v>0</v>
      </c>
      <c r="CH152" s="12">
        <f t="shared" si="169"/>
        <v>0</v>
      </c>
      <c r="CI152" s="12">
        <f t="shared" si="169"/>
        <v>328.8</v>
      </c>
      <c r="CJ152" s="12">
        <f t="shared" si="169"/>
        <v>387.3</v>
      </c>
      <c r="CK152" s="12">
        <f t="shared" si="169"/>
        <v>0</v>
      </c>
      <c r="CL152" s="12">
        <f t="shared" si="169"/>
        <v>0</v>
      </c>
      <c r="CM152" s="12">
        <f t="shared" si="169"/>
        <v>310.60000000000002</v>
      </c>
      <c r="CN152" s="12">
        <f t="shared" si="169"/>
        <v>0</v>
      </c>
      <c r="CO152" s="12">
        <f t="shared" si="169"/>
        <v>0</v>
      </c>
      <c r="CP152" s="12">
        <f t="shared" si="169"/>
        <v>443.2</v>
      </c>
      <c r="CQ152" s="12">
        <f t="shared" si="169"/>
        <v>344.8</v>
      </c>
      <c r="CR152" s="12">
        <f t="shared" si="169"/>
        <v>0</v>
      </c>
      <c r="CS152" s="12">
        <f t="shared" si="169"/>
        <v>0</v>
      </c>
      <c r="CT152" s="12">
        <f t="shared" si="169"/>
        <v>0</v>
      </c>
      <c r="CU152" s="12">
        <f t="shared" si="169"/>
        <v>0</v>
      </c>
      <c r="CV152" s="12">
        <f t="shared" si="169"/>
        <v>0</v>
      </c>
      <c r="CW152" s="12">
        <f t="shared" si="169"/>
        <v>0</v>
      </c>
      <c r="CX152" s="12">
        <f t="shared" si="169"/>
        <v>0</v>
      </c>
      <c r="CY152" s="12">
        <f t="shared" si="169"/>
        <v>0</v>
      </c>
      <c r="CZ152" s="12">
        <f t="shared" si="169"/>
        <v>811.8</v>
      </c>
      <c r="DA152" s="12">
        <f t="shared" si="169"/>
        <v>0</v>
      </c>
      <c r="DB152" s="12">
        <f t="shared" si="169"/>
        <v>0</v>
      </c>
      <c r="DC152" s="12">
        <f t="shared" si="169"/>
        <v>0</v>
      </c>
      <c r="DD152" s="12">
        <f t="shared" si="169"/>
        <v>0</v>
      </c>
      <c r="DE152" s="12">
        <f t="shared" si="169"/>
        <v>0</v>
      </c>
      <c r="DF152" s="12">
        <f t="shared" si="169"/>
        <v>9203.7000000000007</v>
      </c>
      <c r="DG152" s="12">
        <f t="shared" si="169"/>
        <v>0</v>
      </c>
      <c r="DH152" s="12">
        <f t="shared" si="169"/>
        <v>831.1</v>
      </c>
      <c r="DI152" s="12">
        <f t="shared" si="169"/>
        <v>1134.5</v>
      </c>
      <c r="DJ152" s="12">
        <f t="shared" si="169"/>
        <v>305.10000000000002</v>
      </c>
      <c r="DK152" s="12">
        <f t="shared" si="169"/>
        <v>243.2</v>
      </c>
      <c r="DL152" s="12">
        <f t="shared" si="169"/>
        <v>2701.9</v>
      </c>
      <c r="DM152" s="12">
        <f t="shared" si="169"/>
        <v>0</v>
      </c>
      <c r="DN152" s="12">
        <f t="shared" si="169"/>
        <v>635.70000000000005</v>
      </c>
      <c r="DO152" s="12">
        <f t="shared" si="169"/>
        <v>1536.3</v>
      </c>
      <c r="DP152" s="12">
        <f t="shared" si="169"/>
        <v>0</v>
      </c>
      <c r="DQ152" s="12">
        <f t="shared" si="169"/>
        <v>0</v>
      </c>
      <c r="DR152" s="12">
        <f t="shared" si="169"/>
        <v>610.1</v>
      </c>
      <c r="DS152" s="12">
        <f t="shared" si="169"/>
        <v>270.8</v>
      </c>
      <c r="DT152" s="12">
        <f t="shared" si="169"/>
        <v>0</v>
      </c>
      <c r="DU152" s="12">
        <f t="shared" si="169"/>
        <v>0</v>
      </c>
      <c r="DV152" s="12">
        <f t="shared" si="169"/>
        <v>0</v>
      </c>
      <c r="DW152" s="12">
        <f t="shared" si="169"/>
        <v>0</v>
      </c>
      <c r="DX152" s="12">
        <f t="shared" si="169"/>
        <v>0</v>
      </c>
      <c r="DY152" s="12">
        <f t="shared" si="169"/>
        <v>0</v>
      </c>
      <c r="DZ152" s="12">
        <f t="shared" si="169"/>
        <v>0</v>
      </c>
      <c r="EA152" s="12">
        <f t="shared" ref="EA152:FX152" si="170">ROUND(IF((AND((EA101&lt;=459),(EA137&lt;=EA19)))=TRUE(),0,IF((AND(EA148=0,EA150=0))=TRUE(),EA19*EA21,0)),1)</f>
        <v>0</v>
      </c>
      <c r="EB152" s="12">
        <f t="shared" si="170"/>
        <v>249.5</v>
      </c>
      <c r="EC152" s="12">
        <f t="shared" si="170"/>
        <v>0</v>
      </c>
      <c r="ED152" s="12">
        <f t="shared" si="170"/>
        <v>0</v>
      </c>
      <c r="EE152" s="12">
        <f t="shared" si="170"/>
        <v>0</v>
      </c>
      <c r="EF152" s="12">
        <f t="shared" si="170"/>
        <v>630.20000000000005</v>
      </c>
      <c r="EG152" s="12">
        <f t="shared" si="170"/>
        <v>0</v>
      </c>
      <c r="EH152" s="12">
        <f t="shared" si="170"/>
        <v>0</v>
      </c>
      <c r="EI152" s="12">
        <f t="shared" si="170"/>
        <v>6328.7</v>
      </c>
      <c r="EJ152" s="12">
        <f t="shared" si="170"/>
        <v>4821.1000000000004</v>
      </c>
      <c r="EK152" s="12">
        <f t="shared" si="170"/>
        <v>0</v>
      </c>
      <c r="EL152" s="12">
        <f t="shared" si="170"/>
        <v>228.8</v>
      </c>
      <c r="EM152" s="12">
        <f t="shared" si="170"/>
        <v>0</v>
      </c>
      <c r="EN152" s="12">
        <f t="shared" si="170"/>
        <v>441.1</v>
      </c>
      <c r="EO152" s="12">
        <f t="shared" si="170"/>
        <v>0</v>
      </c>
      <c r="EP152" s="12">
        <f t="shared" si="170"/>
        <v>0</v>
      </c>
      <c r="EQ152" s="12">
        <f t="shared" si="170"/>
        <v>0</v>
      </c>
      <c r="ER152" s="12">
        <f t="shared" si="170"/>
        <v>0</v>
      </c>
      <c r="ES152" s="12">
        <f t="shared" si="170"/>
        <v>0</v>
      </c>
      <c r="ET152" s="12">
        <f t="shared" si="170"/>
        <v>0</v>
      </c>
      <c r="EU152" s="12">
        <f t="shared" si="170"/>
        <v>263.2</v>
      </c>
      <c r="EV152" s="12">
        <f t="shared" si="170"/>
        <v>0</v>
      </c>
      <c r="EW152" s="12">
        <f t="shared" si="170"/>
        <v>0</v>
      </c>
      <c r="EX152" s="12">
        <f t="shared" si="170"/>
        <v>0</v>
      </c>
      <c r="EY152" s="12">
        <f t="shared" si="170"/>
        <v>365.4</v>
      </c>
      <c r="EZ152" s="12">
        <f t="shared" si="170"/>
        <v>0</v>
      </c>
      <c r="FA152" s="12">
        <f t="shared" si="170"/>
        <v>0</v>
      </c>
      <c r="FB152" s="12">
        <f t="shared" si="170"/>
        <v>0</v>
      </c>
      <c r="FC152" s="12">
        <f t="shared" si="170"/>
        <v>0</v>
      </c>
      <c r="FD152" s="12">
        <f t="shared" si="170"/>
        <v>0</v>
      </c>
      <c r="FE152" s="12">
        <f t="shared" si="170"/>
        <v>0</v>
      </c>
      <c r="FF152" s="12">
        <f t="shared" si="170"/>
        <v>0</v>
      </c>
      <c r="FG152" s="12">
        <f t="shared" si="170"/>
        <v>0</v>
      </c>
      <c r="FH152" s="12">
        <f t="shared" si="170"/>
        <v>0</v>
      </c>
      <c r="FI152" s="12">
        <f t="shared" si="170"/>
        <v>772.8</v>
      </c>
      <c r="FJ152" s="12">
        <f t="shared" si="170"/>
        <v>0</v>
      </c>
      <c r="FK152" s="12">
        <f t="shared" si="170"/>
        <v>1220.2</v>
      </c>
      <c r="FL152" s="12">
        <f t="shared" si="170"/>
        <v>0</v>
      </c>
      <c r="FM152" s="12">
        <f t="shared" si="170"/>
        <v>0</v>
      </c>
      <c r="FN152" s="12">
        <f t="shared" si="170"/>
        <v>10564.1</v>
      </c>
      <c r="FO152" s="12">
        <f t="shared" si="170"/>
        <v>503.8</v>
      </c>
      <c r="FP152" s="12">
        <f t="shared" si="170"/>
        <v>1077.8</v>
      </c>
      <c r="FQ152" s="12">
        <f t="shared" si="170"/>
        <v>471.5</v>
      </c>
      <c r="FR152" s="12">
        <f t="shared" si="170"/>
        <v>0</v>
      </c>
      <c r="FS152" s="12">
        <f t="shared" si="170"/>
        <v>0</v>
      </c>
      <c r="FT152" s="12">
        <f t="shared" si="170"/>
        <v>0</v>
      </c>
      <c r="FU152" s="12">
        <f t="shared" si="170"/>
        <v>369.1</v>
      </c>
      <c r="FV152" s="12">
        <f t="shared" si="170"/>
        <v>380.8</v>
      </c>
      <c r="FW152" s="12">
        <f t="shared" si="170"/>
        <v>0</v>
      </c>
      <c r="FX152" s="12">
        <f t="shared" si="170"/>
        <v>0</v>
      </c>
      <c r="FY152" s="2"/>
      <c r="FZ152" s="2"/>
      <c r="GA152" s="2"/>
      <c r="GB152" s="2"/>
      <c r="GC152" s="2"/>
      <c r="GD152" s="2"/>
      <c r="GE152" s="2"/>
      <c r="GF152" s="2"/>
      <c r="GG152" s="2"/>
      <c r="GH152" s="2"/>
      <c r="GI152" s="2"/>
      <c r="GJ152" s="2"/>
      <c r="GK152" s="2"/>
    </row>
    <row r="153" spans="1:193" x14ac:dyDescent="0.35">
      <c r="A153" s="2"/>
      <c r="B153" s="2" t="s">
        <v>898</v>
      </c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  <c r="GD153" s="2"/>
      <c r="GE153" s="2"/>
      <c r="GF153" s="2"/>
      <c r="GG153" s="2"/>
      <c r="GH153" s="2"/>
      <c r="GI153" s="2"/>
      <c r="GJ153" s="2"/>
      <c r="GK153" s="2"/>
    </row>
    <row r="154" spans="1:193" x14ac:dyDescent="0.35">
      <c r="A154" s="3" t="s">
        <v>899</v>
      </c>
      <c r="B154" s="2" t="s">
        <v>900</v>
      </c>
      <c r="C154" s="2">
        <f t="shared" ref="C154:BN154" si="171">ROUND(IF((AND((C101&lt;=459),(C137&lt;=C19)))=TRUE(),0,(C122*C139*C152)),2)</f>
        <v>4026373.61</v>
      </c>
      <c r="D154" s="2">
        <f t="shared" si="171"/>
        <v>22463166.329999998</v>
      </c>
      <c r="E154" s="2">
        <f t="shared" si="171"/>
        <v>3186822.92</v>
      </c>
      <c r="F154" s="2">
        <f t="shared" si="171"/>
        <v>14506861.130000001</v>
      </c>
      <c r="G154" s="2">
        <f t="shared" si="171"/>
        <v>0</v>
      </c>
      <c r="H154" s="2">
        <f t="shared" si="171"/>
        <v>0</v>
      </c>
      <c r="I154" s="2">
        <f t="shared" si="171"/>
        <v>4378099.71</v>
      </c>
      <c r="J154" s="2">
        <f t="shared" si="171"/>
        <v>1169805.56</v>
      </c>
      <c r="K154" s="2">
        <f t="shared" si="171"/>
        <v>0</v>
      </c>
      <c r="L154" s="2">
        <f t="shared" si="171"/>
        <v>1324350.5900000001</v>
      </c>
      <c r="M154" s="2">
        <f t="shared" si="171"/>
        <v>603979.6</v>
      </c>
      <c r="N154" s="2">
        <f t="shared" si="171"/>
        <v>0</v>
      </c>
      <c r="O154" s="2">
        <f t="shared" si="171"/>
        <v>0</v>
      </c>
      <c r="P154" s="2">
        <f t="shared" si="171"/>
        <v>0</v>
      </c>
      <c r="Q154" s="2">
        <f t="shared" si="171"/>
        <v>23924853.390000001</v>
      </c>
      <c r="R154" s="2">
        <f t="shared" si="171"/>
        <v>3852144.23</v>
      </c>
      <c r="S154" s="2">
        <f t="shared" si="171"/>
        <v>943577.31</v>
      </c>
      <c r="T154" s="2">
        <f t="shared" si="171"/>
        <v>0</v>
      </c>
      <c r="U154" s="2">
        <f t="shared" si="171"/>
        <v>0</v>
      </c>
      <c r="V154" s="2">
        <f t="shared" si="171"/>
        <v>0</v>
      </c>
      <c r="W154" s="2">
        <f t="shared" si="171"/>
        <v>0</v>
      </c>
      <c r="X154" s="2">
        <f t="shared" si="171"/>
        <v>0</v>
      </c>
      <c r="Y154" s="2">
        <f t="shared" si="171"/>
        <v>555744.65</v>
      </c>
      <c r="Z154" s="2">
        <f t="shared" si="171"/>
        <v>0</v>
      </c>
      <c r="AA154" s="2">
        <f t="shared" si="171"/>
        <v>0</v>
      </c>
      <c r="AB154" s="2">
        <f t="shared" si="171"/>
        <v>0</v>
      </c>
      <c r="AC154" s="2">
        <f t="shared" si="171"/>
        <v>0</v>
      </c>
      <c r="AD154" s="2">
        <f t="shared" si="171"/>
        <v>0</v>
      </c>
      <c r="AE154" s="2">
        <f t="shared" si="171"/>
        <v>0</v>
      </c>
      <c r="AF154" s="2">
        <f t="shared" si="171"/>
        <v>0</v>
      </c>
      <c r="AG154" s="2">
        <f t="shared" si="171"/>
        <v>0</v>
      </c>
      <c r="AH154" s="2">
        <f t="shared" si="171"/>
        <v>569479.85</v>
      </c>
      <c r="AI154" s="2">
        <f t="shared" si="171"/>
        <v>0</v>
      </c>
      <c r="AJ154" s="2">
        <f t="shared" si="171"/>
        <v>0</v>
      </c>
      <c r="AK154" s="2">
        <f t="shared" si="171"/>
        <v>0</v>
      </c>
      <c r="AL154" s="2">
        <f t="shared" si="171"/>
        <v>0</v>
      </c>
      <c r="AM154" s="2">
        <f t="shared" si="171"/>
        <v>0</v>
      </c>
      <c r="AN154" s="2">
        <f t="shared" si="171"/>
        <v>0</v>
      </c>
      <c r="AO154" s="2">
        <f t="shared" si="171"/>
        <v>2471564.67</v>
      </c>
      <c r="AP154" s="2">
        <f t="shared" si="171"/>
        <v>50505821.850000001</v>
      </c>
      <c r="AQ154" s="2">
        <f t="shared" si="171"/>
        <v>0</v>
      </c>
      <c r="AR154" s="2">
        <f t="shared" si="171"/>
        <v>0</v>
      </c>
      <c r="AS154" s="2">
        <f t="shared" si="171"/>
        <v>0</v>
      </c>
      <c r="AT154" s="2">
        <f t="shared" si="171"/>
        <v>0</v>
      </c>
      <c r="AU154" s="2">
        <f t="shared" si="171"/>
        <v>0</v>
      </c>
      <c r="AV154" s="2">
        <f t="shared" si="171"/>
        <v>0</v>
      </c>
      <c r="AW154" s="2">
        <f t="shared" si="171"/>
        <v>0</v>
      </c>
      <c r="AX154" s="2">
        <f t="shared" si="171"/>
        <v>0</v>
      </c>
      <c r="AY154" s="2">
        <f t="shared" si="171"/>
        <v>0</v>
      </c>
      <c r="AZ154" s="2">
        <f t="shared" si="171"/>
        <v>7248627.29</v>
      </c>
      <c r="BA154" s="2">
        <f t="shared" si="171"/>
        <v>5297976.1500000004</v>
      </c>
      <c r="BB154" s="2">
        <f t="shared" si="171"/>
        <v>4197468.57</v>
      </c>
      <c r="BC154" s="2">
        <f t="shared" si="171"/>
        <v>15531411.73</v>
      </c>
      <c r="BD154" s="2">
        <f t="shared" si="171"/>
        <v>0</v>
      </c>
      <c r="BE154" s="2">
        <f t="shared" si="171"/>
        <v>0</v>
      </c>
      <c r="BF154" s="2">
        <f t="shared" si="171"/>
        <v>0</v>
      </c>
      <c r="BG154" s="2">
        <f t="shared" si="171"/>
        <v>584388.39</v>
      </c>
      <c r="BH154" s="2">
        <f t="shared" si="171"/>
        <v>0</v>
      </c>
      <c r="BI154" s="2">
        <f t="shared" si="171"/>
        <v>0</v>
      </c>
      <c r="BJ154" s="2">
        <f t="shared" si="171"/>
        <v>0</v>
      </c>
      <c r="BK154" s="2">
        <f t="shared" si="171"/>
        <v>15691757.810000001</v>
      </c>
      <c r="BL154" s="2">
        <f t="shared" si="171"/>
        <v>0</v>
      </c>
      <c r="BM154" s="2">
        <f t="shared" si="171"/>
        <v>0</v>
      </c>
      <c r="BN154" s="2">
        <f t="shared" si="171"/>
        <v>1773885.26</v>
      </c>
      <c r="BO154" s="2">
        <f t="shared" ref="BO154:DZ154" si="172">ROUND(IF((AND((BO101&lt;=459),(BO137&lt;=BO19)))=TRUE(),0,(BO122*BO139*BO152)),2)</f>
        <v>752929.37</v>
      </c>
      <c r="BP154" s="2">
        <f t="shared" si="172"/>
        <v>0</v>
      </c>
      <c r="BQ154" s="2">
        <f t="shared" si="172"/>
        <v>3805788.4</v>
      </c>
      <c r="BR154" s="2">
        <f t="shared" si="172"/>
        <v>0</v>
      </c>
      <c r="BS154" s="2">
        <f t="shared" si="172"/>
        <v>708639.07</v>
      </c>
      <c r="BT154" s="2">
        <f t="shared" si="172"/>
        <v>0</v>
      </c>
      <c r="BU154" s="2">
        <f t="shared" si="172"/>
        <v>0</v>
      </c>
      <c r="BV154" s="2">
        <f t="shared" si="172"/>
        <v>0</v>
      </c>
      <c r="BW154" s="2">
        <f t="shared" si="172"/>
        <v>0</v>
      </c>
      <c r="BX154" s="2">
        <f t="shared" si="172"/>
        <v>0</v>
      </c>
      <c r="BY154" s="2">
        <f t="shared" si="172"/>
        <v>0</v>
      </c>
      <c r="BZ154" s="2">
        <f t="shared" si="172"/>
        <v>0</v>
      </c>
      <c r="CA154" s="2">
        <f t="shared" si="172"/>
        <v>0</v>
      </c>
      <c r="CB154" s="2">
        <f t="shared" si="172"/>
        <v>0</v>
      </c>
      <c r="CC154" s="2">
        <f t="shared" si="172"/>
        <v>0</v>
      </c>
      <c r="CD154" s="2">
        <f t="shared" si="172"/>
        <v>0</v>
      </c>
      <c r="CE154" s="2">
        <f t="shared" si="172"/>
        <v>0</v>
      </c>
      <c r="CF154" s="2">
        <f t="shared" si="172"/>
        <v>0</v>
      </c>
      <c r="CG154" s="2">
        <f t="shared" si="172"/>
        <v>0</v>
      </c>
      <c r="CH154" s="2">
        <f t="shared" si="172"/>
        <v>0</v>
      </c>
      <c r="CI154" s="2">
        <f t="shared" si="172"/>
        <v>435269.68</v>
      </c>
      <c r="CJ154" s="2">
        <f t="shared" si="172"/>
        <v>545557.64</v>
      </c>
      <c r="CK154" s="2">
        <f t="shared" si="172"/>
        <v>0</v>
      </c>
      <c r="CL154" s="2">
        <f t="shared" si="172"/>
        <v>0</v>
      </c>
      <c r="CM154" s="2">
        <f t="shared" si="172"/>
        <v>454886.21</v>
      </c>
      <c r="CN154" s="2">
        <f t="shared" si="172"/>
        <v>0</v>
      </c>
      <c r="CO154" s="2">
        <f t="shared" si="172"/>
        <v>0</v>
      </c>
      <c r="CP154" s="2">
        <f t="shared" si="172"/>
        <v>629810.89</v>
      </c>
      <c r="CQ154" s="2">
        <f t="shared" si="172"/>
        <v>483637.38</v>
      </c>
      <c r="CR154" s="2">
        <f t="shared" si="172"/>
        <v>0</v>
      </c>
      <c r="CS154" s="2">
        <f t="shared" si="172"/>
        <v>0</v>
      </c>
      <c r="CT154" s="2">
        <f t="shared" si="172"/>
        <v>0</v>
      </c>
      <c r="CU154" s="2">
        <f t="shared" si="172"/>
        <v>0</v>
      </c>
      <c r="CV154" s="2">
        <f t="shared" si="172"/>
        <v>0</v>
      </c>
      <c r="CW154" s="2">
        <f t="shared" si="172"/>
        <v>0</v>
      </c>
      <c r="CX154" s="2">
        <f t="shared" si="172"/>
        <v>0</v>
      </c>
      <c r="CY154" s="2">
        <f t="shared" si="172"/>
        <v>0</v>
      </c>
      <c r="CZ154" s="2">
        <f t="shared" si="172"/>
        <v>1047195.03</v>
      </c>
      <c r="DA154" s="2">
        <f t="shared" si="172"/>
        <v>0</v>
      </c>
      <c r="DB154" s="2">
        <f t="shared" si="172"/>
        <v>0</v>
      </c>
      <c r="DC154" s="2">
        <f t="shared" si="172"/>
        <v>0</v>
      </c>
      <c r="DD154" s="2">
        <f t="shared" si="172"/>
        <v>0</v>
      </c>
      <c r="DE154" s="2">
        <f t="shared" si="172"/>
        <v>0</v>
      </c>
      <c r="DF154" s="2">
        <f t="shared" si="172"/>
        <v>11198775.32</v>
      </c>
      <c r="DG154" s="2">
        <f t="shared" si="172"/>
        <v>0</v>
      </c>
      <c r="DH154" s="2">
        <f t="shared" si="172"/>
        <v>1049828.8799999999</v>
      </c>
      <c r="DI154" s="2">
        <f t="shared" si="172"/>
        <v>1408703.63</v>
      </c>
      <c r="DJ154" s="2">
        <f t="shared" si="172"/>
        <v>433271.27</v>
      </c>
      <c r="DK154" s="2">
        <f t="shared" si="172"/>
        <v>350015.75</v>
      </c>
      <c r="DL154" s="2">
        <f t="shared" si="172"/>
        <v>3488428.78</v>
      </c>
      <c r="DM154" s="2">
        <f t="shared" si="172"/>
        <v>0</v>
      </c>
      <c r="DN154" s="2">
        <f t="shared" si="172"/>
        <v>851379.96</v>
      </c>
      <c r="DO154" s="2">
        <f t="shared" si="172"/>
        <v>1953774.92</v>
      </c>
      <c r="DP154" s="2">
        <f t="shared" si="172"/>
        <v>0</v>
      </c>
      <c r="DQ154" s="2">
        <f t="shared" si="172"/>
        <v>0</v>
      </c>
      <c r="DR154" s="2">
        <f t="shared" si="172"/>
        <v>793046.5</v>
      </c>
      <c r="DS154" s="2">
        <f t="shared" si="172"/>
        <v>381965.79</v>
      </c>
      <c r="DT154" s="2">
        <f t="shared" si="172"/>
        <v>0</v>
      </c>
      <c r="DU154" s="2">
        <f t="shared" si="172"/>
        <v>0</v>
      </c>
      <c r="DV154" s="2">
        <f t="shared" si="172"/>
        <v>0</v>
      </c>
      <c r="DW154" s="2">
        <f t="shared" si="172"/>
        <v>0</v>
      </c>
      <c r="DX154" s="2">
        <f t="shared" si="172"/>
        <v>0</v>
      </c>
      <c r="DY154" s="2">
        <f t="shared" si="172"/>
        <v>0</v>
      </c>
      <c r="DZ154" s="2">
        <f t="shared" si="172"/>
        <v>0</v>
      </c>
      <c r="EA154" s="2">
        <f t="shared" ref="EA154:FX154" si="173">ROUND(IF((AND((EA101&lt;=459),(EA137&lt;=EA19)))=TRUE(),0,(EA122*EA139*EA152)),2)</f>
        <v>0</v>
      </c>
      <c r="EB154" s="2">
        <f t="shared" si="173"/>
        <v>351367.67</v>
      </c>
      <c r="EC154" s="2">
        <f t="shared" si="173"/>
        <v>0</v>
      </c>
      <c r="ED154" s="2">
        <f t="shared" si="173"/>
        <v>0</v>
      </c>
      <c r="EE154" s="2">
        <f t="shared" si="173"/>
        <v>0</v>
      </c>
      <c r="EF154" s="2">
        <f t="shared" si="173"/>
        <v>810166.82</v>
      </c>
      <c r="EG154" s="2">
        <f t="shared" si="173"/>
        <v>0</v>
      </c>
      <c r="EH154" s="2">
        <f t="shared" si="173"/>
        <v>0</v>
      </c>
      <c r="EI154" s="2">
        <f t="shared" si="173"/>
        <v>7889273.4000000004</v>
      </c>
      <c r="EJ154" s="2">
        <f t="shared" si="173"/>
        <v>5952008.2199999997</v>
      </c>
      <c r="EK154" s="2">
        <f t="shared" si="173"/>
        <v>0</v>
      </c>
      <c r="EL154" s="2">
        <f t="shared" si="173"/>
        <v>320439.51</v>
      </c>
      <c r="EM154" s="2">
        <f t="shared" si="173"/>
        <v>0</v>
      </c>
      <c r="EN154" s="2">
        <f t="shared" si="173"/>
        <v>580250.48</v>
      </c>
      <c r="EO154" s="2">
        <f t="shared" si="173"/>
        <v>0</v>
      </c>
      <c r="EP154" s="2">
        <f t="shared" si="173"/>
        <v>0</v>
      </c>
      <c r="EQ154" s="2">
        <f t="shared" si="173"/>
        <v>0</v>
      </c>
      <c r="ER154" s="2">
        <f t="shared" si="173"/>
        <v>0</v>
      </c>
      <c r="ES154" s="2">
        <f t="shared" si="173"/>
        <v>0</v>
      </c>
      <c r="ET154" s="2">
        <f t="shared" si="173"/>
        <v>0</v>
      </c>
      <c r="EU154" s="2">
        <f t="shared" si="173"/>
        <v>360518.29</v>
      </c>
      <c r="EV154" s="2">
        <f t="shared" si="173"/>
        <v>0</v>
      </c>
      <c r="EW154" s="2">
        <f t="shared" si="173"/>
        <v>0</v>
      </c>
      <c r="EX154" s="2">
        <f t="shared" si="173"/>
        <v>0</v>
      </c>
      <c r="EY154" s="2">
        <f t="shared" si="173"/>
        <v>492261.73</v>
      </c>
      <c r="EZ154" s="2">
        <f t="shared" si="173"/>
        <v>0</v>
      </c>
      <c r="FA154" s="2">
        <f t="shared" si="173"/>
        <v>0</v>
      </c>
      <c r="FB154" s="2">
        <f t="shared" si="173"/>
        <v>0</v>
      </c>
      <c r="FC154" s="2">
        <f t="shared" si="173"/>
        <v>0</v>
      </c>
      <c r="FD154" s="2">
        <f t="shared" si="173"/>
        <v>0</v>
      </c>
      <c r="FE154" s="2">
        <f t="shared" si="173"/>
        <v>0</v>
      </c>
      <c r="FF154" s="2">
        <f t="shared" si="173"/>
        <v>0</v>
      </c>
      <c r="FG154" s="2">
        <f t="shared" si="173"/>
        <v>0</v>
      </c>
      <c r="FH154" s="2">
        <f t="shared" si="173"/>
        <v>0</v>
      </c>
      <c r="FI154" s="2">
        <f t="shared" si="173"/>
        <v>1011392.68</v>
      </c>
      <c r="FJ154" s="2">
        <f t="shared" si="173"/>
        <v>0</v>
      </c>
      <c r="FK154" s="2">
        <f t="shared" si="173"/>
        <v>1554228.81</v>
      </c>
      <c r="FL154" s="2">
        <f t="shared" si="173"/>
        <v>0</v>
      </c>
      <c r="FM154" s="2">
        <f t="shared" si="173"/>
        <v>0</v>
      </c>
      <c r="FN154" s="2">
        <f t="shared" si="173"/>
        <v>13256721.68</v>
      </c>
      <c r="FO154" s="2">
        <f t="shared" si="173"/>
        <v>677345.72</v>
      </c>
      <c r="FP154" s="2">
        <f t="shared" si="173"/>
        <v>1400577.5</v>
      </c>
      <c r="FQ154" s="2">
        <f t="shared" si="173"/>
        <v>633782.62</v>
      </c>
      <c r="FR154" s="2">
        <f t="shared" si="173"/>
        <v>0</v>
      </c>
      <c r="FS154" s="2">
        <f t="shared" si="173"/>
        <v>0</v>
      </c>
      <c r="FT154" s="2">
        <f t="shared" si="173"/>
        <v>0</v>
      </c>
      <c r="FU154" s="2">
        <f t="shared" si="173"/>
        <v>525738.06000000006</v>
      </c>
      <c r="FV154" s="2">
        <f t="shared" si="173"/>
        <v>521832.46</v>
      </c>
      <c r="FW154" s="2">
        <f t="shared" si="173"/>
        <v>0</v>
      </c>
      <c r="FX154" s="2">
        <f t="shared" si="173"/>
        <v>0</v>
      </c>
      <c r="FY154" s="12"/>
      <c r="FZ154" s="2"/>
      <c r="GA154" s="2"/>
      <c r="GB154" s="2"/>
      <c r="GC154" s="2"/>
      <c r="GD154" s="2"/>
      <c r="GE154" s="2"/>
      <c r="GF154" s="2"/>
      <c r="GG154" s="2"/>
      <c r="GH154" s="2"/>
      <c r="GI154" s="2"/>
      <c r="GJ154" s="2"/>
      <c r="GK154" s="2"/>
    </row>
    <row r="155" spans="1:193" x14ac:dyDescent="0.35">
      <c r="A155" s="2"/>
      <c r="B155" s="2" t="s">
        <v>901</v>
      </c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  <c r="GD155" s="2"/>
      <c r="GE155" s="2"/>
      <c r="GF155" s="2"/>
      <c r="GG155" s="2"/>
      <c r="GH155" s="2"/>
      <c r="GI155" s="2"/>
      <c r="GJ155" s="2"/>
      <c r="GK155" s="2"/>
    </row>
    <row r="156" spans="1:193" x14ac:dyDescent="0.35">
      <c r="A156" s="3" t="s">
        <v>902</v>
      </c>
      <c r="B156" s="2" t="s">
        <v>903</v>
      </c>
      <c r="C156" s="201">
        <f t="shared" ref="C156:BN156" si="174">ROUND(IF((AND((C101&lt;=459),(C137&lt;=C19)))=TRUE(),0,IF(C154=0,0,C122*C146*(C135-C152))),2)</f>
        <v>4726875.29</v>
      </c>
      <c r="D156" s="201">
        <f t="shared" si="174"/>
        <v>2714827.46</v>
      </c>
      <c r="E156" s="201">
        <f t="shared" si="174"/>
        <v>5559130.6100000003</v>
      </c>
      <c r="F156" s="201">
        <f t="shared" si="174"/>
        <v>1243143.5</v>
      </c>
      <c r="G156" s="201">
        <f t="shared" si="174"/>
        <v>0</v>
      </c>
      <c r="H156" s="201">
        <f t="shared" si="174"/>
        <v>0</v>
      </c>
      <c r="I156" s="201">
        <f t="shared" si="174"/>
        <v>6519214.6299999999</v>
      </c>
      <c r="J156" s="201">
        <f t="shared" si="174"/>
        <v>1218415.3700000001</v>
      </c>
      <c r="K156" s="201">
        <f t="shared" si="174"/>
        <v>0</v>
      </c>
      <c r="L156" s="201">
        <f t="shared" si="174"/>
        <v>953650.48</v>
      </c>
      <c r="M156" s="201">
        <f t="shared" si="174"/>
        <v>1162264.33</v>
      </c>
      <c r="N156" s="201">
        <f t="shared" si="174"/>
        <v>0</v>
      </c>
      <c r="O156" s="201">
        <f t="shared" si="174"/>
        <v>0</v>
      </c>
      <c r="P156" s="201">
        <f t="shared" si="174"/>
        <v>0</v>
      </c>
      <c r="Q156" s="201">
        <f t="shared" si="174"/>
        <v>31903336.649999999</v>
      </c>
      <c r="R156" s="201">
        <f t="shared" si="174"/>
        <v>787347.71</v>
      </c>
      <c r="S156" s="201">
        <f t="shared" si="174"/>
        <v>423154.02</v>
      </c>
      <c r="T156" s="201">
        <f t="shared" si="174"/>
        <v>0</v>
      </c>
      <c r="U156" s="201">
        <f t="shared" si="174"/>
        <v>0</v>
      </c>
      <c r="V156" s="201">
        <f t="shared" si="174"/>
        <v>0</v>
      </c>
      <c r="W156" s="201">
        <f t="shared" si="174"/>
        <v>0</v>
      </c>
      <c r="X156" s="201">
        <f t="shared" si="174"/>
        <v>0</v>
      </c>
      <c r="Y156" s="201">
        <f t="shared" si="174"/>
        <v>799278.67</v>
      </c>
      <c r="Z156" s="201">
        <f t="shared" si="174"/>
        <v>0</v>
      </c>
      <c r="AA156" s="201">
        <f t="shared" si="174"/>
        <v>0</v>
      </c>
      <c r="AB156" s="201">
        <f t="shared" si="174"/>
        <v>0</v>
      </c>
      <c r="AC156" s="201">
        <f t="shared" si="174"/>
        <v>0</v>
      </c>
      <c r="AD156" s="201">
        <f t="shared" si="174"/>
        <v>0</v>
      </c>
      <c r="AE156" s="201">
        <f t="shared" si="174"/>
        <v>0</v>
      </c>
      <c r="AF156" s="201">
        <f t="shared" si="174"/>
        <v>0</v>
      </c>
      <c r="AG156" s="201">
        <f t="shared" si="174"/>
        <v>0</v>
      </c>
      <c r="AH156" s="201">
        <f t="shared" si="174"/>
        <v>387364.53</v>
      </c>
      <c r="AI156" s="201">
        <f t="shared" si="174"/>
        <v>0</v>
      </c>
      <c r="AJ156" s="201">
        <f t="shared" si="174"/>
        <v>0</v>
      </c>
      <c r="AK156" s="201">
        <f t="shared" si="174"/>
        <v>0</v>
      </c>
      <c r="AL156" s="201">
        <f t="shared" si="174"/>
        <v>0</v>
      </c>
      <c r="AM156" s="201">
        <f t="shared" si="174"/>
        <v>0</v>
      </c>
      <c r="AN156" s="201">
        <f t="shared" si="174"/>
        <v>0</v>
      </c>
      <c r="AO156" s="201">
        <f t="shared" si="174"/>
        <v>1212404.6100000001</v>
      </c>
      <c r="AP156" s="201">
        <f t="shared" si="174"/>
        <v>26930524.629999999</v>
      </c>
      <c r="AQ156" s="201">
        <f t="shared" si="174"/>
        <v>0</v>
      </c>
      <c r="AR156" s="201">
        <f t="shared" si="174"/>
        <v>0</v>
      </c>
      <c r="AS156" s="201">
        <f t="shared" si="174"/>
        <v>0</v>
      </c>
      <c r="AT156" s="201">
        <f t="shared" si="174"/>
        <v>0</v>
      </c>
      <c r="AU156" s="201">
        <f t="shared" si="174"/>
        <v>0</v>
      </c>
      <c r="AV156" s="201">
        <f t="shared" si="174"/>
        <v>0</v>
      </c>
      <c r="AW156" s="201">
        <f t="shared" si="174"/>
        <v>0</v>
      </c>
      <c r="AX156" s="201">
        <f t="shared" si="174"/>
        <v>0</v>
      </c>
      <c r="AY156" s="201">
        <f t="shared" si="174"/>
        <v>0</v>
      </c>
      <c r="AZ156" s="201">
        <f t="shared" si="174"/>
        <v>5859042.7199999997</v>
      </c>
      <c r="BA156" s="201">
        <f t="shared" si="174"/>
        <v>804436.18</v>
      </c>
      <c r="BB156" s="201">
        <f t="shared" si="174"/>
        <v>860924.12</v>
      </c>
      <c r="BC156" s="201">
        <f t="shared" si="174"/>
        <v>5889960.4199999999</v>
      </c>
      <c r="BD156" s="201">
        <f t="shared" si="174"/>
        <v>0</v>
      </c>
      <c r="BE156" s="201">
        <f t="shared" si="174"/>
        <v>0</v>
      </c>
      <c r="BF156" s="201">
        <f t="shared" si="174"/>
        <v>0</v>
      </c>
      <c r="BG156" s="201">
        <f t="shared" si="174"/>
        <v>313270.42</v>
      </c>
      <c r="BH156" s="201">
        <f t="shared" si="174"/>
        <v>0</v>
      </c>
      <c r="BI156" s="201">
        <f t="shared" si="174"/>
        <v>0</v>
      </c>
      <c r="BJ156" s="201">
        <f t="shared" si="174"/>
        <v>0</v>
      </c>
      <c r="BK156" s="201">
        <f t="shared" si="174"/>
        <v>1035854.64</v>
      </c>
      <c r="BL156" s="201">
        <f t="shared" si="174"/>
        <v>0</v>
      </c>
      <c r="BM156" s="201">
        <f t="shared" si="174"/>
        <v>0</v>
      </c>
      <c r="BN156" s="201">
        <f t="shared" si="174"/>
        <v>925603.54</v>
      </c>
      <c r="BO156" s="201">
        <f t="shared" ref="BO156:DZ156" si="175">ROUND(IF((AND((BO101&lt;=459),(BO137&lt;=BO19)))=TRUE(),0,IF(BO154=0,0,BO122*BO146*(BO135-BO152))),2)</f>
        <v>223864.12</v>
      </c>
      <c r="BP156" s="201">
        <f t="shared" si="175"/>
        <v>0</v>
      </c>
      <c r="BQ156" s="201">
        <f t="shared" si="175"/>
        <v>454844.22</v>
      </c>
      <c r="BR156" s="201">
        <f t="shared" si="175"/>
        <v>0</v>
      </c>
      <c r="BS156" s="201">
        <f t="shared" si="175"/>
        <v>584823.07999999996</v>
      </c>
      <c r="BT156" s="201">
        <f t="shared" si="175"/>
        <v>0</v>
      </c>
      <c r="BU156" s="201">
        <f t="shared" si="175"/>
        <v>0</v>
      </c>
      <c r="BV156" s="201">
        <f t="shared" si="175"/>
        <v>0</v>
      </c>
      <c r="BW156" s="201">
        <f t="shared" si="175"/>
        <v>0</v>
      </c>
      <c r="BX156" s="201">
        <f t="shared" si="175"/>
        <v>0</v>
      </c>
      <c r="BY156" s="201">
        <f t="shared" si="175"/>
        <v>0</v>
      </c>
      <c r="BZ156" s="201">
        <f t="shared" si="175"/>
        <v>0</v>
      </c>
      <c r="CA156" s="201">
        <f t="shared" si="175"/>
        <v>0</v>
      </c>
      <c r="CB156" s="201">
        <f t="shared" si="175"/>
        <v>0</v>
      </c>
      <c r="CC156" s="201">
        <f t="shared" si="175"/>
        <v>0</v>
      </c>
      <c r="CD156" s="201">
        <f t="shared" si="175"/>
        <v>0</v>
      </c>
      <c r="CE156" s="201">
        <f t="shared" si="175"/>
        <v>0</v>
      </c>
      <c r="CF156" s="201">
        <f t="shared" si="175"/>
        <v>0</v>
      </c>
      <c r="CG156" s="201">
        <f t="shared" si="175"/>
        <v>0</v>
      </c>
      <c r="CH156" s="201">
        <f t="shared" si="175"/>
        <v>0</v>
      </c>
      <c r="CI156" s="201">
        <f t="shared" si="175"/>
        <v>287040.59000000003</v>
      </c>
      <c r="CJ156" s="201">
        <f t="shared" si="175"/>
        <v>111055.42</v>
      </c>
      <c r="CK156" s="201">
        <f t="shared" si="175"/>
        <v>0</v>
      </c>
      <c r="CL156" s="201">
        <f t="shared" si="175"/>
        <v>0</v>
      </c>
      <c r="CM156" s="201">
        <f t="shared" si="175"/>
        <v>239865.09</v>
      </c>
      <c r="CN156" s="201">
        <f t="shared" si="175"/>
        <v>0</v>
      </c>
      <c r="CO156" s="201">
        <f t="shared" si="175"/>
        <v>0</v>
      </c>
      <c r="CP156" s="201">
        <f t="shared" si="175"/>
        <v>48684.82</v>
      </c>
      <c r="CQ156" s="201">
        <f t="shared" si="175"/>
        <v>758416.96</v>
      </c>
      <c r="CR156" s="201">
        <f t="shared" si="175"/>
        <v>0</v>
      </c>
      <c r="CS156" s="201">
        <f t="shared" si="175"/>
        <v>0</v>
      </c>
      <c r="CT156" s="201">
        <f t="shared" si="175"/>
        <v>0</v>
      </c>
      <c r="CU156" s="201">
        <f t="shared" si="175"/>
        <v>0</v>
      </c>
      <c r="CV156" s="201">
        <f t="shared" si="175"/>
        <v>0</v>
      </c>
      <c r="CW156" s="201">
        <f t="shared" si="175"/>
        <v>0</v>
      </c>
      <c r="CX156" s="201">
        <f t="shared" si="175"/>
        <v>0</v>
      </c>
      <c r="CY156" s="201">
        <f t="shared" si="175"/>
        <v>0</v>
      </c>
      <c r="CZ156" s="201">
        <f t="shared" si="175"/>
        <v>462636.7</v>
      </c>
      <c r="DA156" s="201">
        <f t="shared" si="175"/>
        <v>0</v>
      </c>
      <c r="DB156" s="201">
        <f t="shared" si="175"/>
        <v>0</v>
      </c>
      <c r="DC156" s="201">
        <f t="shared" si="175"/>
        <v>0</v>
      </c>
      <c r="DD156" s="201">
        <f t="shared" si="175"/>
        <v>0</v>
      </c>
      <c r="DE156" s="201">
        <f t="shared" si="175"/>
        <v>0</v>
      </c>
      <c r="DF156" s="201">
        <f t="shared" si="175"/>
        <v>2019865.47</v>
      </c>
      <c r="DG156" s="201">
        <f t="shared" si="175"/>
        <v>0</v>
      </c>
      <c r="DH156" s="201">
        <f t="shared" si="175"/>
        <v>448705.95</v>
      </c>
      <c r="DI156" s="201">
        <f t="shared" si="175"/>
        <v>762849.03</v>
      </c>
      <c r="DJ156" s="201">
        <f t="shared" si="175"/>
        <v>31925.65</v>
      </c>
      <c r="DK156" s="201">
        <f t="shared" si="175"/>
        <v>85614.01</v>
      </c>
      <c r="DL156" s="201">
        <f t="shared" si="175"/>
        <v>1396830.46</v>
      </c>
      <c r="DM156" s="201">
        <f t="shared" si="175"/>
        <v>0</v>
      </c>
      <c r="DN156" s="201">
        <f t="shared" si="175"/>
        <v>589462.43000000005</v>
      </c>
      <c r="DO156" s="201">
        <f t="shared" si="175"/>
        <v>1360238.37</v>
      </c>
      <c r="DP156" s="201">
        <f t="shared" si="175"/>
        <v>0</v>
      </c>
      <c r="DQ156" s="201">
        <f t="shared" si="175"/>
        <v>0</v>
      </c>
      <c r="DR156" s="201">
        <f t="shared" si="175"/>
        <v>1081942.3799999999</v>
      </c>
      <c r="DS156" s="201">
        <f t="shared" si="175"/>
        <v>561223.82999999996</v>
      </c>
      <c r="DT156" s="201">
        <f t="shared" si="175"/>
        <v>0</v>
      </c>
      <c r="DU156" s="201">
        <f t="shared" si="175"/>
        <v>0</v>
      </c>
      <c r="DV156" s="201">
        <f t="shared" si="175"/>
        <v>0</v>
      </c>
      <c r="DW156" s="201">
        <f t="shared" si="175"/>
        <v>0</v>
      </c>
      <c r="DX156" s="201">
        <f t="shared" si="175"/>
        <v>0</v>
      </c>
      <c r="DY156" s="201">
        <f t="shared" si="175"/>
        <v>0</v>
      </c>
      <c r="DZ156" s="201">
        <f t="shared" si="175"/>
        <v>0</v>
      </c>
      <c r="EA156" s="201">
        <f t="shared" ref="EA156:FX156" si="176">ROUND(IF((AND((EA101&lt;=459),(EA137&lt;=EA19)))=TRUE(),0,IF(EA154=0,0,EA122*EA146*(EA135-EA152))),2)</f>
        <v>0</v>
      </c>
      <c r="EB156" s="201">
        <f t="shared" si="176"/>
        <v>234565.97</v>
      </c>
      <c r="EC156" s="201">
        <f t="shared" si="176"/>
        <v>0</v>
      </c>
      <c r="ED156" s="201">
        <f t="shared" si="176"/>
        <v>0</v>
      </c>
      <c r="EE156" s="201">
        <f t="shared" si="176"/>
        <v>0</v>
      </c>
      <c r="EF156" s="201">
        <f t="shared" si="176"/>
        <v>940636.84</v>
      </c>
      <c r="EG156" s="201">
        <f t="shared" si="176"/>
        <v>0</v>
      </c>
      <c r="EH156" s="201">
        <f t="shared" si="176"/>
        <v>0</v>
      </c>
      <c r="EI156" s="201">
        <f t="shared" si="176"/>
        <v>12863736.060000001</v>
      </c>
      <c r="EJ156" s="201">
        <f t="shared" si="176"/>
        <v>1164022.08</v>
      </c>
      <c r="EK156" s="201">
        <f t="shared" si="176"/>
        <v>0</v>
      </c>
      <c r="EL156" s="201">
        <f t="shared" si="176"/>
        <v>31749.26</v>
      </c>
      <c r="EM156" s="201">
        <f t="shared" si="176"/>
        <v>0</v>
      </c>
      <c r="EN156" s="201">
        <f t="shared" si="176"/>
        <v>553547.91</v>
      </c>
      <c r="EO156" s="201">
        <f t="shared" si="176"/>
        <v>0</v>
      </c>
      <c r="EP156" s="201">
        <f t="shared" si="176"/>
        <v>0</v>
      </c>
      <c r="EQ156" s="201">
        <f t="shared" si="176"/>
        <v>0</v>
      </c>
      <c r="ER156" s="201">
        <f t="shared" si="176"/>
        <v>0</v>
      </c>
      <c r="ES156" s="201">
        <f t="shared" si="176"/>
        <v>0</v>
      </c>
      <c r="ET156" s="201">
        <f t="shared" si="176"/>
        <v>0</v>
      </c>
      <c r="EU156" s="201">
        <f t="shared" si="176"/>
        <v>785330.96</v>
      </c>
      <c r="EV156" s="201">
        <f t="shared" si="176"/>
        <v>0</v>
      </c>
      <c r="EW156" s="201">
        <f t="shared" si="176"/>
        <v>0</v>
      </c>
      <c r="EX156" s="201">
        <f t="shared" si="176"/>
        <v>0</v>
      </c>
      <c r="EY156" s="201">
        <f t="shared" si="176"/>
        <v>415988.56</v>
      </c>
      <c r="EZ156" s="201">
        <f t="shared" si="176"/>
        <v>0</v>
      </c>
      <c r="FA156" s="201">
        <f t="shared" si="176"/>
        <v>0</v>
      </c>
      <c r="FB156" s="201">
        <f t="shared" si="176"/>
        <v>0</v>
      </c>
      <c r="FC156" s="201">
        <f t="shared" si="176"/>
        <v>0</v>
      </c>
      <c r="FD156" s="201">
        <f t="shared" si="176"/>
        <v>0</v>
      </c>
      <c r="FE156" s="201">
        <f t="shared" si="176"/>
        <v>0</v>
      </c>
      <c r="FF156" s="201">
        <f t="shared" si="176"/>
        <v>0</v>
      </c>
      <c r="FG156" s="201">
        <f t="shared" si="176"/>
        <v>0</v>
      </c>
      <c r="FH156" s="201">
        <f t="shared" si="176"/>
        <v>0</v>
      </c>
      <c r="FI156" s="201">
        <f t="shared" si="176"/>
        <v>225628.6</v>
      </c>
      <c r="FJ156" s="201">
        <f t="shared" si="176"/>
        <v>0</v>
      </c>
      <c r="FK156" s="201">
        <f t="shared" si="176"/>
        <v>401687.65</v>
      </c>
      <c r="FL156" s="201">
        <f t="shared" si="176"/>
        <v>0</v>
      </c>
      <c r="FM156" s="201">
        <f t="shared" si="176"/>
        <v>0</v>
      </c>
      <c r="FN156" s="201">
        <f t="shared" si="176"/>
        <v>12776079.720000001</v>
      </c>
      <c r="FO156" s="201">
        <f t="shared" si="176"/>
        <v>134409.25</v>
      </c>
      <c r="FP156" s="201">
        <f t="shared" si="176"/>
        <v>379082.67</v>
      </c>
      <c r="FQ156" s="201">
        <f t="shared" si="176"/>
        <v>4747.7700000000004</v>
      </c>
      <c r="FR156" s="201">
        <f t="shared" si="176"/>
        <v>0</v>
      </c>
      <c r="FS156" s="201">
        <f t="shared" si="176"/>
        <v>0</v>
      </c>
      <c r="FT156" s="201">
        <f t="shared" si="176"/>
        <v>0</v>
      </c>
      <c r="FU156" s="201">
        <f t="shared" si="176"/>
        <v>423251.9</v>
      </c>
      <c r="FV156" s="201">
        <f t="shared" si="176"/>
        <v>200272.39</v>
      </c>
      <c r="FW156" s="201">
        <f t="shared" si="176"/>
        <v>0</v>
      </c>
      <c r="FX156" s="201">
        <f t="shared" si="176"/>
        <v>0</v>
      </c>
      <c r="FY156" s="2"/>
      <c r="FZ156" s="2"/>
      <c r="GA156" s="12"/>
      <c r="GB156" s="2"/>
      <c r="GC156" s="2"/>
      <c r="GD156" s="2"/>
      <c r="GE156" s="2"/>
      <c r="GF156" s="2"/>
      <c r="GG156" s="2"/>
      <c r="GH156" s="2"/>
      <c r="GI156" s="2"/>
      <c r="GJ156" s="2"/>
      <c r="GK156" s="2"/>
    </row>
    <row r="157" spans="1:193" x14ac:dyDescent="0.35">
      <c r="A157" s="2"/>
      <c r="B157" s="2" t="s">
        <v>904</v>
      </c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  <c r="GD157" s="2"/>
      <c r="GE157" s="2"/>
      <c r="GF157" s="2"/>
      <c r="GG157" s="2"/>
      <c r="GH157" s="2"/>
      <c r="GI157" s="2"/>
      <c r="GJ157" s="2"/>
      <c r="GK157" s="2"/>
    </row>
    <row r="158" spans="1:193" x14ac:dyDescent="0.35">
      <c r="A158" s="3" t="s">
        <v>905</v>
      </c>
      <c r="B158" s="2" t="s">
        <v>906</v>
      </c>
      <c r="C158" s="2">
        <f t="shared" ref="C158:BN158" si="177">ROUND(IF((AND((C101&lt;=459),(C137&lt;=C19)))=TRUE(),0,+C154+C156),2)</f>
        <v>8753248.9000000004</v>
      </c>
      <c r="D158" s="2">
        <f t="shared" si="177"/>
        <v>25177993.789999999</v>
      </c>
      <c r="E158" s="2">
        <f t="shared" si="177"/>
        <v>8745953.5299999993</v>
      </c>
      <c r="F158" s="2">
        <f t="shared" si="177"/>
        <v>15750004.630000001</v>
      </c>
      <c r="G158" s="2">
        <f t="shared" si="177"/>
        <v>0</v>
      </c>
      <c r="H158" s="2">
        <f t="shared" si="177"/>
        <v>0</v>
      </c>
      <c r="I158" s="2">
        <f t="shared" si="177"/>
        <v>10897314.34</v>
      </c>
      <c r="J158" s="2">
        <f t="shared" si="177"/>
        <v>2388220.9300000002</v>
      </c>
      <c r="K158" s="2">
        <f t="shared" si="177"/>
        <v>0</v>
      </c>
      <c r="L158" s="2">
        <f t="shared" si="177"/>
        <v>2278001.0699999998</v>
      </c>
      <c r="M158" s="2">
        <f t="shared" si="177"/>
        <v>1766243.93</v>
      </c>
      <c r="N158" s="2">
        <f t="shared" si="177"/>
        <v>0</v>
      </c>
      <c r="O158" s="2">
        <f t="shared" si="177"/>
        <v>0</v>
      </c>
      <c r="P158" s="2">
        <f t="shared" si="177"/>
        <v>0</v>
      </c>
      <c r="Q158" s="2">
        <f t="shared" si="177"/>
        <v>55828190.039999999</v>
      </c>
      <c r="R158" s="2">
        <f t="shared" si="177"/>
        <v>4639491.9400000004</v>
      </c>
      <c r="S158" s="2">
        <f t="shared" si="177"/>
        <v>1366731.33</v>
      </c>
      <c r="T158" s="2">
        <f t="shared" si="177"/>
        <v>0</v>
      </c>
      <c r="U158" s="2">
        <f t="shared" si="177"/>
        <v>0</v>
      </c>
      <c r="V158" s="2">
        <f t="shared" si="177"/>
        <v>0</v>
      </c>
      <c r="W158" s="2">
        <f t="shared" si="177"/>
        <v>0</v>
      </c>
      <c r="X158" s="2">
        <f t="shared" si="177"/>
        <v>0</v>
      </c>
      <c r="Y158" s="2">
        <f t="shared" si="177"/>
        <v>1355023.32</v>
      </c>
      <c r="Z158" s="2">
        <f t="shared" si="177"/>
        <v>0</v>
      </c>
      <c r="AA158" s="2">
        <f t="shared" si="177"/>
        <v>0</v>
      </c>
      <c r="AB158" s="2">
        <f t="shared" si="177"/>
        <v>0</v>
      </c>
      <c r="AC158" s="2">
        <f t="shared" si="177"/>
        <v>0</v>
      </c>
      <c r="AD158" s="2">
        <f t="shared" si="177"/>
        <v>0</v>
      </c>
      <c r="AE158" s="2">
        <f t="shared" si="177"/>
        <v>0</v>
      </c>
      <c r="AF158" s="2">
        <f t="shared" si="177"/>
        <v>0</v>
      </c>
      <c r="AG158" s="2">
        <f t="shared" si="177"/>
        <v>0</v>
      </c>
      <c r="AH158" s="2">
        <f t="shared" si="177"/>
        <v>956844.38</v>
      </c>
      <c r="AI158" s="2">
        <f t="shared" si="177"/>
        <v>0</v>
      </c>
      <c r="AJ158" s="2">
        <f t="shared" si="177"/>
        <v>0</v>
      </c>
      <c r="AK158" s="2">
        <f t="shared" si="177"/>
        <v>0</v>
      </c>
      <c r="AL158" s="2">
        <f t="shared" si="177"/>
        <v>0</v>
      </c>
      <c r="AM158" s="2">
        <f t="shared" si="177"/>
        <v>0</v>
      </c>
      <c r="AN158" s="2">
        <f t="shared" si="177"/>
        <v>0</v>
      </c>
      <c r="AO158" s="2">
        <f t="shared" si="177"/>
        <v>3683969.28</v>
      </c>
      <c r="AP158" s="2">
        <f t="shared" si="177"/>
        <v>77436346.480000004</v>
      </c>
      <c r="AQ158" s="2">
        <f t="shared" si="177"/>
        <v>0</v>
      </c>
      <c r="AR158" s="2">
        <f t="shared" si="177"/>
        <v>0</v>
      </c>
      <c r="AS158" s="2">
        <f t="shared" si="177"/>
        <v>0</v>
      </c>
      <c r="AT158" s="2">
        <f t="shared" si="177"/>
        <v>0</v>
      </c>
      <c r="AU158" s="2">
        <f t="shared" si="177"/>
        <v>0</v>
      </c>
      <c r="AV158" s="2">
        <f t="shared" si="177"/>
        <v>0</v>
      </c>
      <c r="AW158" s="2">
        <f t="shared" si="177"/>
        <v>0</v>
      </c>
      <c r="AX158" s="2">
        <f t="shared" si="177"/>
        <v>0</v>
      </c>
      <c r="AY158" s="2">
        <f t="shared" si="177"/>
        <v>0</v>
      </c>
      <c r="AZ158" s="2">
        <f t="shared" si="177"/>
        <v>13107670.01</v>
      </c>
      <c r="BA158" s="2">
        <f t="shared" si="177"/>
        <v>6102412.3300000001</v>
      </c>
      <c r="BB158" s="2">
        <f t="shared" si="177"/>
        <v>5058392.6900000004</v>
      </c>
      <c r="BC158" s="2">
        <f t="shared" si="177"/>
        <v>21421372.149999999</v>
      </c>
      <c r="BD158" s="2">
        <f t="shared" si="177"/>
        <v>0</v>
      </c>
      <c r="BE158" s="2">
        <f t="shared" si="177"/>
        <v>0</v>
      </c>
      <c r="BF158" s="2">
        <f t="shared" si="177"/>
        <v>0</v>
      </c>
      <c r="BG158" s="2">
        <f t="shared" si="177"/>
        <v>897658.81</v>
      </c>
      <c r="BH158" s="2">
        <f t="shared" si="177"/>
        <v>0</v>
      </c>
      <c r="BI158" s="2">
        <f t="shared" si="177"/>
        <v>0</v>
      </c>
      <c r="BJ158" s="2">
        <f t="shared" si="177"/>
        <v>0</v>
      </c>
      <c r="BK158" s="2">
        <f t="shared" si="177"/>
        <v>16727612.449999999</v>
      </c>
      <c r="BL158" s="2">
        <f t="shared" si="177"/>
        <v>0</v>
      </c>
      <c r="BM158" s="2">
        <f t="shared" si="177"/>
        <v>0</v>
      </c>
      <c r="BN158" s="2">
        <f t="shared" si="177"/>
        <v>2699488.8</v>
      </c>
      <c r="BO158" s="2">
        <f t="shared" ref="BO158:DZ158" si="178">ROUND(IF((AND((BO101&lt;=459),(BO137&lt;=BO19)))=TRUE(),0,+BO154+BO156),2)</f>
        <v>976793.49</v>
      </c>
      <c r="BP158" s="2">
        <f t="shared" si="178"/>
        <v>0</v>
      </c>
      <c r="BQ158" s="2">
        <f t="shared" si="178"/>
        <v>4260632.62</v>
      </c>
      <c r="BR158" s="2">
        <f t="shared" si="178"/>
        <v>0</v>
      </c>
      <c r="BS158" s="2">
        <f t="shared" si="178"/>
        <v>1293462.1499999999</v>
      </c>
      <c r="BT158" s="2">
        <f t="shared" si="178"/>
        <v>0</v>
      </c>
      <c r="BU158" s="2">
        <f t="shared" si="178"/>
        <v>0</v>
      </c>
      <c r="BV158" s="2">
        <f t="shared" si="178"/>
        <v>0</v>
      </c>
      <c r="BW158" s="2">
        <f t="shared" si="178"/>
        <v>0</v>
      </c>
      <c r="BX158" s="2">
        <f t="shared" si="178"/>
        <v>0</v>
      </c>
      <c r="BY158" s="2">
        <f t="shared" si="178"/>
        <v>0</v>
      </c>
      <c r="BZ158" s="2">
        <f t="shared" si="178"/>
        <v>0</v>
      </c>
      <c r="CA158" s="2">
        <f t="shared" si="178"/>
        <v>0</v>
      </c>
      <c r="CB158" s="2">
        <f t="shared" si="178"/>
        <v>0</v>
      </c>
      <c r="CC158" s="2">
        <f t="shared" si="178"/>
        <v>0</v>
      </c>
      <c r="CD158" s="2">
        <f t="shared" si="178"/>
        <v>0</v>
      </c>
      <c r="CE158" s="2">
        <f t="shared" si="178"/>
        <v>0</v>
      </c>
      <c r="CF158" s="2">
        <f t="shared" si="178"/>
        <v>0</v>
      </c>
      <c r="CG158" s="2">
        <f t="shared" si="178"/>
        <v>0</v>
      </c>
      <c r="CH158" s="2">
        <f t="shared" si="178"/>
        <v>0</v>
      </c>
      <c r="CI158" s="2">
        <f t="shared" si="178"/>
        <v>722310.27</v>
      </c>
      <c r="CJ158" s="2">
        <f t="shared" si="178"/>
        <v>656613.06000000006</v>
      </c>
      <c r="CK158" s="2">
        <f t="shared" si="178"/>
        <v>0</v>
      </c>
      <c r="CL158" s="2">
        <f t="shared" si="178"/>
        <v>0</v>
      </c>
      <c r="CM158" s="2">
        <f t="shared" si="178"/>
        <v>694751.3</v>
      </c>
      <c r="CN158" s="2">
        <f t="shared" si="178"/>
        <v>0</v>
      </c>
      <c r="CO158" s="2">
        <f t="shared" si="178"/>
        <v>0</v>
      </c>
      <c r="CP158" s="2">
        <f t="shared" si="178"/>
        <v>678495.71</v>
      </c>
      <c r="CQ158" s="2">
        <f t="shared" si="178"/>
        <v>1242054.3400000001</v>
      </c>
      <c r="CR158" s="2">
        <f t="shared" si="178"/>
        <v>0</v>
      </c>
      <c r="CS158" s="2">
        <f t="shared" si="178"/>
        <v>0</v>
      </c>
      <c r="CT158" s="2">
        <f t="shared" si="178"/>
        <v>0</v>
      </c>
      <c r="CU158" s="2">
        <f t="shared" si="178"/>
        <v>0</v>
      </c>
      <c r="CV158" s="2">
        <f t="shared" si="178"/>
        <v>0</v>
      </c>
      <c r="CW158" s="2">
        <f t="shared" si="178"/>
        <v>0</v>
      </c>
      <c r="CX158" s="2">
        <f t="shared" si="178"/>
        <v>0</v>
      </c>
      <c r="CY158" s="2">
        <f t="shared" si="178"/>
        <v>0</v>
      </c>
      <c r="CZ158" s="2">
        <f t="shared" si="178"/>
        <v>1509831.73</v>
      </c>
      <c r="DA158" s="2">
        <f t="shared" si="178"/>
        <v>0</v>
      </c>
      <c r="DB158" s="2">
        <f t="shared" si="178"/>
        <v>0</v>
      </c>
      <c r="DC158" s="2">
        <f t="shared" si="178"/>
        <v>0</v>
      </c>
      <c r="DD158" s="2">
        <f t="shared" si="178"/>
        <v>0</v>
      </c>
      <c r="DE158" s="2">
        <f t="shared" si="178"/>
        <v>0</v>
      </c>
      <c r="DF158" s="2">
        <f t="shared" si="178"/>
        <v>13218640.789999999</v>
      </c>
      <c r="DG158" s="2">
        <f t="shared" si="178"/>
        <v>0</v>
      </c>
      <c r="DH158" s="2">
        <f t="shared" si="178"/>
        <v>1498534.83</v>
      </c>
      <c r="DI158" s="2">
        <f t="shared" si="178"/>
        <v>2171552.66</v>
      </c>
      <c r="DJ158" s="2">
        <f t="shared" si="178"/>
        <v>465196.92</v>
      </c>
      <c r="DK158" s="2">
        <f t="shared" si="178"/>
        <v>435629.76</v>
      </c>
      <c r="DL158" s="2">
        <f t="shared" si="178"/>
        <v>4885259.24</v>
      </c>
      <c r="DM158" s="2">
        <f t="shared" si="178"/>
        <v>0</v>
      </c>
      <c r="DN158" s="2">
        <f t="shared" si="178"/>
        <v>1440842.39</v>
      </c>
      <c r="DO158" s="2">
        <f t="shared" si="178"/>
        <v>3314013.29</v>
      </c>
      <c r="DP158" s="2">
        <f t="shared" si="178"/>
        <v>0</v>
      </c>
      <c r="DQ158" s="2">
        <f t="shared" si="178"/>
        <v>0</v>
      </c>
      <c r="DR158" s="2">
        <f t="shared" si="178"/>
        <v>1874988.88</v>
      </c>
      <c r="DS158" s="2">
        <f t="shared" si="178"/>
        <v>943189.62</v>
      </c>
      <c r="DT158" s="2">
        <f t="shared" si="178"/>
        <v>0</v>
      </c>
      <c r="DU158" s="2">
        <f t="shared" si="178"/>
        <v>0</v>
      </c>
      <c r="DV158" s="2">
        <f t="shared" si="178"/>
        <v>0</v>
      </c>
      <c r="DW158" s="2">
        <f t="shared" si="178"/>
        <v>0</v>
      </c>
      <c r="DX158" s="2">
        <f t="shared" si="178"/>
        <v>0</v>
      </c>
      <c r="DY158" s="2">
        <f t="shared" si="178"/>
        <v>0</v>
      </c>
      <c r="DZ158" s="2">
        <f t="shared" si="178"/>
        <v>0</v>
      </c>
      <c r="EA158" s="2">
        <f t="shared" ref="EA158:FX158" si="179">ROUND(IF((AND((EA101&lt;=459),(EA137&lt;=EA19)))=TRUE(),0,+EA154+EA156),2)</f>
        <v>0</v>
      </c>
      <c r="EB158" s="2">
        <f t="shared" si="179"/>
        <v>585933.64</v>
      </c>
      <c r="EC158" s="2">
        <f t="shared" si="179"/>
        <v>0</v>
      </c>
      <c r="ED158" s="2">
        <f t="shared" si="179"/>
        <v>0</v>
      </c>
      <c r="EE158" s="2">
        <f t="shared" si="179"/>
        <v>0</v>
      </c>
      <c r="EF158" s="2">
        <f t="shared" si="179"/>
        <v>1750803.66</v>
      </c>
      <c r="EG158" s="2">
        <f t="shared" si="179"/>
        <v>0</v>
      </c>
      <c r="EH158" s="2">
        <f t="shared" si="179"/>
        <v>0</v>
      </c>
      <c r="EI158" s="2">
        <f t="shared" si="179"/>
        <v>20753009.460000001</v>
      </c>
      <c r="EJ158" s="2">
        <f t="shared" si="179"/>
        <v>7116030.2999999998</v>
      </c>
      <c r="EK158" s="2">
        <f t="shared" si="179"/>
        <v>0</v>
      </c>
      <c r="EL158" s="2">
        <f t="shared" si="179"/>
        <v>352188.77</v>
      </c>
      <c r="EM158" s="2">
        <f t="shared" si="179"/>
        <v>0</v>
      </c>
      <c r="EN158" s="2">
        <f t="shared" si="179"/>
        <v>1133798.3899999999</v>
      </c>
      <c r="EO158" s="2">
        <f t="shared" si="179"/>
        <v>0</v>
      </c>
      <c r="EP158" s="2">
        <f t="shared" si="179"/>
        <v>0</v>
      </c>
      <c r="EQ158" s="2">
        <f t="shared" si="179"/>
        <v>0</v>
      </c>
      <c r="ER158" s="2">
        <f t="shared" si="179"/>
        <v>0</v>
      </c>
      <c r="ES158" s="2">
        <f t="shared" si="179"/>
        <v>0</v>
      </c>
      <c r="ET158" s="2">
        <f t="shared" si="179"/>
        <v>0</v>
      </c>
      <c r="EU158" s="2">
        <f t="shared" si="179"/>
        <v>1145849.25</v>
      </c>
      <c r="EV158" s="2">
        <f t="shared" si="179"/>
        <v>0</v>
      </c>
      <c r="EW158" s="2">
        <f t="shared" si="179"/>
        <v>0</v>
      </c>
      <c r="EX158" s="2">
        <f t="shared" si="179"/>
        <v>0</v>
      </c>
      <c r="EY158" s="2">
        <f t="shared" si="179"/>
        <v>908250.29</v>
      </c>
      <c r="EZ158" s="2">
        <f t="shared" si="179"/>
        <v>0</v>
      </c>
      <c r="FA158" s="2">
        <f t="shared" si="179"/>
        <v>0</v>
      </c>
      <c r="FB158" s="2">
        <f t="shared" si="179"/>
        <v>0</v>
      </c>
      <c r="FC158" s="2">
        <f t="shared" si="179"/>
        <v>0</v>
      </c>
      <c r="FD158" s="2">
        <f t="shared" si="179"/>
        <v>0</v>
      </c>
      <c r="FE158" s="2">
        <f t="shared" si="179"/>
        <v>0</v>
      </c>
      <c r="FF158" s="2">
        <f t="shared" si="179"/>
        <v>0</v>
      </c>
      <c r="FG158" s="2">
        <f t="shared" si="179"/>
        <v>0</v>
      </c>
      <c r="FH158" s="2">
        <f t="shared" si="179"/>
        <v>0</v>
      </c>
      <c r="FI158" s="2">
        <f t="shared" si="179"/>
        <v>1237021.28</v>
      </c>
      <c r="FJ158" s="2">
        <f t="shared" si="179"/>
        <v>0</v>
      </c>
      <c r="FK158" s="2">
        <f t="shared" si="179"/>
        <v>1955916.46</v>
      </c>
      <c r="FL158" s="2">
        <f t="shared" si="179"/>
        <v>0</v>
      </c>
      <c r="FM158" s="2">
        <f t="shared" si="179"/>
        <v>0</v>
      </c>
      <c r="FN158" s="2">
        <f t="shared" si="179"/>
        <v>26032801.399999999</v>
      </c>
      <c r="FO158" s="2">
        <f t="shared" si="179"/>
        <v>811754.97</v>
      </c>
      <c r="FP158" s="2">
        <f t="shared" si="179"/>
        <v>1779660.17</v>
      </c>
      <c r="FQ158" s="2">
        <f t="shared" si="179"/>
        <v>638530.39</v>
      </c>
      <c r="FR158" s="2">
        <f t="shared" si="179"/>
        <v>0</v>
      </c>
      <c r="FS158" s="2">
        <f t="shared" si="179"/>
        <v>0</v>
      </c>
      <c r="FT158" s="2">
        <f t="shared" si="179"/>
        <v>0</v>
      </c>
      <c r="FU158" s="2">
        <f t="shared" si="179"/>
        <v>948989.96</v>
      </c>
      <c r="FV158" s="2">
        <f t="shared" si="179"/>
        <v>722104.85</v>
      </c>
      <c r="FW158" s="2">
        <f t="shared" si="179"/>
        <v>0</v>
      </c>
      <c r="FX158" s="2">
        <f t="shared" si="179"/>
        <v>0</v>
      </c>
      <c r="FY158" s="2"/>
      <c r="FZ158" s="2"/>
      <c r="GA158" s="2"/>
      <c r="GB158" s="2"/>
      <c r="GC158" s="2"/>
      <c r="GD158" s="2"/>
      <c r="GE158" s="2"/>
      <c r="GF158" s="2"/>
      <c r="GG158" s="2"/>
      <c r="GH158" s="2"/>
      <c r="GI158" s="2"/>
      <c r="GJ158" s="2"/>
      <c r="GK158" s="2"/>
    </row>
    <row r="159" spans="1:193" x14ac:dyDescent="0.35">
      <c r="A159" s="2"/>
      <c r="B159" s="2" t="s">
        <v>907</v>
      </c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  <c r="FY159" s="2"/>
      <c r="FZ159" s="2"/>
      <c r="GA159" s="2"/>
      <c r="GB159" s="2"/>
      <c r="GC159" s="2"/>
      <c r="GD159" s="2"/>
      <c r="GE159" s="2"/>
      <c r="GF159" s="2"/>
      <c r="GG159" s="2"/>
      <c r="GH159" s="2"/>
      <c r="GI159" s="2"/>
      <c r="GJ159" s="2"/>
      <c r="GK159" s="2"/>
    </row>
    <row r="160" spans="1:193" x14ac:dyDescent="0.35">
      <c r="A160" s="3" t="s">
        <v>908</v>
      </c>
      <c r="B160" s="2" t="s">
        <v>909</v>
      </c>
      <c r="C160" s="201">
        <f t="shared" ref="C160:BN160" si="180">MAX(C148,C150,C158)</f>
        <v>8753248.9000000004</v>
      </c>
      <c r="D160" s="201">
        <f t="shared" si="180"/>
        <v>25177993.789999999</v>
      </c>
      <c r="E160" s="201">
        <f t="shared" si="180"/>
        <v>8745953.5299999993</v>
      </c>
      <c r="F160" s="201">
        <f t="shared" si="180"/>
        <v>15750004.630000001</v>
      </c>
      <c r="G160" s="201">
        <f t="shared" si="180"/>
        <v>847677.92</v>
      </c>
      <c r="H160" s="201">
        <f t="shared" si="180"/>
        <v>646485.31000000006</v>
      </c>
      <c r="I160" s="201">
        <f t="shared" si="180"/>
        <v>10897314.34</v>
      </c>
      <c r="J160" s="201">
        <f t="shared" si="180"/>
        <v>2388220.9300000002</v>
      </c>
      <c r="K160" s="201">
        <f t="shared" si="180"/>
        <v>336132.21</v>
      </c>
      <c r="L160" s="201">
        <f t="shared" si="180"/>
        <v>2278001.0699999998</v>
      </c>
      <c r="M160" s="201">
        <f t="shared" si="180"/>
        <v>1766243.93</v>
      </c>
      <c r="N160" s="201">
        <f t="shared" si="180"/>
        <v>25225482.289999999</v>
      </c>
      <c r="O160" s="201">
        <f t="shared" si="180"/>
        <v>3750117.5</v>
      </c>
      <c r="P160" s="201">
        <f t="shared" si="180"/>
        <v>370758.79</v>
      </c>
      <c r="Q160" s="201">
        <f t="shared" si="180"/>
        <v>55828190.039999999</v>
      </c>
      <c r="R160" s="201">
        <f t="shared" si="180"/>
        <v>4639491.9400000004</v>
      </c>
      <c r="S160" s="201">
        <f t="shared" si="180"/>
        <v>1366731.33</v>
      </c>
      <c r="T160" s="201">
        <f t="shared" si="180"/>
        <v>276774.75</v>
      </c>
      <c r="U160" s="201">
        <f t="shared" si="180"/>
        <v>98456.6</v>
      </c>
      <c r="V160" s="201">
        <f t="shared" si="180"/>
        <v>330674.71999999997</v>
      </c>
      <c r="W160" s="201">
        <f t="shared" si="180"/>
        <v>218569.02</v>
      </c>
      <c r="X160" s="201">
        <f t="shared" si="180"/>
        <v>42163.87</v>
      </c>
      <c r="Y160" s="201">
        <f t="shared" si="180"/>
        <v>1355023.32</v>
      </c>
      <c r="Z160" s="201">
        <f t="shared" si="180"/>
        <v>196361.44</v>
      </c>
      <c r="AA160" s="201">
        <f t="shared" si="180"/>
        <v>13424161.34</v>
      </c>
      <c r="AB160" s="201">
        <f t="shared" si="180"/>
        <v>9294979.3699999992</v>
      </c>
      <c r="AC160" s="201">
        <f t="shared" si="180"/>
        <v>458433.65</v>
      </c>
      <c r="AD160" s="201">
        <f t="shared" si="180"/>
        <v>684417.85</v>
      </c>
      <c r="AE160" s="201">
        <f t="shared" si="180"/>
        <v>121488.59</v>
      </c>
      <c r="AF160" s="201">
        <f t="shared" si="180"/>
        <v>214136.17</v>
      </c>
      <c r="AG160" s="201">
        <f t="shared" si="180"/>
        <v>272219.07</v>
      </c>
      <c r="AH160" s="201">
        <f t="shared" si="180"/>
        <v>956844.38</v>
      </c>
      <c r="AI160" s="201">
        <f t="shared" si="180"/>
        <v>403953.6</v>
      </c>
      <c r="AJ160" s="201">
        <f t="shared" si="180"/>
        <v>310656.53999999998</v>
      </c>
      <c r="AK160" s="201">
        <f t="shared" si="180"/>
        <v>328908.06</v>
      </c>
      <c r="AL160" s="201">
        <f t="shared" si="180"/>
        <v>410650.01</v>
      </c>
      <c r="AM160" s="201">
        <f t="shared" si="180"/>
        <v>392072.62</v>
      </c>
      <c r="AN160" s="201">
        <f t="shared" si="180"/>
        <v>285367.14</v>
      </c>
      <c r="AO160" s="201">
        <f t="shared" si="180"/>
        <v>3683969.28</v>
      </c>
      <c r="AP160" s="201">
        <f t="shared" si="180"/>
        <v>77436346.480000004</v>
      </c>
      <c r="AQ160" s="201">
        <f t="shared" si="180"/>
        <v>274867.88</v>
      </c>
      <c r="AR160" s="201">
        <f t="shared" si="180"/>
        <v>13777759.699999999</v>
      </c>
      <c r="AS160" s="201">
        <f t="shared" si="180"/>
        <v>3605735.45</v>
      </c>
      <c r="AT160" s="201">
        <f t="shared" si="180"/>
        <v>1168402.97</v>
      </c>
      <c r="AU160" s="201">
        <f t="shared" si="180"/>
        <v>234784.12</v>
      </c>
      <c r="AV160" s="201">
        <f t="shared" si="180"/>
        <v>321415.36</v>
      </c>
      <c r="AW160" s="201">
        <f t="shared" si="180"/>
        <v>195213.3</v>
      </c>
      <c r="AX160" s="201">
        <f t="shared" si="180"/>
        <v>88434.880000000005</v>
      </c>
      <c r="AY160" s="201">
        <f t="shared" si="180"/>
        <v>418311.39</v>
      </c>
      <c r="AZ160" s="201">
        <f t="shared" si="180"/>
        <v>13107670.01</v>
      </c>
      <c r="BA160" s="201">
        <f t="shared" si="180"/>
        <v>6102412.3300000001</v>
      </c>
      <c r="BB160" s="201">
        <f t="shared" si="180"/>
        <v>5058392.6900000004</v>
      </c>
      <c r="BC160" s="201">
        <f t="shared" si="180"/>
        <v>21421372.149999999</v>
      </c>
      <c r="BD160" s="201">
        <f t="shared" si="180"/>
        <v>857339.95</v>
      </c>
      <c r="BE160" s="201">
        <f t="shared" si="180"/>
        <v>690136.51</v>
      </c>
      <c r="BF160" s="201">
        <f t="shared" si="180"/>
        <v>7051143.6699999999</v>
      </c>
      <c r="BG160" s="201">
        <f t="shared" si="180"/>
        <v>897658.81</v>
      </c>
      <c r="BH160" s="201">
        <f t="shared" si="180"/>
        <v>348515.27</v>
      </c>
      <c r="BI160" s="201">
        <f t="shared" si="180"/>
        <v>358568.96000000002</v>
      </c>
      <c r="BJ160" s="201">
        <f t="shared" si="180"/>
        <v>1276277.2</v>
      </c>
      <c r="BK160" s="201">
        <f t="shared" si="180"/>
        <v>16727612.449999999</v>
      </c>
      <c r="BL160" s="201">
        <f t="shared" si="180"/>
        <v>157601.79</v>
      </c>
      <c r="BM160" s="201">
        <f t="shared" si="180"/>
        <v>450775.65</v>
      </c>
      <c r="BN160" s="201">
        <f t="shared" si="180"/>
        <v>2699488.8</v>
      </c>
      <c r="BO160" s="201">
        <f t="shared" ref="BO160:DZ160" si="181">MAX(BO148,BO150,BO158)</f>
        <v>976793.49</v>
      </c>
      <c r="BP160" s="201">
        <f t="shared" si="181"/>
        <v>250386.56</v>
      </c>
      <c r="BQ160" s="201">
        <f t="shared" si="181"/>
        <v>4260632.62</v>
      </c>
      <c r="BR160" s="201">
        <f t="shared" si="181"/>
        <v>2011690.31</v>
      </c>
      <c r="BS160" s="201">
        <f t="shared" si="181"/>
        <v>1293462.1499999999</v>
      </c>
      <c r="BT160" s="201">
        <f t="shared" si="181"/>
        <v>270342.34000000003</v>
      </c>
      <c r="BU160" s="201">
        <f t="shared" si="181"/>
        <v>278352.62</v>
      </c>
      <c r="BV160" s="201">
        <f t="shared" si="181"/>
        <v>575857.79</v>
      </c>
      <c r="BW160" s="201">
        <f t="shared" si="181"/>
        <v>889802.43</v>
      </c>
      <c r="BX160" s="201">
        <f t="shared" si="181"/>
        <v>94080.02</v>
      </c>
      <c r="BY160" s="201">
        <f t="shared" si="181"/>
        <v>568269.22</v>
      </c>
      <c r="BZ160" s="201">
        <f t="shared" si="181"/>
        <v>261771.82</v>
      </c>
      <c r="CA160" s="201">
        <f t="shared" si="181"/>
        <v>128958.44</v>
      </c>
      <c r="CB160" s="201">
        <f t="shared" si="181"/>
        <v>30589869.02</v>
      </c>
      <c r="CC160" s="201">
        <f t="shared" si="181"/>
        <v>261322.08</v>
      </c>
      <c r="CD160" s="201">
        <f t="shared" si="181"/>
        <v>46595.24</v>
      </c>
      <c r="CE160" s="201">
        <f t="shared" si="181"/>
        <v>180757.5</v>
      </c>
      <c r="CF160" s="201">
        <f t="shared" si="181"/>
        <v>124664.44</v>
      </c>
      <c r="CG160" s="201">
        <f t="shared" si="181"/>
        <v>230789.96</v>
      </c>
      <c r="CH160" s="201">
        <f t="shared" si="181"/>
        <v>205875.01</v>
      </c>
      <c r="CI160" s="201">
        <f t="shared" si="181"/>
        <v>722310.27</v>
      </c>
      <c r="CJ160" s="201">
        <f t="shared" si="181"/>
        <v>656613.06000000006</v>
      </c>
      <c r="CK160" s="201">
        <f t="shared" si="181"/>
        <v>2918299.24</v>
      </c>
      <c r="CL160" s="201">
        <f t="shared" si="181"/>
        <v>730484.51</v>
      </c>
      <c r="CM160" s="201">
        <f t="shared" si="181"/>
        <v>694751.3</v>
      </c>
      <c r="CN160" s="201">
        <f t="shared" si="181"/>
        <v>13405358.189999999</v>
      </c>
      <c r="CO160" s="201">
        <f t="shared" si="181"/>
        <v>7510627.0300000003</v>
      </c>
      <c r="CP160" s="201">
        <f t="shared" si="181"/>
        <v>678495.71</v>
      </c>
      <c r="CQ160" s="201">
        <f t="shared" si="181"/>
        <v>1242054.3400000001</v>
      </c>
      <c r="CR160" s="201">
        <f t="shared" si="181"/>
        <v>263146.21000000002</v>
      </c>
      <c r="CS160" s="201">
        <f t="shared" si="181"/>
        <v>223160.86</v>
      </c>
      <c r="CT160" s="201">
        <f t="shared" si="181"/>
        <v>202343.57</v>
      </c>
      <c r="CU160" s="201">
        <f t="shared" si="181"/>
        <v>250329.55</v>
      </c>
      <c r="CV160" s="201">
        <f t="shared" si="181"/>
        <v>19509.93</v>
      </c>
      <c r="CW160" s="201">
        <f t="shared" si="181"/>
        <v>230859.71</v>
      </c>
      <c r="CX160" s="201">
        <f t="shared" si="181"/>
        <v>360611.89</v>
      </c>
      <c r="CY160" s="201">
        <f t="shared" si="181"/>
        <v>56459.96</v>
      </c>
      <c r="CZ160" s="201">
        <f t="shared" si="181"/>
        <v>1509831.73</v>
      </c>
      <c r="DA160" s="201">
        <f t="shared" si="181"/>
        <v>109009.29</v>
      </c>
      <c r="DB160" s="201">
        <f t="shared" si="181"/>
        <v>183418.91</v>
      </c>
      <c r="DC160" s="201">
        <f t="shared" si="181"/>
        <v>103388.08</v>
      </c>
      <c r="DD160" s="201">
        <f t="shared" si="181"/>
        <v>261241.07</v>
      </c>
      <c r="DE160" s="201">
        <f t="shared" si="181"/>
        <v>221681.91</v>
      </c>
      <c r="DF160" s="201">
        <f t="shared" si="181"/>
        <v>13218640.789999999</v>
      </c>
      <c r="DG160" s="201">
        <f t="shared" si="181"/>
        <v>163626.54</v>
      </c>
      <c r="DH160" s="201">
        <f t="shared" si="181"/>
        <v>1498534.83</v>
      </c>
      <c r="DI160" s="201">
        <f t="shared" si="181"/>
        <v>2171552.66</v>
      </c>
      <c r="DJ160" s="201">
        <f t="shared" si="181"/>
        <v>465196.92</v>
      </c>
      <c r="DK160" s="201">
        <f t="shared" si="181"/>
        <v>435629.76</v>
      </c>
      <c r="DL160" s="201">
        <f t="shared" si="181"/>
        <v>4885259.24</v>
      </c>
      <c r="DM160" s="201">
        <f t="shared" si="181"/>
        <v>291629.55</v>
      </c>
      <c r="DN160" s="201">
        <f t="shared" si="181"/>
        <v>1440842.39</v>
      </c>
      <c r="DO160" s="201">
        <f t="shared" si="181"/>
        <v>3314013.29</v>
      </c>
      <c r="DP160" s="201">
        <f t="shared" si="181"/>
        <v>194617.12</v>
      </c>
      <c r="DQ160" s="201">
        <f t="shared" si="181"/>
        <v>464700.03</v>
      </c>
      <c r="DR160" s="201">
        <f t="shared" si="181"/>
        <v>1874988.88</v>
      </c>
      <c r="DS160" s="201">
        <f t="shared" si="181"/>
        <v>943189.62</v>
      </c>
      <c r="DT160" s="201">
        <f t="shared" si="181"/>
        <v>342708</v>
      </c>
      <c r="DU160" s="201">
        <f t="shared" si="181"/>
        <v>345015.97</v>
      </c>
      <c r="DV160" s="201">
        <f t="shared" si="181"/>
        <v>226395.5</v>
      </c>
      <c r="DW160" s="201">
        <f t="shared" si="181"/>
        <v>288296.09000000003</v>
      </c>
      <c r="DX160" s="201">
        <f t="shared" si="181"/>
        <v>135089.60000000001</v>
      </c>
      <c r="DY160" s="201">
        <f t="shared" si="181"/>
        <v>150749.99</v>
      </c>
      <c r="DZ160" s="201">
        <f t="shared" si="181"/>
        <v>376757.74</v>
      </c>
      <c r="EA160" s="201">
        <f t="shared" ref="EA160:FX160" si="182">MAX(EA148,EA150,EA158)</f>
        <v>331208.92</v>
      </c>
      <c r="EB160" s="201">
        <f t="shared" si="182"/>
        <v>585933.64</v>
      </c>
      <c r="EC160" s="201">
        <f t="shared" si="182"/>
        <v>163810.41</v>
      </c>
      <c r="ED160" s="201">
        <f t="shared" si="182"/>
        <v>183659.41</v>
      </c>
      <c r="EE160" s="201">
        <f t="shared" si="182"/>
        <v>285158.93</v>
      </c>
      <c r="EF160" s="201">
        <f t="shared" si="182"/>
        <v>1750803.66</v>
      </c>
      <c r="EG160" s="201">
        <f t="shared" si="182"/>
        <v>282518.46000000002</v>
      </c>
      <c r="EH160" s="201">
        <f t="shared" si="182"/>
        <v>254681.59</v>
      </c>
      <c r="EI160" s="201">
        <f t="shared" si="182"/>
        <v>20753009.460000001</v>
      </c>
      <c r="EJ160" s="201">
        <f t="shared" si="182"/>
        <v>7116030.2999999998</v>
      </c>
      <c r="EK160" s="201">
        <f t="shared" si="182"/>
        <v>374892.02</v>
      </c>
      <c r="EL160" s="201">
        <f t="shared" si="182"/>
        <v>352188.77</v>
      </c>
      <c r="EM160" s="201">
        <f t="shared" si="182"/>
        <v>337930.74</v>
      </c>
      <c r="EN160" s="201">
        <f t="shared" si="182"/>
        <v>1133798.3899999999</v>
      </c>
      <c r="EO160" s="201">
        <f t="shared" si="182"/>
        <v>256619.74</v>
      </c>
      <c r="EP160" s="201">
        <f t="shared" si="182"/>
        <v>189977.33</v>
      </c>
      <c r="EQ160" s="201">
        <f t="shared" si="182"/>
        <v>720137.72</v>
      </c>
      <c r="ER160" s="201">
        <f t="shared" si="182"/>
        <v>147065.48000000001</v>
      </c>
      <c r="ES160" s="201">
        <f t="shared" si="182"/>
        <v>289128.61</v>
      </c>
      <c r="ET160" s="201">
        <f t="shared" si="182"/>
        <v>323555.75</v>
      </c>
      <c r="EU160" s="201">
        <f t="shared" si="182"/>
        <v>1145849.25</v>
      </c>
      <c r="EV160" s="201">
        <f t="shared" si="182"/>
        <v>128344.17</v>
      </c>
      <c r="EW160" s="201">
        <f t="shared" si="182"/>
        <v>360801.38</v>
      </c>
      <c r="EX160" s="201">
        <f t="shared" si="182"/>
        <v>201492.04</v>
      </c>
      <c r="EY160" s="201">
        <f t="shared" si="182"/>
        <v>908250.29</v>
      </c>
      <c r="EZ160" s="201">
        <f t="shared" si="182"/>
        <v>164017.32999999999</v>
      </c>
      <c r="FA160" s="201">
        <f t="shared" si="182"/>
        <v>2043501.34</v>
      </c>
      <c r="FB160" s="201">
        <f t="shared" si="182"/>
        <v>373728.29</v>
      </c>
      <c r="FC160" s="201">
        <f t="shared" si="182"/>
        <v>847261.73</v>
      </c>
      <c r="FD160" s="201">
        <f t="shared" si="182"/>
        <v>375084.16</v>
      </c>
      <c r="FE160" s="201">
        <f t="shared" si="182"/>
        <v>122433.99</v>
      </c>
      <c r="FF160" s="201">
        <f t="shared" si="182"/>
        <v>248135.54</v>
      </c>
      <c r="FG160" s="201">
        <f t="shared" si="182"/>
        <v>157060.07999999999</v>
      </c>
      <c r="FH160" s="201">
        <f t="shared" si="182"/>
        <v>100063.14</v>
      </c>
      <c r="FI160" s="201">
        <f t="shared" si="182"/>
        <v>1237021.28</v>
      </c>
      <c r="FJ160" s="201">
        <f t="shared" si="182"/>
        <v>978820.8</v>
      </c>
      <c r="FK160" s="201">
        <f t="shared" si="182"/>
        <v>1955916.46</v>
      </c>
      <c r="FL160" s="201">
        <f t="shared" si="182"/>
        <v>2416715.9500000002</v>
      </c>
      <c r="FM160" s="201">
        <f t="shared" si="182"/>
        <v>1750930.31</v>
      </c>
      <c r="FN160" s="201">
        <f t="shared" si="182"/>
        <v>26032801.399999999</v>
      </c>
      <c r="FO160" s="201">
        <f t="shared" si="182"/>
        <v>811754.97</v>
      </c>
      <c r="FP160" s="201">
        <f t="shared" si="182"/>
        <v>1779660.17</v>
      </c>
      <c r="FQ160" s="201">
        <f t="shared" si="182"/>
        <v>638530.39</v>
      </c>
      <c r="FR160" s="201">
        <f t="shared" si="182"/>
        <v>151563.35</v>
      </c>
      <c r="FS160" s="201">
        <f t="shared" si="182"/>
        <v>104463.92</v>
      </c>
      <c r="FT160" s="201">
        <f t="shared" si="182"/>
        <v>113117.88</v>
      </c>
      <c r="FU160" s="201">
        <f t="shared" si="182"/>
        <v>948989.96</v>
      </c>
      <c r="FV160" s="201">
        <f t="shared" si="182"/>
        <v>722104.85</v>
      </c>
      <c r="FW160" s="201">
        <f t="shared" si="182"/>
        <v>198840.46</v>
      </c>
      <c r="FX160" s="201">
        <f t="shared" si="182"/>
        <v>73557.960000000006</v>
      </c>
      <c r="FY160" s="2"/>
      <c r="FZ160" s="2">
        <f>SUM(C160:FX160)</f>
        <v>569459183.66999996</v>
      </c>
      <c r="GA160" s="2"/>
      <c r="GB160" s="2"/>
      <c r="GC160" s="2"/>
      <c r="GD160" s="2"/>
      <c r="GE160" s="2"/>
      <c r="GF160" s="2"/>
      <c r="GG160" s="2"/>
      <c r="GH160" s="2"/>
      <c r="GI160" s="2"/>
      <c r="GJ160" s="2"/>
      <c r="GK160" s="2"/>
    </row>
    <row r="161" spans="1:193" x14ac:dyDescent="0.35">
      <c r="A161" s="2"/>
      <c r="B161" s="2" t="s">
        <v>910</v>
      </c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  <c r="BA161" s="49"/>
      <c r="BB161" s="49"/>
      <c r="BC161" s="49"/>
      <c r="BD161" s="49"/>
      <c r="BE161" s="49"/>
      <c r="BF161" s="49"/>
      <c r="BG161" s="49"/>
      <c r="BH161" s="49"/>
      <c r="BI161" s="49"/>
      <c r="BJ161" s="49"/>
      <c r="BK161" s="49"/>
      <c r="BL161" s="49"/>
      <c r="BM161" s="49"/>
      <c r="BN161" s="49"/>
      <c r="BO161" s="49"/>
      <c r="BP161" s="49"/>
      <c r="BQ161" s="49"/>
      <c r="BR161" s="49"/>
      <c r="BS161" s="49"/>
      <c r="BT161" s="49"/>
      <c r="BU161" s="49"/>
      <c r="BV161" s="49"/>
      <c r="BW161" s="49"/>
      <c r="BX161" s="49"/>
      <c r="BY161" s="49"/>
      <c r="BZ161" s="49"/>
      <c r="CA161" s="49"/>
      <c r="CB161" s="49"/>
      <c r="CC161" s="49"/>
      <c r="CD161" s="49"/>
      <c r="CE161" s="49"/>
      <c r="CF161" s="49"/>
      <c r="CG161" s="49"/>
      <c r="CH161" s="49"/>
      <c r="CI161" s="49"/>
      <c r="CJ161" s="49"/>
      <c r="CK161" s="49"/>
      <c r="CL161" s="49"/>
      <c r="CM161" s="49"/>
      <c r="CN161" s="49"/>
      <c r="CO161" s="49"/>
      <c r="CP161" s="49"/>
      <c r="CQ161" s="49"/>
      <c r="CR161" s="49"/>
      <c r="CS161" s="49"/>
      <c r="CT161" s="49"/>
      <c r="CU161" s="49"/>
      <c r="CV161" s="49"/>
      <c r="CW161" s="49"/>
      <c r="CX161" s="49"/>
      <c r="CY161" s="49"/>
      <c r="CZ161" s="49"/>
      <c r="DA161" s="49"/>
      <c r="DB161" s="49"/>
      <c r="DC161" s="49"/>
      <c r="DD161" s="49"/>
      <c r="DE161" s="49"/>
      <c r="DF161" s="49"/>
      <c r="DG161" s="49"/>
      <c r="DH161" s="49"/>
      <c r="DI161" s="49"/>
      <c r="DJ161" s="49"/>
      <c r="DK161" s="49"/>
      <c r="DL161" s="49"/>
      <c r="DM161" s="49"/>
      <c r="DN161" s="49"/>
      <c r="DO161" s="49"/>
      <c r="DP161" s="49"/>
      <c r="DQ161" s="49"/>
      <c r="DR161" s="49"/>
      <c r="DS161" s="49"/>
      <c r="DT161" s="49"/>
      <c r="DU161" s="49"/>
      <c r="DV161" s="49"/>
      <c r="DW161" s="49"/>
      <c r="DX161" s="49"/>
      <c r="DY161" s="49"/>
      <c r="DZ161" s="49"/>
      <c r="EA161" s="49"/>
      <c r="EB161" s="49"/>
      <c r="EC161" s="49"/>
      <c r="ED161" s="49"/>
      <c r="EE161" s="49"/>
      <c r="EF161" s="49"/>
      <c r="EG161" s="49"/>
      <c r="EH161" s="49"/>
      <c r="EI161" s="49"/>
      <c r="EJ161" s="49"/>
      <c r="EK161" s="49"/>
      <c r="EL161" s="49"/>
      <c r="EM161" s="49"/>
      <c r="EN161" s="49"/>
      <c r="EO161" s="49"/>
      <c r="EP161" s="49"/>
      <c r="EQ161" s="49"/>
      <c r="ER161" s="49"/>
      <c r="ES161" s="49"/>
      <c r="ET161" s="49"/>
      <c r="EU161" s="49"/>
      <c r="EV161" s="49"/>
      <c r="EW161" s="49"/>
      <c r="EX161" s="49"/>
      <c r="EY161" s="49"/>
      <c r="EZ161" s="49"/>
      <c r="FA161" s="49"/>
      <c r="FB161" s="49"/>
      <c r="FC161" s="49"/>
      <c r="FD161" s="49"/>
      <c r="FE161" s="49"/>
      <c r="FF161" s="49"/>
      <c r="FG161" s="49"/>
      <c r="FH161" s="49"/>
      <c r="FI161" s="49"/>
      <c r="FJ161" s="49"/>
      <c r="FK161" s="49"/>
      <c r="FL161" s="49"/>
      <c r="FM161" s="49"/>
      <c r="FN161" s="49"/>
      <c r="FO161" s="49"/>
      <c r="FP161" s="49"/>
      <c r="FQ161" s="49"/>
      <c r="FR161" s="49"/>
      <c r="FS161" s="49"/>
      <c r="FT161" s="49"/>
      <c r="FU161" s="49"/>
      <c r="FV161" s="49"/>
      <c r="FW161" s="49"/>
      <c r="FX161" s="49"/>
      <c r="FY161" s="2"/>
      <c r="FZ161" s="49"/>
      <c r="GA161" s="2"/>
      <c r="GB161" s="2"/>
      <c r="GC161" s="2"/>
      <c r="GD161" s="2"/>
      <c r="GE161" s="2"/>
      <c r="GF161" s="2"/>
      <c r="GG161" s="2"/>
      <c r="GH161" s="2"/>
      <c r="GI161" s="2"/>
      <c r="GJ161" s="2"/>
      <c r="GK161" s="2"/>
    </row>
    <row r="162" spans="1:193" x14ac:dyDescent="0.35">
      <c r="A162" s="2"/>
      <c r="B162" s="2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  <c r="AJ162" s="49"/>
      <c r="AK162" s="49"/>
      <c r="AL162" s="49"/>
      <c r="AM162" s="49"/>
      <c r="AN162" s="49"/>
      <c r="AO162" s="49"/>
      <c r="AP162" s="49"/>
      <c r="AQ162" s="49"/>
      <c r="AR162" s="49"/>
      <c r="AS162" s="49"/>
      <c r="AT162" s="49"/>
      <c r="AU162" s="49"/>
      <c r="AV162" s="49"/>
      <c r="AW162" s="49"/>
      <c r="AX162" s="49"/>
      <c r="AY162" s="49"/>
      <c r="AZ162" s="49"/>
      <c r="BA162" s="49"/>
      <c r="BB162" s="49"/>
      <c r="BC162" s="49"/>
      <c r="BD162" s="49"/>
      <c r="BE162" s="49"/>
      <c r="BF162" s="49"/>
      <c r="BG162" s="49"/>
      <c r="BH162" s="49"/>
      <c r="BI162" s="49"/>
      <c r="BJ162" s="49"/>
      <c r="BK162" s="49"/>
      <c r="BL162" s="49"/>
      <c r="BM162" s="49"/>
      <c r="BN162" s="49"/>
      <c r="BO162" s="49"/>
      <c r="BP162" s="49"/>
      <c r="BQ162" s="49"/>
      <c r="BR162" s="49"/>
      <c r="BS162" s="49"/>
      <c r="BT162" s="49"/>
      <c r="BU162" s="49"/>
      <c r="BV162" s="49"/>
      <c r="BW162" s="49"/>
      <c r="BX162" s="49"/>
      <c r="BY162" s="49"/>
      <c r="BZ162" s="49"/>
      <c r="CA162" s="49"/>
      <c r="CB162" s="49"/>
      <c r="CC162" s="49"/>
      <c r="CD162" s="49"/>
      <c r="CE162" s="49"/>
      <c r="CF162" s="49"/>
      <c r="CG162" s="49"/>
      <c r="CH162" s="49"/>
      <c r="CI162" s="49"/>
      <c r="CJ162" s="49"/>
      <c r="CK162" s="49"/>
      <c r="CL162" s="49"/>
      <c r="CM162" s="49"/>
      <c r="CN162" s="49"/>
      <c r="CO162" s="49"/>
      <c r="CP162" s="49"/>
      <c r="CQ162" s="49"/>
      <c r="CR162" s="49"/>
      <c r="CS162" s="49"/>
      <c r="CT162" s="49"/>
      <c r="CU162" s="49"/>
      <c r="CV162" s="49"/>
      <c r="CW162" s="49"/>
      <c r="CX162" s="49"/>
      <c r="CY162" s="49"/>
      <c r="CZ162" s="49"/>
      <c r="DA162" s="49"/>
      <c r="DB162" s="49"/>
      <c r="DC162" s="49"/>
      <c r="DD162" s="49"/>
      <c r="DE162" s="49"/>
      <c r="DF162" s="49"/>
      <c r="DG162" s="49"/>
      <c r="DH162" s="49"/>
      <c r="DI162" s="49"/>
      <c r="DJ162" s="49"/>
      <c r="DK162" s="49"/>
      <c r="DL162" s="49"/>
      <c r="DM162" s="49"/>
      <c r="DN162" s="49"/>
      <c r="DO162" s="49"/>
      <c r="DP162" s="49"/>
      <c r="DQ162" s="49"/>
      <c r="DR162" s="49"/>
      <c r="DS162" s="49"/>
      <c r="DT162" s="49"/>
      <c r="DU162" s="49"/>
      <c r="DV162" s="49"/>
      <c r="DW162" s="49"/>
      <c r="DX162" s="49"/>
      <c r="DY162" s="49"/>
      <c r="DZ162" s="49"/>
      <c r="EA162" s="49"/>
      <c r="EB162" s="49"/>
      <c r="EC162" s="49"/>
      <c r="ED162" s="49"/>
      <c r="EE162" s="49"/>
      <c r="EF162" s="49"/>
      <c r="EG162" s="49"/>
      <c r="EH162" s="49"/>
      <c r="EI162" s="49"/>
      <c r="EJ162" s="49"/>
      <c r="EK162" s="49"/>
      <c r="EL162" s="49"/>
      <c r="EM162" s="49"/>
      <c r="EN162" s="49"/>
      <c r="EO162" s="49"/>
      <c r="EP162" s="49"/>
      <c r="EQ162" s="49"/>
      <c r="ER162" s="49"/>
      <c r="ES162" s="49"/>
      <c r="ET162" s="49"/>
      <c r="EU162" s="49"/>
      <c r="EV162" s="49"/>
      <c r="EW162" s="49"/>
      <c r="EX162" s="49"/>
      <c r="EY162" s="49"/>
      <c r="EZ162" s="49"/>
      <c r="FA162" s="49"/>
      <c r="FB162" s="49"/>
      <c r="FC162" s="49"/>
      <c r="FD162" s="49"/>
      <c r="FE162" s="49"/>
      <c r="FF162" s="49"/>
      <c r="FG162" s="49"/>
      <c r="FH162" s="49"/>
      <c r="FI162" s="49"/>
      <c r="FJ162" s="49"/>
      <c r="FK162" s="49"/>
      <c r="FL162" s="49"/>
      <c r="FM162" s="49"/>
      <c r="FN162" s="49"/>
      <c r="FO162" s="49"/>
      <c r="FP162" s="49"/>
      <c r="FQ162" s="49"/>
      <c r="FR162" s="49"/>
      <c r="FS162" s="49"/>
      <c r="FT162" s="49"/>
      <c r="FU162" s="49"/>
      <c r="FV162" s="49"/>
      <c r="FW162" s="49"/>
      <c r="FX162" s="49"/>
      <c r="FY162" s="2"/>
      <c r="FZ162" s="49"/>
      <c r="GA162" s="2"/>
      <c r="GB162" s="2"/>
      <c r="GC162" s="2"/>
      <c r="GD162" s="2"/>
      <c r="GE162" s="2"/>
      <c r="GF162" s="2"/>
      <c r="GG162" s="2"/>
      <c r="GH162" s="2"/>
      <c r="GI162" s="2"/>
      <c r="GJ162" s="2"/>
      <c r="GK162" s="2"/>
    </row>
    <row r="163" spans="1:193" x14ac:dyDescent="0.35">
      <c r="A163" s="3"/>
      <c r="B163" s="33" t="s">
        <v>911</v>
      </c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  <c r="AI163" s="49"/>
      <c r="AJ163" s="49"/>
      <c r="AK163" s="49"/>
      <c r="AL163" s="49"/>
      <c r="AM163" s="49"/>
      <c r="AN163" s="49"/>
      <c r="AO163" s="49"/>
      <c r="AP163" s="49"/>
      <c r="AQ163" s="49"/>
      <c r="AR163" s="49"/>
      <c r="AS163" s="49"/>
      <c r="AT163" s="49"/>
      <c r="AU163" s="49"/>
      <c r="AV163" s="49"/>
      <c r="AW163" s="49"/>
      <c r="AX163" s="49"/>
      <c r="AY163" s="49"/>
      <c r="AZ163" s="49"/>
      <c r="BA163" s="49"/>
      <c r="BB163" s="49"/>
      <c r="BC163" s="49"/>
      <c r="BD163" s="49"/>
      <c r="BE163" s="49"/>
      <c r="BF163" s="49"/>
      <c r="BG163" s="49"/>
      <c r="BH163" s="49"/>
      <c r="BI163" s="49"/>
      <c r="BJ163" s="49"/>
      <c r="BK163" s="49"/>
      <c r="BL163" s="49"/>
      <c r="BM163" s="49"/>
      <c r="BN163" s="49"/>
      <c r="BO163" s="49"/>
      <c r="BP163" s="49"/>
      <c r="BQ163" s="49"/>
      <c r="BR163" s="49"/>
      <c r="BS163" s="49"/>
      <c r="BT163" s="49"/>
      <c r="BU163" s="49"/>
      <c r="BV163" s="49"/>
      <c r="BW163" s="49"/>
      <c r="BX163" s="49"/>
      <c r="BY163" s="49"/>
      <c r="BZ163" s="49"/>
      <c r="CA163" s="49"/>
      <c r="CB163" s="49"/>
      <c r="CC163" s="49"/>
      <c r="CD163" s="49"/>
      <c r="CE163" s="49"/>
      <c r="CF163" s="49"/>
      <c r="CG163" s="49"/>
      <c r="CH163" s="49"/>
      <c r="CI163" s="49"/>
      <c r="CJ163" s="49"/>
      <c r="CK163" s="49"/>
      <c r="CL163" s="49"/>
      <c r="CM163" s="49"/>
      <c r="CN163" s="49"/>
      <c r="CO163" s="49"/>
      <c r="CP163" s="49"/>
      <c r="CQ163" s="49"/>
      <c r="CR163" s="49"/>
      <c r="CS163" s="49"/>
      <c r="CT163" s="49"/>
      <c r="CU163" s="49"/>
      <c r="CV163" s="49"/>
      <c r="CW163" s="49"/>
      <c r="CX163" s="49"/>
      <c r="CY163" s="49"/>
      <c r="CZ163" s="49"/>
      <c r="DA163" s="49"/>
      <c r="DB163" s="49"/>
      <c r="DC163" s="49"/>
      <c r="DD163" s="49"/>
      <c r="DE163" s="49"/>
      <c r="DF163" s="49"/>
      <c r="DG163" s="49"/>
      <c r="DH163" s="49"/>
      <c r="DI163" s="49"/>
      <c r="DJ163" s="49"/>
      <c r="DK163" s="49"/>
      <c r="DL163" s="49"/>
      <c r="DM163" s="49"/>
      <c r="DN163" s="49"/>
      <c r="DO163" s="49"/>
      <c r="DP163" s="49"/>
      <c r="DQ163" s="49"/>
      <c r="DR163" s="49"/>
      <c r="DS163" s="49"/>
      <c r="DT163" s="49"/>
      <c r="DU163" s="49"/>
      <c r="DV163" s="49"/>
      <c r="DW163" s="49"/>
      <c r="DX163" s="49"/>
      <c r="DY163" s="49"/>
      <c r="DZ163" s="49"/>
      <c r="EA163" s="49"/>
      <c r="EB163" s="49"/>
      <c r="EC163" s="49"/>
      <c r="ED163" s="49"/>
      <c r="EE163" s="49"/>
      <c r="EF163" s="49"/>
      <c r="EG163" s="49"/>
      <c r="EH163" s="49"/>
      <c r="EI163" s="49"/>
      <c r="EJ163" s="49"/>
      <c r="EK163" s="49"/>
      <c r="EL163" s="49"/>
      <c r="EM163" s="49"/>
      <c r="EN163" s="49"/>
      <c r="EO163" s="49"/>
      <c r="EP163" s="49"/>
      <c r="EQ163" s="49"/>
      <c r="ER163" s="49"/>
      <c r="ES163" s="49"/>
      <c r="ET163" s="49"/>
      <c r="EU163" s="49"/>
      <c r="EV163" s="49"/>
      <c r="EW163" s="49"/>
      <c r="EX163" s="49"/>
      <c r="EY163" s="49"/>
      <c r="EZ163" s="49"/>
      <c r="FA163" s="49"/>
      <c r="FB163" s="49"/>
      <c r="FC163" s="49"/>
      <c r="FD163" s="49"/>
      <c r="FE163" s="49"/>
      <c r="FF163" s="49"/>
      <c r="FG163" s="49"/>
      <c r="FH163" s="49"/>
      <c r="FI163" s="49"/>
      <c r="FJ163" s="49"/>
      <c r="FK163" s="49"/>
      <c r="FL163" s="49"/>
      <c r="FM163" s="49"/>
      <c r="FN163" s="49"/>
      <c r="FO163" s="49"/>
      <c r="FP163" s="49"/>
      <c r="FQ163" s="49"/>
      <c r="FR163" s="49"/>
      <c r="FS163" s="49"/>
      <c r="FT163" s="49"/>
      <c r="FU163" s="49"/>
      <c r="FV163" s="49"/>
      <c r="FW163" s="49"/>
      <c r="FX163" s="49"/>
      <c r="FY163" s="2"/>
      <c r="FZ163" s="49"/>
      <c r="GA163" s="2"/>
      <c r="GB163" s="2"/>
      <c r="GC163" s="2"/>
      <c r="GD163" s="2"/>
      <c r="GE163" s="2"/>
      <c r="GF163" s="2"/>
      <c r="GG163" s="2"/>
      <c r="GH163" s="2"/>
      <c r="GI163" s="2"/>
      <c r="GJ163" s="2"/>
      <c r="GK163" s="2"/>
    </row>
    <row r="164" spans="1:193" x14ac:dyDescent="0.35">
      <c r="A164" s="3" t="s">
        <v>499</v>
      </c>
      <c r="B164" s="2" t="s">
        <v>912</v>
      </c>
      <c r="C164" s="11">
        <f t="shared" ref="C164:BN164" si="183">C29</f>
        <v>1242</v>
      </c>
      <c r="D164" s="11">
        <f t="shared" si="183"/>
        <v>3941</v>
      </c>
      <c r="E164" s="11">
        <f t="shared" si="183"/>
        <v>1460</v>
      </c>
      <c r="F164" s="11">
        <f t="shared" si="183"/>
        <v>2255</v>
      </c>
      <c r="G164" s="11">
        <f t="shared" si="183"/>
        <v>98</v>
      </c>
      <c r="H164" s="11">
        <f t="shared" si="183"/>
        <v>62</v>
      </c>
      <c r="I164" s="11">
        <f t="shared" si="183"/>
        <v>1471</v>
      </c>
      <c r="J164" s="11">
        <f t="shared" si="183"/>
        <v>186</v>
      </c>
      <c r="K164" s="11">
        <f t="shared" si="183"/>
        <v>0</v>
      </c>
      <c r="L164" s="11">
        <f t="shared" si="183"/>
        <v>126</v>
      </c>
      <c r="M164" s="11">
        <f t="shared" si="183"/>
        <v>159</v>
      </c>
      <c r="N164" s="11">
        <f t="shared" si="183"/>
        <v>4459</v>
      </c>
      <c r="O164" s="11">
        <f t="shared" si="183"/>
        <v>366</v>
      </c>
      <c r="P164" s="11">
        <f t="shared" si="183"/>
        <v>17</v>
      </c>
      <c r="Q164" s="11">
        <f t="shared" si="183"/>
        <v>10422</v>
      </c>
      <c r="R164" s="11">
        <f t="shared" si="183"/>
        <v>64</v>
      </c>
      <c r="S164" s="11">
        <f t="shared" si="183"/>
        <v>54</v>
      </c>
      <c r="T164" s="11">
        <f t="shared" si="183"/>
        <v>1</v>
      </c>
      <c r="U164" s="11">
        <f t="shared" si="183"/>
        <v>0</v>
      </c>
      <c r="V164" s="11">
        <f t="shared" si="183"/>
        <v>0</v>
      </c>
      <c r="W164" s="11">
        <f t="shared" si="183"/>
        <v>0</v>
      </c>
      <c r="X164" s="11">
        <f t="shared" si="183"/>
        <v>0</v>
      </c>
      <c r="Y164" s="11">
        <f t="shared" si="183"/>
        <v>3</v>
      </c>
      <c r="Z164" s="11">
        <f t="shared" si="183"/>
        <v>5</v>
      </c>
      <c r="AA164" s="11">
        <f t="shared" si="183"/>
        <v>1993</v>
      </c>
      <c r="AB164" s="11">
        <f t="shared" si="183"/>
        <v>1343</v>
      </c>
      <c r="AC164" s="11">
        <f t="shared" si="183"/>
        <v>22</v>
      </c>
      <c r="AD164" s="11">
        <f t="shared" si="183"/>
        <v>27</v>
      </c>
      <c r="AE164" s="11">
        <f t="shared" si="183"/>
        <v>3</v>
      </c>
      <c r="AF164" s="11">
        <f t="shared" si="183"/>
        <v>5</v>
      </c>
      <c r="AG164" s="11">
        <f t="shared" si="183"/>
        <v>13</v>
      </c>
      <c r="AH164" s="11">
        <f t="shared" si="183"/>
        <v>0</v>
      </c>
      <c r="AI164" s="11">
        <f t="shared" si="183"/>
        <v>2</v>
      </c>
      <c r="AJ164" s="11">
        <f t="shared" si="183"/>
        <v>2</v>
      </c>
      <c r="AK164" s="11">
        <f t="shared" si="183"/>
        <v>1</v>
      </c>
      <c r="AL164" s="11">
        <f t="shared" si="183"/>
        <v>11</v>
      </c>
      <c r="AM164" s="11">
        <f t="shared" si="183"/>
        <v>0</v>
      </c>
      <c r="AN164" s="11">
        <f t="shared" si="183"/>
        <v>0</v>
      </c>
      <c r="AO164" s="11">
        <f t="shared" si="183"/>
        <v>113</v>
      </c>
      <c r="AP164" s="11">
        <f t="shared" si="183"/>
        <v>13775</v>
      </c>
      <c r="AQ164" s="11">
        <f t="shared" si="183"/>
        <v>0</v>
      </c>
      <c r="AR164" s="11">
        <f t="shared" si="183"/>
        <v>1709</v>
      </c>
      <c r="AS164" s="11">
        <f t="shared" si="183"/>
        <v>1120</v>
      </c>
      <c r="AT164" s="11">
        <f t="shared" si="183"/>
        <v>30</v>
      </c>
      <c r="AU164" s="11">
        <f t="shared" si="183"/>
        <v>4</v>
      </c>
      <c r="AV164" s="11">
        <f t="shared" si="183"/>
        <v>2</v>
      </c>
      <c r="AW164" s="11">
        <f t="shared" si="183"/>
        <v>1</v>
      </c>
      <c r="AX164" s="11">
        <f t="shared" si="183"/>
        <v>7</v>
      </c>
      <c r="AY164" s="11">
        <f t="shared" si="183"/>
        <v>5</v>
      </c>
      <c r="AZ164" s="11">
        <f t="shared" si="183"/>
        <v>939</v>
      </c>
      <c r="BA164" s="11">
        <f t="shared" si="183"/>
        <v>175</v>
      </c>
      <c r="BB164" s="11">
        <f t="shared" si="183"/>
        <v>196</v>
      </c>
      <c r="BC164" s="11">
        <f t="shared" si="183"/>
        <v>1366</v>
      </c>
      <c r="BD164" s="11">
        <f t="shared" si="183"/>
        <v>59</v>
      </c>
      <c r="BE164" s="11">
        <f t="shared" si="183"/>
        <v>4</v>
      </c>
      <c r="BF164" s="11">
        <f t="shared" si="183"/>
        <v>410</v>
      </c>
      <c r="BG164" s="11">
        <f t="shared" si="183"/>
        <v>61</v>
      </c>
      <c r="BH164" s="11">
        <f t="shared" si="183"/>
        <v>9</v>
      </c>
      <c r="BI164" s="11">
        <f t="shared" si="183"/>
        <v>18</v>
      </c>
      <c r="BJ164" s="11">
        <f t="shared" si="183"/>
        <v>63</v>
      </c>
      <c r="BK164" s="11">
        <f t="shared" si="183"/>
        <v>555</v>
      </c>
      <c r="BL164" s="11">
        <f t="shared" si="183"/>
        <v>2</v>
      </c>
      <c r="BM164" s="11">
        <f t="shared" si="183"/>
        <v>13</v>
      </c>
      <c r="BN164" s="11">
        <f t="shared" si="183"/>
        <v>13</v>
      </c>
      <c r="BO164" s="11">
        <f t="shared" ref="BO164:DZ164" si="184">BO29</f>
        <v>9</v>
      </c>
      <c r="BP164" s="11">
        <f t="shared" si="184"/>
        <v>1</v>
      </c>
      <c r="BQ164" s="11">
        <f t="shared" si="184"/>
        <v>1170</v>
      </c>
      <c r="BR164" s="11">
        <f t="shared" si="184"/>
        <v>698</v>
      </c>
      <c r="BS164" s="11">
        <f t="shared" si="184"/>
        <v>178</v>
      </c>
      <c r="BT164" s="11">
        <f t="shared" si="184"/>
        <v>2</v>
      </c>
      <c r="BU164" s="11">
        <f t="shared" si="184"/>
        <v>42</v>
      </c>
      <c r="BV164" s="11">
        <f t="shared" si="184"/>
        <v>76</v>
      </c>
      <c r="BW164" s="11">
        <f t="shared" si="184"/>
        <v>146</v>
      </c>
      <c r="BX164" s="11">
        <f t="shared" si="184"/>
        <v>0</v>
      </c>
      <c r="BY164" s="11">
        <f t="shared" si="184"/>
        <v>0</v>
      </c>
      <c r="BZ164" s="11">
        <f t="shared" si="184"/>
        <v>0</v>
      </c>
      <c r="CA164" s="11">
        <f t="shared" si="184"/>
        <v>3</v>
      </c>
      <c r="CB164" s="11">
        <f t="shared" si="184"/>
        <v>2562</v>
      </c>
      <c r="CC164" s="11">
        <f t="shared" si="184"/>
        <v>0</v>
      </c>
      <c r="CD164" s="11">
        <f t="shared" si="184"/>
        <v>1</v>
      </c>
      <c r="CE164" s="11">
        <f t="shared" si="184"/>
        <v>1</v>
      </c>
      <c r="CF164" s="11">
        <f t="shared" si="184"/>
        <v>0</v>
      </c>
      <c r="CG164" s="11">
        <f t="shared" si="184"/>
        <v>16</v>
      </c>
      <c r="CH164" s="11">
        <f t="shared" si="184"/>
        <v>9</v>
      </c>
      <c r="CI164" s="11">
        <f t="shared" si="184"/>
        <v>77</v>
      </c>
      <c r="CJ164" s="11">
        <f t="shared" si="184"/>
        <v>162</v>
      </c>
      <c r="CK164" s="11">
        <f t="shared" si="184"/>
        <v>147</v>
      </c>
      <c r="CL164" s="11">
        <f t="shared" si="184"/>
        <v>25</v>
      </c>
      <c r="CM164" s="11">
        <f t="shared" si="184"/>
        <v>8</v>
      </c>
      <c r="CN164" s="11">
        <f t="shared" si="184"/>
        <v>1172</v>
      </c>
      <c r="CO164" s="11">
        <f t="shared" si="184"/>
        <v>377</v>
      </c>
      <c r="CP164" s="11">
        <f t="shared" si="184"/>
        <v>142</v>
      </c>
      <c r="CQ164" s="11">
        <f t="shared" si="184"/>
        <v>2</v>
      </c>
      <c r="CR164" s="11">
        <f t="shared" si="184"/>
        <v>0</v>
      </c>
      <c r="CS164" s="11">
        <f t="shared" si="184"/>
        <v>3</v>
      </c>
      <c r="CT164" s="11">
        <f t="shared" si="184"/>
        <v>1</v>
      </c>
      <c r="CU164" s="11">
        <f t="shared" si="184"/>
        <v>3</v>
      </c>
      <c r="CV164" s="11">
        <f t="shared" si="184"/>
        <v>0</v>
      </c>
      <c r="CW164" s="11">
        <f t="shared" si="184"/>
        <v>0</v>
      </c>
      <c r="CX164" s="11">
        <f t="shared" si="184"/>
        <v>19</v>
      </c>
      <c r="CY164" s="11">
        <f t="shared" si="184"/>
        <v>0</v>
      </c>
      <c r="CZ164" s="11">
        <f t="shared" si="184"/>
        <v>31</v>
      </c>
      <c r="DA164" s="11">
        <f t="shared" si="184"/>
        <v>0</v>
      </c>
      <c r="DB164" s="11">
        <f t="shared" si="184"/>
        <v>6</v>
      </c>
      <c r="DC164" s="11">
        <f t="shared" si="184"/>
        <v>0</v>
      </c>
      <c r="DD164" s="11">
        <f t="shared" si="184"/>
        <v>4</v>
      </c>
      <c r="DE164" s="11">
        <f t="shared" si="184"/>
        <v>1</v>
      </c>
      <c r="DF164" s="11">
        <f t="shared" si="184"/>
        <v>558</v>
      </c>
      <c r="DG164" s="11">
        <f t="shared" si="184"/>
        <v>0</v>
      </c>
      <c r="DH164" s="11">
        <f t="shared" si="184"/>
        <v>109</v>
      </c>
      <c r="DI164" s="11">
        <f t="shared" si="184"/>
        <v>55</v>
      </c>
      <c r="DJ164" s="11">
        <f t="shared" si="184"/>
        <v>9</v>
      </c>
      <c r="DK164" s="11">
        <f t="shared" si="184"/>
        <v>20</v>
      </c>
      <c r="DL164" s="11">
        <f t="shared" si="184"/>
        <v>298</v>
      </c>
      <c r="DM164" s="11">
        <f t="shared" si="184"/>
        <v>0</v>
      </c>
      <c r="DN164" s="11">
        <f t="shared" si="184"/>
        <v>66</v>
      </c>
      <c r="DO164" s="11">
        <f t="shared" si="184"/>
        <v>494</v>
      </c>
      <c r="DP164" s="11">
        <f t="shared" si="184"/>
        <v>0</v>
      </c>
      <c r="DQ164" s="11">
        <f t="shared" si="184"/>
        <v>57</v>
      </c>
      <c r="DR164" s="11">
        <f t="shared" si="184"/>
        <v>25</v>
      </c>
      <c r="DS164" s="11">
        <f t="shared" si="184"/>
        <v>28</v>
      </c>
      <c r="DT164" s="11">
        <f t="shared" si="184"/>
        <v>4</v>
      </c>
      <c r="DU164" s="11">
        <f t="shared" si="184"/>
        <v>0</v>
      </c>
      <c r="DV164" s="11">
        <f t="shared" si="184"/>
        <v>3</v>
      </c>
      <c r="DW164" s="11">
        <f t="shared" si="184"/>
        <v>0</v>
      </c>
      <c r="DX164" s="11">
        <f t="shared" si="184"/>
        <v>4</v>
      </c>
      <c r="DY164" s="11">
        <f t="shared" si="184"/>
        <v>3</v>
      </c>
      <c r="DZ164" s="11">
        <f t="shared" si="184"/>
        <v>1</v>
      </c>
      <c r="EA164" s="11">
        <f t="shared" ref="EA164:FX164" si="185">EA29</f>
        <v>28</v>
      </c>
      <c r="EB164" s="11">
        <f t="shared" si="185"/>
        <v>66</v>
      </c>
      <c r="EC164" s="11">
        <f t="shared" si="185"/>
        <v>2</v>
      </c>
      <c r="ED164" s="11">
        <f t="shared" si="185"/>
        <v>50</v>
      </c>
      <c r="EE164" s="11">
        <f t="shared" si="185"/>
        <v>11</v>
      </c>
      <c r="EF164" s="11">
        <f t="shared" si="185"/>
        <v>63</v>
      </c>
      <c r="EG164" s="11">
        <f t="shared" si="185"/>
        <v>44</v>
      </c>
      <c r="EH164" s="11">
        <f t="shared" si="185"/>
        <v>9</v>
      </c>
      <c r="EI164" s="11">
        <f t="shared" si="185"/>
        <v>372</v>
      </c>
      <c r="EJ164" s="11">
        <f t="shared" si="185"/>
        <v>211</v>
      </c>
      <c r="EK164" s="11">
        <f t="shared" si="185"/>
        <v>15</v>
      </c>
      <c r="EL164" s="11">
        <f t="shared" si="185"/>
        <v>1</v>
      </c>
      <c r="EM164" s="11">
        <f t="shared" si="185"/>
        <v>2</v>
      </c>
      <c r="EN164" s="11">
        <f t="shared" si="185"/>
        <v>11</v>
      </c>
      <c r="EO164" s="11">
        <f t="shared" si="185"/>
        <v>3</v>
      </c>
      <c r="EP164" s="11">
        <f t="shared" si="185"/>
        <v>15</v>
      </c>
      <c r="EQ164" s="11">
        <f t="shared" si="185"/>
        <v>157</v>
      </c>
      <c r="ER164" s="11">
        <f t="shared" si="185"/>
        <v>17</v>
      </c>
      <c r="ES164" s="11">
        <f t="shared" si="185"/>
        <v>3</v>
      </c>
      <c r="ET164" s="11">
        <f t="shared" si="185"/>
        <v>7</v>
      </c>
      <c r="EU164" s="11">
        <f t="shared" si="185"/>
        <v>92</v>
      </c>
      <c r="EV164" s="11">
        <f t="shared" si="185"/>
        <v>11</v>
      </c>
      <c r="EW164" s="11">
        <f t="shared" si="185"/>
        <v>48</v>
      </c>
      <c r="EX164" s="11">
        <f t="shared" si="185"/>
        <v>2</v>
      </c>
      <c r="EY164" s="11">
        <f t="shared" si="185"/>
        <v>12</v>
      </c>
      <c r="EZ164" s="11">
        <f t="shared" si="185"/>
        <v>0</v>
      </c>
      <c r="FA164" s="11">
        <f t="shared" si="185"/>
        <v>624</v>
      </c>
      <c r="FB164" s="11">
        <f t="shared" si="185"/>
        <v>0</v>
      </c>
      <c r="FC164" s="11">
        <f t="shared" si="185"/>
        <v>24</v>
      </c>
      <c r="FD164" s="11">
        <f t="shared" si="185"/>
        <v>4</v>
      </c>
      <c r="FE164" s="11">
        <f t="shared" si="185"/>
        <v>14</v>
      </c>
      <c r="FF164" s="11">
        <f t="shared" si="185"/>
        <v>0</v>
      </c>
      <c r="FG164" s="11">
        <f t="shared" si="185"/>
        <v>5</v>
      </c>
      <c r="FH164" s="11">
        <f t="shared" si="185"/>
        <v>0</v>
      </c>
      <c r="FI164" s="11">
        <f t="shared" si="185"/>
        <v>145</v>
      </c>
      <c r="FJ164" s="11">
        <f t="shared" si="185"/>
        <v>67</v>
      </c>
      <c r="FK164" s="11">
        <f t="shared" si="185"/>
        <v>229</v>
      </c>
      <c r="FL164" s="11">
        <f t="shared" si="185"/>
        <v>152</v>
      </c>
      <c r="FM164" s="11">
        <f t="shared" si="185"/>
        <v>83</v>
      </c>
      <c r="FN164" s="11">
        <f t="shared" si="185"/>
        <v>2952</v>
      </c>
      <c r="FO164" s="11">
        <f t="shared" si="185"/>
        <v>43</v>
      </c>
      <c r="FP164" s="11">
        <f t="shared" si="185"/>
        <v>287</v>
      </c>
      <c r="FQ164" s="11">
        <f t="shared" si="185"/>
        <v>56</v>
      </c>
      <c r="FR164" s="11">
        <f t="shared" si="185"/>
        <v>0</v>
      </c>
      <c r="FS164" s="11">
        <f t="shared" si="185"/>
        <v>0</v>
      </c>
      <c r="FT164" s="11">
        <f t="shared" si="185"/>
        <v>0</v>
      </c>
      <c r="FU164" s="11">
        <f t="shared" si="185"/>
        <v>130</v>
      </c>
      <c r="FV164" s="11">
        <f t="shared" si="185"/>
        <v>92</v>
      </c>
      <c r="FW164" s="11">
        <f t="shared" si="185"/>
        <v>8</v>
      </c>
      <c r="FX164" s="11">
        <f t="shared" si="185"/>
        <v>1</v>
      </c>
      <c r="FY164" s="2"/>
      <c r="FZ164" s="49">
        <f>SUM(C164:FY164)</f>
        <v>65458</v>
      </c>
      <c r="GA164" s="2"/>
      <c r="GB164" s="2"/>
      <c r="GC164" s="2"/>
      <c r="GD164" s="2"/>
      <c r="GE164" s="2"/>
      <c r="GF164" s="2"/>
      <c r="GG164" s="2"/>
      <c r="GH164" s="2"/>
      <c r="GI164" s="2"/>
      <c r="GJ164" s="2"/>
      <c r="GK164" s="2"/>
    </row>
    <row r="165" spans="1:193" x14ac:dyDescent="0.35">
      <c r="A165" s="3" t="s">
        <v>500</v>
      </c>
      <c r="B165" s="2" t="s">
        <v>913</v>
      </c>
      <c r="C165" s="49">
        <f t="shared" ref="C165:BN165" si="186">C122</f>
        <v>10760.410957506559</v>
      </c>
      <c r="D165" s="49">
        <f t="shared" si="186"/>
        <v>10801.55178362</v>
      </c>
      <c r="E165" s="49">
        <f t="shared" si="186"/>
        <v>10659.8393125</v>
      </c>
      <c r="F165" s="49">
        <f t="shared" si="186"/>
        <v>10709.743122010001</v>
      </c>
      <c r="G165" s="49">
        <f t="shared" si="186"/>
        <v>11304.180963659999</v>
      </c>
      <c r="H165" s="49">
        <f t="shared" si="186"/>
        <v>11430.88819675</v>
      </c>
      <c r="I165" s="49">
        <f t="shared" si="186"/>
        <v>10680.68861297</v>
      </c>
      <c r="J165" s="49">
        <f t="shared" si="186"/>
        <v>10376.135886669999</v>
      </c>
      <c r="K165" s="49">
        <f t="shared" si="186"/>
        <v>14765.95546585</v>
      </c>
      <c r="L165" s="49">
        <f t="shared" si="186"/>
        <v>11221.408191070001</v>
      </c>
      <c r="M165" s="49">
        <f t="shared" si="186"/>
        <v>12067.042342909999</v>
      </c>
      <c r="N165" s="49">
        <f t="shared" si="186"/>
        <v>11126.173150099999</v>
      </c>
      <c r="O165" s="49">
        <f t="shared" si="186"/>
        <v>10849.90422583</v>
      </c>
      <c r="P165" s="49">
        <f t="shared" si="186"/>
        <v>14430.904120220001</v>
      </c>
      <c r="Q165" s="49">
        <f t="shared" si="186"/>
        <v>10955.746932690001</v>
      </c>
      <c r="R165" s="49">
        <f t="shared" si="186"/>
        <v>10675.84619479</v>
      </c>
      <c r="S165" s="49">
        <f t="shared" si="186"/>
        <v>11056.16455666</v>
      </c>
      <c r="T165" s="49">
        <f t="shared" si="186"/>
        <v>18290.691777</v>
      </c>
      <c r="U165" s="49">
        <f t="shared" si="186"/>
        <v>22115.13835578</v>
      </c>
      <c r="V165" s="49">
        <f t="shared" si="186"/>
        <v>15309.014759490001</v>
      </c>
      <c r="W165" s="49">
        <f t="shared" si="186"/>
        <v>16558.258925080001</v>
      </c>
      <c r="X165" s="49">
        <f t="shared" si="186"/>
        <v>22098.463432119999</v>
      </c>
      <c r="Y165" s="49">
        <f t="shared" si="186"/>
        <v>10561.4718335</v>
      </c>
      <c r="Z165" s="49">
        <f t="shared" si="186"/>
        <v>15964.34461348</v>
      </c>
      <c r="AA165" s="49">
        <f t="shared" si="186"/>
        <v>10874.591591070001</v>
      </c>
      <c r="AB165" s="49">
        <f t="shared" si="186"/>
        <v>11111.166137480001</v>
      </c>
      <c r="AC165" s="49">
        <f t="shared" si="186"/>
        <v>11458.54963241</v>
      </c>
      <c r="AD165" s="49">
        <f t="shared" si="186"/>
        <v>10872.058848770001</v>
      </c>
      <c r="AE165" s="49">
        <f t="shared" si="186"/>
        <v>20535.59637395</v>
      </c>
      <c r="AF165" s="49">
        <f t="shared" si="186"/>
        <v>18264.770651409999</v>
      </c>
      <c r="AG165" s="49">
        <f t="shared" si="186"/>
        <v>12471.095515630001</v>
      </c>
      <c r="AH165" s="49">
        <f t="shared" si="186"/>
        <v>10877.069463899999</v>
      </c>
      <c r="AI165" s="49">
        <f t="shared" si="186"/>
        <v>12403.38991328</v>
      </c>
      <c r="AJ165" s="49">
        <f t="shared" si="186"/>
        <v>18504.6780635</v>
      </c>
      <c r="AK165" s="49">
        <f t="shared" si="186"/>
        <v>18773.290868579999</v>
      </c>
      <c r="AL165" s="49">
        <f t="shared" si="186"/>
        <v>14463.58161462</v>
      </c>
      <c r="AM165" s="49">
        <f t="shared" si="186"/>
        <v>13762.728846530001</v>
      </c>
      <c r="AN165" s="49">
        <f t="shared" si="186"/>
        <v>14881.473628219999</v>
      </c>
      <c r="AO165" s="49">
        <f t="shared" si="186"/>
        <v>10528.22789867</v>
      </c>
      <c r="AP165" s="49">
        <f t="shared" si="186"/>
        <v>10963.86246686</v>
      </c>
      <c r="AQ165" s="49">
        <f t="shared" si="186"/>
        <v>17068.298540719999</v>
      </c>
      <c r="AR165" s="49">
        <f t="shared" si="186"/>
        <v>10963.86246686</v>
      </c>
      <c r="AS165" s="49">
        <f t="shared" si="186"/>
        <v>11502.429042219999</v>
      </c>
      <c r="AT165" s="49">
        <f t="shared" si="186"/>
        <v>11050.608771540001</v>
      </c>
      <c r="AU165" s="49">
        <f t="shared" si="186"/>
        <v>15155.184725130001</v>
      </c>
      <c r="AV165" s="49">
        <f t="shared" si="186"/>
        <v>15296.752352089999</v>
      </c>
      <c r="AW165" s="49">
        <f t="shared" si="186"/>
        <v>16448.711020399998</v>
      </c>
      <c r="AX165" s="49">
        <f t="shared" si="186"/>
        <v>23395.471179060001</v>
      </c>
      <c r="AY165" s="49">
        <f t="shared" si="186"/>
        <v>13085.31620388</v>
      </c>
      <c r="AZ165" s="49">
        <f t="shared" si="186"/>
        <v>10633.03832139</v>
      </c>
      <c r="BA165" s="49">
        <f t="shared" si="186"/>
        <v>10397.72997767</v>
      </c>
      <c r="BB165" s="49">
        <f t="shared" si="186"/>
        <v>10474.29398946</v>
      </c>
      <c r="BC165" s="49">
        <f t="shared" si="186"/>
        <v>10647.638212190001</v>
      </c>
      <c r="BD165" s="49">
        <f t="shared" si="186"/>
        <v>10679.371590410001</v>
      </c>
      <c r="BE165" s="49">
        <f t="shared" si="186"/>
        <v>11410.98718649</v>
      </c>
      <c r="BF165" s="49">
        <f t="shared" si="186"/>
        <v>10729.198882139999</v>
      </c>
      <c r="BG165" s="49">
        <f t="shared" si="186"/>
        <v>11672.826573390001</v>
      </c>
      <c r="BH165" s="49">
        <f t="shared" si="186"/>
        <v>12374.494917919999</v>
      </c>
      <c r="BI165" s="49">
        <f t="shared" si="186"/>
        <v>16536.10789607</v>
      </c>
      <c r="BJ165" s="49">
        <f t="shared" si="186"/>
        <v>10788.844919630001</v>
      </c>
      <c r="BK165" s="49">
        <f t="shared" si="186"/>
        <v>10671.70323702</v>
      </c>
      <c r="BL165" s="49">
        <f t="shared" si="186"/>
        <v>23081.69194375</v>
      </c>
      <c r="BM165" s="49">
        <f t="shared" si="186"/>
        <v>12860.19775189</v>
      </c>
      <c r="BN165" s="49">
        <f t="shared" si="186"/>
        <v>10305.617125000001</v>
      </c>
      <c r="BO165" s="49">
        <f t="shared" ref="BO165:DZ165" si="187">BO122</f>
        <v>10814.22166198</v>
      </c>
      <c r="BP165" s="49">
        <f t="shared" si="187"/>
        <v>19409.810953569999</v>
      </c>
      <c r="BQ165" s="49">
        <f t="shared" si="187"/>
        <v>11409.46985793</v>
      </c>
      <c r="BR165" s="49">
        <f t="shared" si="187"/>
        <v>10606.824394519999</v>
      </c>
      <c r="BS165" s="49">
        <f t="shared" si="187"/>
        <v>11500.147155479999</v>
      </c>
      <c r="BT165" s="49">
        <f t="shared" si="187"/>
        <v>14459.902504600001</v>
      </c>
      <c r="BU165" s="49">
        <f t="shared" si="187"/>
        <v>13501.77628007</v>
      </c>
      <c r="BV165" s="49">
        <f t="shared" si="187"/>
        <v>11233.180978980001</v>
      </c>
      <c r="BW165" s="49">
        <f t="shared" si="187"/>
        <v>11075.45966391</v>
      </c>
      <c r="BX165" s="49">
        <f t="shared" si="187"/>
        <v>23757.581116400001</v>
      </c>
      <c r="BY165" s="49">
        <f t="shared" si="187"/>
        <v>12668.744952749999</v>
      </c>
      <c r="BZ165" s="49">
        <f t="shared" si="187"/>
        <v>16884.147204000001</v>
      </c>
      <c r="CA165" s="49">
        <f t="shared" si="187"/>
        <v>20314.81384056</v>
      </c>
      <c r="CB165" s="49">
        <f t="shared" si="187"/>
        <v>10866.47605691</v>
      </c>
      <c r="CC165" s="49">
        <f t="shared" si="187"/>
        <v>17133.627146589999</v>
      </c>
      <c r="CD165" s="49">
        <f t="shared" si="187"/>
        <v>16453.120448419999</v>
      </c>
      <c r="CE165" s="49">
        <f t="shared" si="187"/>
        <v>18735.229764449999</v>
      </c>
      <c r="CF165" s="49">
        <f t="shared" si="187"/>
        <v>19527.638097890002</v>
      </c>
      <c r="CG165" s="49">
        <f t="shared" si="187"/>
        <v>17187.217958379999</v>
      </c>
      <c r="CH165" s="49">
        <f t="shared" si="187"/>
        <v>20571.043779740001</v>
      </c>
      <c r="CI165" s="49">
        <f t="shared" si="187"/>
        <v>11031.77423395</v>
      </c>
      <c r="CJ165" s="49">
        <f t="shared" si="187"/>
        <v>11738.48090699</v>
      </c>
      <c r="CK165" s="49">
        <f t="shared" si="187"/>
        <v>10986.248786730001</v>
      </c>
      <c r="CL165" s="49">
        <f t="shared" si="187"/>
        <v>11617.1200687</v>
      </c>
      <c r="CM165" s="49">
        <f t="shared" si="187"/>
        <v>12204.502224960001</v>
      </c>
      <c r="CN165" s="49">
        <f t="shared" si="187"/>
        <v>10476.930417129999</v>
      </c>
      <c r="CO165" s="49">
        <f t="shared" si="187"/>
        <v>10461.06611715</v>
      </c>
      <c r="CP165" s="49">
        <f t="shared" si="187"/>
        <v>11842.112166250001</v>
      </c>
      <c r="CQ165" s="49">
        <f t="shared" si="187"/>
        <v>11688.83851845</v>
      </c>
      <c r="CR165" s="49">
        <f t="shared" si="187"/>
        <v>16303.97819199</v>
      </c>
      <c r="CS165" s="49">
        <f t="shared" si="187"/>
        <v>15156.265985149999</v>
      </c>
      <c r="CT165" s="49">
        <f t="shared" si="187"/>
        <v>20145.715889380001</v>
      </c>
      <c r="CU165" s="49">
        <f t="shared" si="187"/>
        <v>11712.96792807</v>
      </c>
      <c r="CV165" s="49">
        <f t="shared" si="187"/>
        <v>21114.642936759999</v>
      </c>
      <c r="CW165" s="49">
        <f t="shared" si="187"/>
        <v>17161.738899510001</v>
      </c>
      <c r="CX165" s="49">
        <f t="shared" si="187"/>
        <v>12092.95419712</v>
      </c>
      <c r="CY165" s="49">
        <f t="shared" si="187"/>
        <v>22298.56251593</v>
      </c>
      <c r="CZ165" s="49">
        <f t="shared" si="187"/>
        <v>10749.723181200001</v>
      </c>
      <c r="DA165" s="49">
        <f t="shared" si="187"/>
        <v>17811.97564696</v>
      </c>
      <c r="DB165" s="49">
        <f t="shared" si="187"/>
        <v>14474.345702230001</v>
      </c>
      <c r="DC165" s="49">
        <f t="shared" si="187"/>
        <v>18100.154832439999</v>
      </c>
      <c r="DD165" s="49">
        <f t="shared" si="187"/>
        <v>19096.569188459998</v>
      </c>
      <c r="DE165" s="49">
        <f t="shared" si="187"/>
        <v>14500.38632792</v>
      </c>
      <c r="DF165" s="49">
        <f t="shared" si="187"/>
        <v>10139.740285260001</v>
      </c>
      <c r="DG165" s="49">
        <f t="shared" si="187"/>
        <v>21075.03100187</v>
      </c>
      <c r="DH165" s="49">
        <f t="shared" si="187"/>
        <v>10526.499815560001</v>
      </c>
      <c r="DI165" s="49">
        <f t="shared" si="187"/>
        <v>10347.463150080001</v>
      </c>
      <c r="DJ165" s="49">
        <f t="shared" si="187"/>
        <v>11834.13283565</v>
      </c>
      <c r="DK165" s="49">
        <f t="shared" si="187"/>
        <v>11993.41232351</v>
      </c>
      <c r="DL165" s="49">
        <f t="shared" si="187"/>
        <v>10759.18421157</v>
      </c>
      <c r="DM165" s="49">
        <f t="shared" si="187"/>
        <v>17636.039795109999</v>
      </c>
      <c r="DN165" s="49">
        <f t="shared" si="187"/>
        <v>11160.662207449999</v>
      </c>
      <c r="DO165" s="49">
        <f t="shared" si="187"/>
        <v>10597.83746615</v>
      </c>
      <c r="DP165" s="49">
        <f t="shared" si="187"/>
        <v>18556.171256630001</v>
      </c>
      <c r="DQ165" s="49">
        <f t="shared" si="187"/>
        <v>11532.162796819999</v>
      </c>
      <c r="DR165" s="49">
        <f t="shared" si="187"/>
        <v>10832.192816479999</v>
      </c>
      <c r="DS165" s="49">
        <f t="shared" si="187"/>
        <v>11754.24025848</v>
      </c>
      <c r="DT165" s="49">
        <f t="shared" si="187"/>
        <v>18714.941164529999</v>
      </c>
      <c r="DU165" s="49">
        <f t="shared" si="187"/>
        <v>13485.61498292</v>
      </c>
      <c r="DV165" s="49">
        <f t="shared" si="187"/>
        <v>16950.84568817</v>
      </c>
      <c r="DW165" s="49">
        <f t="shared" si="187"/>
        <v>14595.79242564</v>
      </c>
      <c r="DX165" s="49">
        <f t="shared" si="187"/>
        <v>22116.831008910001</v>
      </c>
      <c r="DY165" s="49">
        <f t="shared" si="187"/>
        <v>16400.12985157</v>
      </c>
      <c r="DZ165" s="49">
        <f t="shared" si="187"/>
        <v>12424.40769183</v>
      </c>
      <c r="EA165" s="49">
        <f t="shared" ref="EA165:FX165" si="188">EA122</f>
        <v>12574.370628049999</v>
      </c>
      <c r="EB165" s="49">
        <f t="shared" si="188"/>
        <v>11735.727015500001</v>
      </c>
      <c r="EC165" s="49">
        <f t="shared" si="188"/>
        <v>14369.33401606</v>
      </c>
      <c r="ED165" s="49">
        <f t="shared" si="188"/>
        <v>14873.61631752</v>
      </c>
      <c r="EE165" s="49">
        <f t="shared" si="188"/>
        <v>17460.135562949999</v>
      </c>
      <c r="EF165" s="49">
        <f t="shared" si="188"/>
        <v>10713.09131657</v>
      </c>
      <c r="EG165" s="49">
        <f t="shared" si="188"/>
        <v>15218.61984132</v>
      </c>
      <c r="EH165" s="49">
        <f t="shared" si="188"/>
        <v>15594.02340799</v>
      </c>
      <c r="EI165" s="49">
        <f t="shared" si="188"/>
        <v>10388.22269665</v>
      </c>
      <c r="EJ165" s="49">
        <f t="shared" si="188"/>
        <v>10288.12273904</v>
      </c>
      <c r="EK165" s="49">
        <f t="shared" si="188"/>
        <v>11511.0543616</v>
      </c>
      <c r="EL165" s="49">
        <f t="shared" si="188"/>
        <v>11671.01949284</v>
      </c>
      <c r="EM165" s="49">
        <f t="shared" si="188"/>
        <v>13487.01887383</v>
      </c>
      <c r="EN165" s="49">
        <f t="shared" si="188"/>
        <v>10962.186990239999</v>
      </c>
      <c r="EO165" s="49">
        <f t="shared" si="188"/>
        <v>14587.297473889999</v>
      </c>
      <c r="EP165" s="49">
        <f t="shared" si="188"/>
        <v>13683.18412473</v>
      </c>
      <c r="EQ165" s="49">
        <f t="shared" si="188"/>
        <v>11290.96456665</v>
      </c>
      <c r="ER165" s="49">
        <f t="shared" si="188"/>
        <v>15396.30239794</v>
      </c>
      <c r="ES165" s="49">
        <f t="shared" si="188"/>
        <v>17586.898660489998</v>
      </c>
      <c r="ET165" s="49">
        <f t="shared" si="188"/>
        <v>19898.877351449999</v>
      </c>
      <c r="EU165" s="49">
        <f t="shared" si="188"/>
        <v>11414.586317949999</v>
      </c>
      <c r="EV165" s="49">
        <f t="shared" si="188"/>
        <v>22804.579260959999</v>
      </c>
      <c r="EW165" s="49">
        <f t="shared" si="188"/>
        <v>15450.55582046</v>
      </c>
      <c r="EX165" s="49">
        <f t="shared" si="188"/>
        <v>20181.494562479998</v>
      </c>
      <c r="EY165" s="49">
        <f t="shared" si="188"/>
        <v>11226.54932283</v>
      </c>
      <c r="EZ165" s="49">
        <f t="shared" si="188"/>
        <v>20159.455362780001</v>
      </c>
      <c r="FA165" s="49">
        <f t="shared" si="188"/>
        <v>11563.2361301</v>
      </c>
      <c r="FB165" s="49">
        <f t="shared" si="188"/>
        <v>14865.882770570001</v>
      </c>
      <c r="FC165" s="49">
        <f t="shared" si="188"/>
        <v>11052.77768393</v>
      </c>
      <c r="FD165" s="49">
        <f t="shared" si="188"/>
        <v>12889.48997398</v>
      </c>
      <c r="FE165" s="49">
        <f t="shared" si="188"/>
        <v>21800.92387142</v>
      </c>
      <c r="FF165" s="49">
        <f t="shared" si="188"/>
        <v>17643.311786990002</v>
      </c>
      <c r="FG165" s="49">
        <f t="shared" si="188"/>
        <v>20611.55926482</v>
      </c>
      <c r="FH165" s="49">
        <f t="shared" si="188"/>
        <v>21886.075205450001</v>
      </c>
      <c r="FI165" s="49">
        <f t="shared" si="188"/>
        <v>10906.14946776</v>
      </c>
      <c r="FJ165" s="49">
        <f t="shared" si="188"/>
        <v>10623.6519904</v>
      </c>
      <c r="FK165" s="49">
        <f t="shared" si="188"/>
        <v>10614.576891279999</v>
      </c>
      <c r="FL165" s="49">
        <f t="shared" si="188"/>
        <v>10357.058148730001</v>
      </c>
      <c r="FM165" s="49">
        <f t="shared" si="188"/>
        <v>10400.660022800001</v>
      </c>
      <c r="FN165" s="49">
        <f t="shared" si="188"/>
        <v>10457.36794446</v>
      </c>
      <c r="FO165" s="49">
        <f t="shared" si="188"/>
        <v>11203.945321880001</v>
      </c>
      <c r="FP165" s="49">
        <f t="shared" si="188"/>
        <v>10828.9842321</v>
      </c>
      <c r="FQ165" s="49">
        <f t="shared" si="188"/>
        <v>11201.530846600001</v>
      </c>
      <c r="FR165" s="49">
        <f t="shared" si="188"/>
        <v>19078.971677450001</v>
      </c>
      <c r="FS165" s="49">
        <f t="shared" si="188"/>
        <v>19388.25615533</v>
      </c>
      <c r="FT165" s="49">
        <f t="shared" si="188"/>
        <v>22935.498346709999</v>
      </c>
      <c r="FU165" s="49">
        <f t="shared" si="188"/>
        <v>11869.81984115</v>
      </c>
      <c r="FV165" s="49">
        <f t="shared" si="188"/>
        <v>11419.65295716</v>
      </c>
      <c r="FW165" s="49">
        <f t="shared" si="188"/>
        <v>20109.270195429999</v>
      </c>
      <c r="FX165" s="49">
        <f t="shared" si="188"/>
        <v>23944.64962475</v>
      </c>
      <c r="FY165" s="2"/>
      <c r="FZ165" s="49"/>
      <c r="GA165" s="2"/>
      <c r="GB165" s="2"/>
      <c r="GC165" s="2"/>
      <c r="GD165" s="2"/>
      <c r="GE165" s="2"/>
      <c r="GF165" s="2"/>
      <c r="GG165" s="2"/>
      <c r="GH165" s="2"/>
      <c r="GI165" s="2"/>
      <c r="GJ165" s="2"/>
      <c r="GK165" s="2"/>
    </row>
    <row r="166" spans="1:193" x14ac:dyDescent="0.35">
      <c r="A166" s="3" t="s">
        <v>501</v>
      </c>
      <c r="B166" s="2" t="s">
        <v>914</v>
      </c>
      <c r="C166" s="49">
        <f>C165*0.08</f>
        <v>860.83287660052474</v>
      </c>
      <c r="D166" s="49">
        <f t="shared" ref="D166:BO166" si="189">D165*0.08</f>
        <v>864.12414268960003</v>
      </c>
      <c r="E166" s="49">
        <f t="shared" si="189"/>
        <v>852.78714500000001</v>
      </c>
      <c r="F166" s="49">
        <f t="shared" si="189"/>
        <v>856.77944976080005</v>
      </c>
      <c r="G166" s="49">
        <f t="shared" si="189"/>
        <v>904.33447709279994</v>
      </c>
      <c r="H166" s="49">
        <f t="shared" si="189"/>
        <v>914.47105574</v>
      </c>
      <c r="I166" s="49">
        <f t="shared" si="189"/>
        <v>854.45508903760003</v>
      </c>
      <c r="J166" s="49">
        <f t="shared" si="189"/>
        <v>830.09087093359994</v>
      </c>
      <c r="K166" s="49">
        <f t="shared" si="189"/>
        <v>1181.2764372680001</v>
      </c>
      <c r="L166" s="49">
        <f t="shared" si="189"/>
        <v>897.71265528560002</v>
      </c>
      <c r="M166" s="49">
        <f t="shared" si="189"/>
        <v>965.36338743279998</v>
      </c>
      <c r="N166" s="49">
        <f t="shared" si="189"/>
        <v>890.093852008</v>
      </c>
      <c r="O166" s="49">
        <f t="shared" si="189"/>
        <v>867.99233806639995</v>
      </c>
      <c r="P166" s="49">
        <f t="shared" si="189"/>
        <v>1154.4723296176001</v>
      </c>
      <c r="Q166" s="49">
        <f t="shared" si="189"/>
        <v>876.45975461520004</v>
      </c>
      <c r="R166" s="49">
        <f t="shared" si="189"/>
        <v>854.06769558320002</v>
      </c>
      <c r="S166" s="49">
        <f t="shared" si="189"/>
        <v>884.49316453280005</v>
      </c>
      <c r="T166" s="49">
        <f t="shared" si="189"/>
        <v>1463.2553421600001</v>
      </c>
      <c r="U166" s="49">
        <f t="shared" si="189"/>
        <v>1769.2110684624001</v>
      </c>
      <c r="V166" s="49">
        <f t="shared" si="189"/>
        <v>1224.7211807592</v>
      </c>
      <c r="W166" s="49">
        <f t="shared" si="189"/>
        <v>1324.6607140064002</v>
      </c>
      <c r="X166" s="49">
        <f t="shared" si="189"/>
        <v>1767.8770745695999</v>
      </c>
      <c r="Y166" s="49">
        <f t="shared" si="189"/>
        <v>844.91774668000005</v>
      </c>
      <c r="Z166" s="49">
        <f t="shared" si="189"/>
        <v>1277.1475690784</v>
      </c>
      <c r="AA166" s="49">
        <f t="shared" si="189"/>
        <v>869.96732728560005</v>
      </c>
      <c r="AB166" s="49">
        <f t="shared" si="189"/>
        <v>888.89329099840006</v>
      </c>
      <c r="AC166" s="49">
        <f t="shared" si="189"/>
        <v>916.68397059280005</v>
      </c>
      <c r="AD166" s="49">
        <f t="shared" si="189"/>
        <v>869.7647079016001</v>
      </c>
      <c r="AE166" s="49">
        <f t="shared" si="189"/>
        <v>1642.847709916</v>
      </c>
      <c r="AF166" s="49">
        <f t="shared" si="189"/>
        <v>1461.1816521128001</v>
      </c>
      <c r="AG166" s="49">
        <f t="shared" si="189"/>
        <v>997.68764125040002</v>
      </c>
      <c r="AH166" s="49">
        <f t="shared" si="189"/>
        <v>870.16555711199999</v>
      </c>
      <c r="AI166" s="49">
        <f t="shared" si="189"/>
        <v>992.27119306240002</v>
      </c>
      <c r="AJ166" s="49">
        <f t="shared" si="189"/>
        <v>1480.37424508</v>
      </c>
      <c r="AK166" s="49">
        <f t="shared" si="189"/>
        <v>1501.8632694864</v>
      </c>
      <c r="AL166" s="49">
        <f t="shared" si="189"/>
        <v>1157.0865291696</v>
      </c>
      <c r="AM166" s="49">
        <f t="shared" si="189"/>
        <v>1101.0183077224001</v>
      </c>
      <c r="AN166" s="49">
        <f t="shared" si="189"/>
        <v>1190.5178902575999</v>
      </c>
      <c r="AO166" s="49">
        <f t="shared" si="189"/>
        <v>842.25823189360005</v>
      </c>
      <c r="AP166" s="49">
        <f t="shared" si="189"/>
        <v>877.10899734880002</v>
      </c>
      <c r="AQ166" s="49">
        <f t="shared" si="189"/>
        <v>1365.4638832575999</v>
      </c>
      <c r="AR166" s="49">
        <f t="shared" si="189"/>
        <v>877.10899734880002</v>
      </c>
      <c r="AS166" s="49">
        <f t="shared" si="189"/>
        <v>920.19432337759997</v>
      </c>
      <c r="AT166" s="49">
        <f t="shared" si="189"/>
        <v>884.04870172320011</v>
      </c>
      <c r="AU166" s="49">
        <f t="shared" si="189"/>
        <v>1212.4147780104001</v>
      </c>
      <c r="AV166" s="49">
        <f t="shared" si="189"/>
        <v>1223.7401881671999</v>
      </c>
      <c r="AW166" s="49">
        <f t="shared" si="189"/>
        <v>1315.8968816319998</v>
      </c>
      <c r="AX166" s="49">
        <f t="shared" si="189"/>
        <v>1871.6376943248001</v>
      </c>
      <c r="AY166" s="49">
        <f t="shared" si="189"/>
        <v>1046.8252963104001</v>
      </c>
      <c r="AZ166" s="49">
        <f t="shared" si="189"/>
        <v>850.64306571120005</v>
      </c>
      <c r="BA166" s="49">
        <f t="shared" si="189"/>
        <v>831.81839821360006</v>
      </c>
      <c r="BB166" s="49">
        <f t="shared" si="189"/>
        <v>837.94351915679999</v>
      </c>
      <c r="BC166" s="49">
        <f t="shared" si="189"/>
        <v>851.81105697520002</v>
      </c>
      <c r="BD166" s="49">
        <f t="shared" si="189"/>
        <v>854.34972723280009</v>
      </c>
      <c r="BE166" s="49">
        <f t="shared" si="189"/>
        <v>912.8789749192</v>
      </c>
      <c r="BF166" s="49">
        <f t="shared" si="189"/>
        <v>858.33591057119997</v>
      </c>
      <c r="BG166" s="49">
        <f t="shared" si="189"/>
        <v>933.82612587120002</v>
      </c>
      <c r="BH166" s="49">
        <f t="shared" si="189"/>
        <v>989.95959343359993</v>
      </c>
      <c r="BI166" s="49">
        <f t="shared" si="189"/>
        <v>1322.8886316856001</v>
      </c>
      <c r="BJ166" s="49">
        <f t="shared" si="189"/>
        <v>863.10759357040013</v>
      </c>
      <c r="BK166" s="49">
        <f t="shared" si="189"/>
        <v>853.73625896160002</v>
      </c>
      <c r="BL166" s="49">
        <f t="shared" si="189"/>
        <v>1846.5353555000002</v>
      </c>
      <c r="BM166" s="49">
        <f t="shared" si="189"/>
        <v>1028.8158201512001</v>
      </c>
      <c r="BN166" s="49">
        <f t="shared" si="189"/>
        <v>824.44937000000004</v>
      </c>
      <c r="BO166" s="49">
        <f t="shared" si="189"/>
        <v>865.13773295840008</v>
      </c>
      <c r="BP166" s="49">
        <f t="shared" ref="BP166:EA166" si="190">BP165*0.08</f>
        <v>1552.7848762855999</v>
      </c>
      <c r="BQ166" s="49">
        <f t="shared" si="190"/>
        <v>912.75758863440001</v>
      </c>
      <c r="BR166" s="49">
        <f t="shared" si="190"/>
        <v>848.54595156159996</v>
      </c>
      <c r="BS166" s="49">
        <f t="shared" si="190"/>
        <v>920.01177243839993</v>
      </c>
      <c r="BT166" s="49">
        <f t="shared" si="190"/>
        <v>1156.7922003680001</v>
      </c>
      <c r="BU166" s="49">
        <f t="shared" si="190"/>
        <v>1080.1421024056001</v>
      </c>
      <c r="BV166" s="49">
        <f t="shared" si="190"/>
        <v>898.65447831840004</v>
      </c>
      <c r="BW166" s="49">
        <f t="shared" si="190"/>
        <v>886.03677311280001</v>
      </c>
      <c r="BX166" s="49">
        <f t="shared" si="190"/>
        <v>1900.6064893120001</v>
      </c>
      <c r="BY166" s="49">
        <f t="shared" si="190"/>
        <v>1013.4995962199999</v>
      </c>
      <c r="BZ166" s="49">
        <f t="shared" si="190"/>
        <v>1350.7317763200001</v>
      </c>
      <c r="CA166" s="49">
        <f t="shared" si="190"/>
        <v>1625.1851072448001</v>
      </c>
      <c r="CB166" s="49">
        <f t="shared" si="190"/>
        <v>869.31808455279997</v>
      </c>
      <c r="CC166" s="49">
        <f t="shared" si="190"/>
        <v>1370.6901717271999</v>
      </c>
      <c r="CD166" s="49">
        <f t="shared" si="190"/>
        <v>1316.2496358736</v>
      </c>
      <c r="CE166" s="49">
        <f t="shared" si="190"/>
        <v>1498.818381156</v>
      </c>
      <c r="CF166" s="49">
        <f t="shared" si="190"/>
        <v>1562.2110478312002</v>
      </c>
      <c r="CG166" s="49">
        <f t="shared" si="190"/>
        <v>1374.9774366704</v>
      </c>
      <c r="CH166" s="49">
        <f t="shared" si="190"/>
        <v>1645.6835023792</v>
      </c>
      <c r="CI166" s="49">
        <f t="shared" si="190"/>
        <v>882.541938716</v>
      </c>
      <c r="CJ166" s="49">
        <f t="shared" si="190"/>
        <v>939.07847255920001</v>
      </c>
      <c r="CK166" s="49">
        <f t="shared" si="190"/>
        <v>878.89990293840003</v>
      </c>
      <c r="CL166" s="49">
        <f t="shared" si="190"/>
        <v>929.36960549600008</v>
      </c>
      <c r="CM166" s="49">
        <f t="shared" si="190"/>
        <v>976.36017799680008</v>
      </c>
      <c r="CN166" s="49">
        <f t="shared" si="190"/>
        <v>838.15443337039994</v>
      </c>
      <c r="CO166" s="49">
        <f t="shared" si="190"/>
        <v>836.88528937199999</v>
      </c>
      <c r="CP166" s="49">
        <f t="shared" si="190"/>
        <v>947.36897330000011</v>
      </c>
      <c r="CQ166" s="49">
        <f t="shared" si="190"/>
        <v>935.10708147600008</v>
      </c>
      <c r="CR166" s="49">
        <f t="shared" si="190"/>
        <v>1304.3182553592001</v>
      </c>
      <c r="CS166" s="49">
        <f t="shared" si="190"/>
        <v>1212.501278812</v>
      </c>
      <c r="CT166" s="49">
        <f t="shared" si="190"/>
        <v>1611.6572711504</v>
      </c>
      <c r="CU166" s="49">
        <f t="shared" si="190"/>
        <v>937.03743424560002</v>
      </c>
      <c r="CV166" s="49">
        <f t="shared" si="190"/>
        <v>1689.1714349408001</v>
      </c>
      <c r="CW166" s="49">
        <f t="shared" si="190"/>
        <v>1372.9391119608001</v>
      </c>
      <c r="CX166" s="49">
        <f t="shared" si="190"/>
        <v>967.43633576959996</v>
      </c>
      <c r="CY166" s="49">
        <f t="shared" si="190"/>
        <v>1783.8850012744001</v>
      </c>
      <c r="CZ166" s="49">
        <f t="shared" si="190"/>
        <v>859.97785449600008</v>
      </c>
      <c r="DA166" s="49">
        <f t="shared" si="190"/>
        <v>1424.9580517567999</v>
      </c>
      <c r="DB166" s="49">
        <f t="shared" si="190"/>
        <v>1157.9476561784002</v>
      </c>
      <c r="DC166" s="49">
        <f t="shared" si="190"/>
        <v>1448.0123865952</v>
      </c>
      <c r="DD166" s="49">
        <f t="shared" si="190"/>
        <v>1527.7255350767998</v>
      </c>
      <c r="DE166" s="49">
        <f t="shared" si="190"/>
        <v>1160.0309062336</v>
      </c>
      <c r="DF166" s="49">
        <f t="shared" si="190"/>
        <v>811.17922282080008</v>
      </c>
      <c r="DG166" s="49">
        <f t="shared" si="190"/>
        <v>1686.0024801496002</v>
      </c>
      <c r="DH166" s="49">
        <f t="shared" si="190"/>
        <v>842.11998524480009</v>
      </c>
      <c r="DI166" s="49">
        <f t="shared" si="190"/>
        <v>827.79705200640001</v>
      </c>
      <c r="DJ166" s="49">
        <f t="shared" si="190"/>
        <v>946.730626852</v>
      </c>
      <c r="DK166" s="49">
        <f t="shared" si="190"/>
        <v>959.47298588080002</v>
      </c>
      <c r="DL166" s="49">
        <f t="shared" si="190"/>
        <v>860.73473692560003</v>
      </c>
      <c r="DM166" s="49">
        <f t="shared" si="190"/>
        <v>1410.8831836088</v>
      </c>
      <c r="DN166" s="49">
        <f t="shared" si="190"/>
        <v>892.85297659599996</v>
      </c>
      <c r="DO166" s="49">
        <f t="shared" si="190"/>
        <v>847.82699729199999</v>
      </c>
      <c r="DP166" s="49">
        <f t="shared" si="190"/>
        <v>1484.4937005304</v>
      </c>
      <c r="DQ166" s="49">
        <f t="shared" si="190"/>
        <v>922.57302374559993</v>
      </c>
      <c r="DR166" s="49">
        <f t="shared" si="190"/>
        <v>866.57542531839999</v>
      </c>
      <c r="DS166" s="49">
        <f t="shared" si="190"/>
        <v>940.33922067840001</v>
      </c>
      <c r="DT166" s="49">
        <f t="shared" si="190"/>
        <v>1497.1952931623998</v>
      </c>
      <c r="DU166" s="49">
        <f t="shared" si="190"/>
        <v>1078.8491986336001</v>
      </c>
      <c r="DV166" s="49">
        <f t="shared" si="190"/>
        <v>1356.0676550536</v>
      </c>
      <c r="DW166" s="49">
        <f t="shared" si="190"/>
        <v>1167.6633940511999</v>
      </c>
      <c r="DX166" s="49">
        <f t="shared" si="190"/>
        <v>1769.3464807128003</v>
      </c>
      <c r="DY166" s="49">
        <f t="shared" si="190"/>
        <v>1312.0103881256</v>
      </c>
      <c r="DZ166" s="49">
        <f t="shared" si="190"/>
        <v>993.95261534639997</v>
      </c>
      <c r="EA166" s="49">
        <f t="shared" si="190"/>
        <v>1005.9496502439999</v>
      </c>
      <c r="EB166" s="49">
        <f t="shared" ref="EB166:FX166" si="191">EB165*0.08</f>
        <v>938.85816124000007</v>
      </c>
      <c r="EC166" s="49">
        <f t="shared" si="191"/>
        <v>1149.5467212848</v>
      </c>
      <c r="ED166" s="49">
        <f t="shared" si="191"/>
        <v>1189.8893054016</v>
      </c>
      <c r="EE166" s="49">
        <f t="shared" si="191"/>
        <v>1396.810845036</v>
      </c>
      <c r="EF166" s="49">
        <f t="shared" si="191"/>
        <v>857.04730532560006</v>
      </c>
      <c r="EG166" s="49">
        <f t="shared" si="191"/>
        <v>1217.4895873056</v>
      </c>
      <c r="EH166" s="49">
        <f t="shared" si="191"/>
        <v>1247.5218726392</v>
      </c>
      <c r="EI166" s="49">
        <f t="shared" si="191"/>
        <v>831.05781573199999</v>
      </c>
      <c r="EJ166" s="49">
        <f t="shared" si="191"/>
        <v>823.0498191232</v>
      </c>
      <c r="EK166" s="49">
        <f t="shared" si="191"/>
        <v>920.88434892800001</v>
      </c>
      <c r="EL166" s="49">
        <f t="shared" si="191"/>
        <v>933.6815594272</v>
      </c>
      <c r="EM166" s="49">
        <f t="shared" si="191"/>
        <v>1078.9615099064001</v>
      </c>
      <c r="EN166" s="49">
        <f t="shared" si="191"/>
        <v>876.97495921919995</v>
      </c>
      <c r="EO166" s="49">
        <f t="shared" si="191"/>
        <v>1166.9837979111999</v>
      </c>
      <c r="EP166" s="49">
        <f t="shared" si="191"/>
        <v>1094.6547299783999</v>
      </c>
      <c r="EQ166" s="49">
        <f t="shared" si="191"/>
        <v>903.27716533199998</v>
      </c>
      <c r="ER166" s="49">
        <f t="shared" si="191"/>
        <v>1231.7041918352002</v>
      </c>
      <c r="ES166" s="49">
        <f t="shared" si="191"/>
        <v>1406.9518928391999</v>
      </c>
      <c r="ET166" s="49">
        <f t="shared" si="191"/>
        <v>1591.910188116</v>
      </c>
      <c r="EU166" s="49">
        <f t="shared" si="191"/>
        <v>913.16690543599998</v>
      </c>
      <c r="EV166" s="49">
        <f t="shared" si="191"/>
        <v>1824.3663408768</v>
      </c>
      <c r="EW166" s="49">
        <f t="shared" si="191"/>
        <v>1236.0444656367999</v>
      </c>
      <c r="EX166" s="49">
        <f t="shared" si="191"/>
        <v>1614.5195649983998</v>
      </c>
      <c r="EY166" s="49">
        <f t="shared" si="191"/>
        <v>898.12394582640002</v>
      </c>
      <c r="EZ166" s="49">
        <f t="shared" si="191"/>
        <v>1612.7564290224002</v>
      </c>
      <c r="FA166" s="49">
        <f t="shared" si="191"/>
        <v>925.05889040800002</v>
      </c>
      <c r="FB166" s="49">
        <f t="shared" si="191"/>
        <v>1189.2706216456002</v>
      </c>
      <c r="FC166" s="49">
        <f t="shared" si="191"/>
        <v>884.22221471440002</v>
      </c>
      <c r="FD166" s="49">
        <f t="shared" si="191"/>
        <v>1031.1591979184</v>
      </c>
      <c r="FE166" s="49">
        <f t="shared" si="191"/>
        <v>1744.0739097136</v>
      </c>
      <c r="FF166" s="49">
        <f t="shared" si="191"/>
        <v>1411.4649429592002</v>
      </c>
      <c r="FG166" s="49">
        <f t="shared" si="191"/>
        <v>1648.9247411855999</v>
      </c>
      <c r="FH166" s="49">
        <f t="shared" si="191"/>
        <v>1750.8860164360001</v>
      </c>
      <c r="FI166" s="49">
        <f t="shared" si="191"/>
        <v>872.49195742080008</v>
      </c>
      <c r="FJ166" s="49">
        <f t="shared" si="191"/>
        <v>849.89215923200004</v>
      </c>
      <c r="FK166" s="49">
        <f t="shared" si="191"/>
        <v>849.16615130239995</v>
      </c>
      <c r="FL166" s="49">
        <f t="shared" si="191"/>
        <v>828.56465189840003</v>
      </c>
      <c r="FM166" s="49">
        <f t="shared" si="191"/>
        <v>832.05280182400008</v>
      </c>
      <c r="FN166" s="49">
        <f t="shared" si="191"/>
        <v>836.58943555680003</v>
      </c>
      <c r="FO166" s="49">
        <f t="shared" si="191"/>
        <v>896.31562575040005</v>
      </c>
      <c r="FP166" s="49">
        <f t="shared" si="191"/>
        <v>866.31873856799996</v>
      </c>
      <c r="FQ166" s="49">
        <f t="shared" si="191"/>
        <v>896.12246772800006</v>
      </c>
      <c r="FR166" s="49">
        <f t="shared" si="191"/>
        <v>1526.3177341960002</v>
      </c>
      <c r="FS166" s="49">
        <f t="shared" si="191"/>
        <v>1551.0604924264001</v>
      </c>
      <c r="FT166" s="49">
        <f t="shared" si="191"/>
        <v>1834.8398677368</v>
      </c>
      <c r="FU166" s="49">
        <f t="shared" si="191"/>
        <v>949.58558729200001</v>
      </c>
      <c r="FV166" s="49">
        <f t="shared" si="191"/>
        <v>913.57223657280008</v>
      </c>
      <c r="FW166" s="49">
        <f t="shared" si="191"/>
        <v>1608.7416156344</v>
      </c>
      <c r="FX166" s="49">
        <f t="shared" si="191"/>
        <v>1915.5719699799999</v>
      </c>
      <c r="FY166" s="2"/>
      <c r="FZ166" s="49"/>
      <c r="GA166" s="2"/>
      <c r="GB166" s="2"/>
      <c r="GC166" s="2"/>
      <c r="GD166" s="2"/>
      <c r="GE166" s="2"/>
      <c r="GF166" s="2"/>
      <c r="GG166" s="2"/>
      <c r="GH166" s="2"/>
      <c r="GI166" s="2"/>
      <c r="GJ166" s="2"/>
      <c r="GK166" s="2"/>
    </row>
    <row r="167" spans="1:193" x14ac:dyDescent="0.35">
      <c r="A167" s="3" t="s">
        <v>915</v>
      </c>
      <c r="B167" s="2" t="s">
        <v>916</v>
      </c>
      <c r="C167" s="49">
        <f>ROUND(C164*C166,2)</f>
        <v>1069154.43</v>
      </c>
      <c r="D167" s="49">
        <f t="shared" ref="D167:BO167" si="192">ROUND(D164*D166,2)</f>
        <v>3405513.25</v>
      </c>
      <c r="E167" s="49">
        <f t="shared" si="192"/>
        <v>1245069.23</v>
      </c>
      <c r="F167" s="49">
        <f t="shared" si="192"/>
        <v>1932037.66</v>
      </c>
      <c r="G167" s="49">
        <f t="shared" si="192"/>
        <v>88624.78</v>
      </c>
      <c r="H167" s="49">
        <f t="shared" si="192"/>
        <v>56697.21</v>
      </c>
      <c r="I167" s="49">
        <f t="shared" si="192"/>
        <v>1256903.44</v>
      </c>
      <c r="J167" s="49">
        <f t="shared" si="192"/>
        <v>154396.9</v>
      </c>
      <c r="K167" s="49">
        <f t="shared" si="192"/>
        <v>0</v>
      </c>
      <c r="L167" s="49">
        <f t="shared" si="192"/>
        <v>113111.79</v>
      </c>
      <c r="M167" s="49">
        <f t="shared" si="192"/>
        <v>153492.78</v>
      </c>
      <c r="N167" s="49">
        <f t="shared" si="192"/>
        <v>3968928.49</v>
      </c>
      <c r="O167" s="49">
        <f t="shared" si="192"/>
        <v>317685.2</v>
      </c>
      <c r="P167" s="49">
        <f t="shared" si="192"/>
        <v>19626.03</v>
      </c>
      <c r="Q167" s="49">
        <f t="shared" si="192"/>
        <v>9134463.5600000005</v>
      </c>
      <c r="R167" s="49">
        <f t="shared" si="192"/>
        <v>54660.33</v>
      </c>
      <c r="S167" s="49">
        <f t="shared" si="192"/>
        <v>47762.63</v>
      </c>
      <c r="T167" s="49">
        <f t="shared" si="192"/>
        <v>1463.26</v>
      </c>
      <c r="U167" s="49">
        <f t="shared" si="192"/>
        <v>0</v>
      </c>
      <c r="V167" s="49">
        <f t="shared" si="192"/>
        <v>0</v>
      </c>
      <c r="W167" s="49">
        <f t="shared" si="192"/>
        <v>0</v>
      </c>
      <c r="X167" s="49">
        <f t="shared" si="192"/>
        <v>0</v>
      </c>
      <c r="Y167" s="49">
        <f t="shared" si="192"/>
        <v>2534.75</v>
      </c>
      <c r="Z167" s="49">
        <f t="shared" si="192"/>
        <v>6385.74</v>
      </c>
      <c r="AA167" s="49">
        <f t="shared" si="192"/>
        <v>1733844.88</v>
      </c>
      <c r="AB167" s="49">
        <f t="shared" si="192"/>
        <v>1193783.69</v>
      </c>
      <c r="AC167" s="49">
        <f t="shared" si="192"/>
        <v>20167.05</v>
      </c>
      <c r="AD167" s="49">
        <f t="shared" si="192"/>
        <v>23483.65</v>
      </c>
      <c r="AE167" s="49">
        <f t="shared" si="192"/>
        <v>4928.54</v>
      </c>
      <c r="AF167" s="49">
        <f t="shared" si="192"/>
        <v>7305.91</v>
      </c>
      <c r="AG167" s="49">
        <f t="shared" si="192"/>
        <v>12969.94</v>
      </c>
      <c r="AH167" s="49">
        <f t="shared" si="192"/>
        <v>0</v>
      </c>
      <c r="AI167" s="49">
        <f t="shared" si="192"/>
        <v>1984.54</v>
      </c>
      <c r="AJ167" s="49">
        <f t="shared" si="192"/>
        <v>2960.75</v>
      </c>
      <c r="AK167" s="49">
        <f t="shared" si="192"/>
        <v>1501.86</v>
      </c>
      <c r="AL167" s="49">
        <f t="shared" si="192"/>
        <v>12727.95</v>
      </c>
      <c r="AM167" s="49">
        <f t="shared" si="192"/>
        <v>0</v>
      </c>
      <c r="AN167" s="49">
        <f t="shared" si="192"/>
        <v>0</v>
      </c>
      <c r="AO167" s="49">
        <f t="shared" si="192"/>
        <v>95175.18</v>
      </c>
      <c r="AP167" s="49">
        <f t="shared" si="192"/>
        <v>12082176.439999999</v>
      </c>
      <c r="AQ167" s="49">
        <f t="shared" si="192"/>
        <v>0</v>
      </c>
      <c r="AR167" s="49">
        <f t="shared" si="192"/>
        <v>1498979.28</v>
      </c>
      <c r="AS167" s="49">
        <f t="shared" si="192"/>
        <v>1030617.64</v>
      </c>
      <c r="AT167" s="49">
        <f t="shared" si="192"/>
        <v>26521.46</v>
      </c>
      <c r="AU167" s="49">
        <f t="shared" si="192"/>
        <v>4849.66</v>
      </c>
      <c r="AV167" s="49">
        <f t="shared" si="192"/>
        <v>2447.48</v>
      </c>
      <c r="AW167" s="49">
        <f t="shared" si="192"/>
        <v>1315.9</v>
      </c>
      <c r="AX167" s="49">
        <f t="shared" si="192"/>
        <v>13101.46</v>
      </c>
      <c r="AY167" s="49">
        <f t="shared" si="192"/>
        <v>5234.13</v>
      </c>
      <c r="AZ167" s="49">
        <f t="shared" si="192"/>
        <v>798753.84</v>
      </c>
      <c r="BA167" s="49">
        <f t="shared" si="192"/>
        <v>145568.22</v>
      </c>
      <c r="BB167" s="49">
        <f t="shared" si="192"/>
        <v>164236.93</v>
      </c>
      <c r="BC167" s="49">
        <f t="shared" si="192"/>
        <v>1163573.8999999999</v>
      </c>
      <c r="BD167" s="49">
        <f t="shared" si="192"/>
        <v>50406.63</v>
      </c>
      <c r="BE167" s="49">
        <f t="shared" si="192"/>
        <v>3651.52</v>
      </c>
      <c r="BF167" s="49">
        <f t="shared" si="192"/>
        <v>351917.72</v>
      </c>
      <c r="BG167" s="49">
        <f t="shared" si="192"/>
        <v>56963.39</v>
      </c>
      <c r="BH167" s="49">
        <f t="shared" si="192"/>
        <v>8909.64</v>
      </c>
      <c r="BI167" s="49">
        <f t="shared" si="192"/>
        <v>23812</v>
      </c>
      <c r="BJ167" s="49">
        <f t="shared" si="192"/>
        <v>54375.78</v>
      </c>
      <c r="BK167" s="49">
        <f t="shared" si="192"/>
        <v>473823.62</v>
      </c>
      <c r="BL167" s="49">
        <f t="shared" si="192"/>
        <v>3693.07</v>
      </c>
      <c r="BM167" s="49">
        <f t="shared" si="192"/>
        <v>13374.61</v>
      </c>
      <c r="BN167" s="49">
        <f t="shared" si="192"/>
        <v>10717.84</v>
      </c>
      <c r="BO167" s="49">
        <f t="shared" si="192"/>
        <v>7786.24</v>
      </c>
      <c r="BP167" s="49">
        <f t="shared" ref="BP167:EA167" si="193">ROUND(BP164*BP166,2)</f>
        <v>1552.78</v>
      </c>
      <c r="BQ167" s="49">
        <f t="shared" si="193"/>
        <v>1067926.3799999999</v>
      </c>
      <c r="BR167" s="49">
        <f t="shared" si="193"/>
        <v>592285.06999999995</v>
      </c>
      <c r="BS167" s="49">
        <f t="shared" si="193"/>
        <v>163762.1</v>
      </c>
      <c r="BT167" s="49">
        <f t="shared" si="193"/>
        <v>2313.58</v>
      </c>
      <c r="BU167" s="49">
        <f t="shared" si="193"/>
        <v>45365.97</v>
      </c>
      <c r="BV167" s="49">
        <f t="shared" si="193"/>
        <v>68297.740000000005</v>
      </c>
      <c r="BW167" s="49">
        <f t="shared" si="193"/>
        <v>129361.37</v>
      </c>
      <c r="BX167" s="49">
        <f t="shared" si="193"/>
        <v>0</v>
      </c>
      <c r="BY167" s="49">
        <f t="shared" si="193"/>
        <v>0</v>
      </c>
      <c r="BZ167" s="49">
        <f t="shared" si="193"/>
        <v>0</v>
      </c>
      <c r="CA167" s="49">
        <f t="shared" si="193"/>
        <v>4875.5600000000004</v>
      </c>
      <c r="CB167" s="49">
        <f t="shared" si="193"/>
        <v>2227192.9300000002</v>
      </c>
      <c r="CC167" s="49">
        <f t="shared" si="193"/>
        <v>0</v>
      </c>
      <c r="CD167" s="49">
        <f t="shared" si="193"/>
        <v>1316.25</v>
      </c>
      <c r="CE167" s="49">
        <f t="shared" si="193"/>
        <v>1498.82</v>
      </c>
      <c r="CF167" s="49">
        <f t="shared" si="193"/>
        <v>0</v>
      </c>
      <c r="CG167" s="49">
        <f t="shared" si="193"/>
        <v>21999.64</v>
      </c>
      <c r="CH167" s="49">
        <f t="shared" si="193"/>
        <v>14811.15</v>
      </c>
      <c r="CI167" s="49">
        <f t="shared" si="193"/>
        <v>67955.73</v>
      </c>
      <c r="CJ167" s="49">
        <f t="shared" si="193"/>
        <v>152130.71</v>
      </c>
      <c r="CK167" s="49">
        <f t="shared" si="193"/>
        <v>129198.29</v>
      </c>
      <c r="CL167" s="49">
        <f t="shared" si="193"/>
        <v>23234.240000000002</v>
      </c>
      <c r="CM167" s="49">
        <f t="shared" si="193"/>
        <v>7810.88</v>
      </c>
      <c r="CN167" s="49">
        <f t="shared" si="193"/>
        <v>982317</v>
      </c>
      <c r="CO167" s="49">
        <f t="shared" si="193"/>
        <v>315505.75</v>
      </c>
      <c r="CP167" s="49">
        <f t="shared" si="193"/>
        <v>134526.39000000001</v>
      </c>
      <c r="CQ167" s="49">
        <f t="shared" si="193"/>
        <v>1870.21</v>
      </c>
      <c r="CR167" s="49">
        <f t="shared" si="193"/>
        <v>0</v>
      </c>
      <c r="CS167" s="49">
        <f t="shared" si="193"/>
        <v>3637.5</v>
      </c>
      <c r="CT167" s="49">
        <f t="shared" si="193"/>
        <v>1611.66</v>
      </c>
      <c r="CU167" s="49">
        <f t="shared" si="193"/>
        <v>2811.11</v>
      </c>
      <c r="CV167" s="49">
        <f t="shared" si="193"/>
        <v>0</v>
      </c>
      <c r="CW167" s="49">
        <f t="shared" si="193"/>
        <v>0</v>
      </c>
      <c r="CX167" s="49">
        <f t="shared" si="193"/>
        <v>18381.29</v>
      </c>
      <c r="CY167" s="49">
        <f t="shared" si="193"/>
        <v>0</v>
      </c>
      <c r="CZ167" s="49">
        <f t="shared" si="193"/>
        <v>26659.31</v>
      </c>
      <c r="DA167" s="49">
        <f t="shared" si="193"/>
        <v>0</v>
      </c>
      <c r="DB167" s="49">
        <f t="shared" si="193"/>
        <v>6947.69</v>
      </c>
      <c r="DC167" s="49">
        <f t="shared" si="193"/>
        <v>0</v>
      </c>
      <c r="DD167" s="49">
        <f t="shared" si="193"/>
        <v>6110.9</v>
      </c>
      <c r="DE167" s="49">
        <f t="shared" si="193"/>
        <v>1160.03</v>
      </c>
      <c r="DF167" s="49">
        <f t="shared" si="193"/>
        <v>452638.01</v>
      </c>
      <c r="DG167" s="49">
        <f t="shared" si="193"/>
        <v>0</v>
      </c>
      <c r="DH167" s="49">
        <f t="shared" si="193"/>
        <v>91791.08</v>
      </c>
      <c r="DI167" s="49">
        <f t="shared" si="193"/>
        <v>45528.84</v>
      </c>
      <c r="DJ167" s="49">
        <f t="shared" si="193"/>
        <v>8520.58</v>
      </c>
      <c r="DK167" s="49">
        <f t="shared" si="193"/>
        <v>19189.46</v>
      </c>
      <c r="DL167" s="49">
        <f t="shared" si="193"/>
        <v>256498.95</v>
      </c>
      <c r="DM167" s="49">
        <f t="shared" si="193"/>
        <v>0</v>
      </c>
      <c r="DN167" s="49">
        <f t="shared" si="193"/>
        <v>58928.3</v>
      </c>
      <c r="DO167" s="49">
        <f t="shared" si="193"/>
        <v>418826.54</v>
      </c>
      <c r="DP167" s="49">
        <f t="shared" si="193"/>
        <v>0</v>
      </c>
      <c r="DQ167" s="49">
        <f t="shared" si="193"/>
        <v>52586.66</v>
      </c>
      <c r="DR167" s="49">
        <f t="shared" si="193"/>
        <v>21664.39</v>
      </c>
      <c r="DS167" s="49">
        <f t="shared" si="193"/>
        <v>26329.5</v>
      </c>
      <c r="DT167" s="49">
        <f t="shared" si="193"/>
        <v>5988.78</v>
      </c>
      <c r="DU167" s="49">
        <f t="shared" si="193"/>
        <v>0</v>
      </c>
      <c r="DV167" s="49">
        <f t="shared" si="193"/>
        <v>4068.2</v>
      </c>
      <c r="DW167" s="49">
        <f t="shared" si="193"/>
        <v>0</v>
      </c>
      <c r="DX167" s="49">
        <f t="shared" si="193"/>
        <v>7077.39</v>
      </c>
      <c r="DY167" s="49">
        <f t="shared" si="193"/>
        <v>3936.03</v>
      </c>
      <c r="DZ167" s="49">
        <f t="shared" si="193"/>
        <v>993.95</v>
      </c>
      <c r="EA167" s="49">
        <f t="shared" si="193"/>
        <v>28166.59</v>
      </c>
      <c r="EB167" s="49">
        <f t="shared" ref="EB167:FX167" si="194">ROUND(EB164*EB166,2)</f>
        <v>61964.639999999999</v>
      </c>
      <c r="EC167" s="49">
        <f t="shared" si="194"/>
        <v>2299.09</v>
      </c>
      <c r="ED167" s="49">
        <f t="shared" si="194"/>
        <v>59494.47</v>
      </c>
      <c r="EE167" s="49">
        <f t="shared" si="194"/>
        <v>15364.92</v>
      </c>
      <c r="EF167" s="49">
        <f t="shared" si="194"/>
        <v>53993.98</v>
      </c>
      <c r="EG167" s="49">
        <f t="shared" si="194"/>
        <v>53569.54</v>
      </c>
      <c r="EH167" s="49">
        <f t="shared" si="194"/>
        <v>11227.7</v>
      </c>
      <c r="EI167" s="49">
        <f t="shared" si="194"/>
        <v>309153.51</v>
      </c>
      <c r="EJ167" s="49">
        <f t="shared" si="194"/>
        <v>173663.51</v>
      </c>
      <c r="EK167" s="49">
        <f t="shared" si="194"/>
        <v>13813.27</v>
      </c>
      <c r="EL167" s="49">
        <f t="shared" si="194"/>
        <v>933.68</v>
      </c>
      <c r="EM167" s="49">
        <f t="shared" si="194"/>
        <v>2157.92</v>
      </c>
      <c r="EN167" s="49">
        <f t="shared" si="194"/>
        <v>9646.7199999999993</v>
      </c>
      <c r="EO167" s="49">
        <f t="shared" si="194"/>
        <v>3500.95</v>
      </c>
      <c r="EP167" s="49">
        <f t="shared" si="194"/>
        <v>16419.82</v>
      </c>
      <c r="EQ167" s="49">
        <f t="shared" si="194"/>
        <v>141814.51</v>
      </c>
      <c r="ER167" s="49">
        <f t="shared" si="194"/>
        <v>20938.97</v>
      </c>
      <c r="ES167" s="49">
        <f t="shared" si="194"/>
        <v>4220.8599999999997</v>
      </c>
      <c r="ET167" s="49">
        <f t="shared" si="194"/>
        <v>11143.37</v>
      </c>
      <c r="EU167" s="49">
        <f t="shared" si="194"/>
        <v>84011.36</v>
      </c>
      <c r="EV167" s="49">
        <f t="shared" si="194"/>
        <v>20068.03</v>
      </c>
      <c r="EW167" s="49">
        <f t="shared" si="194"/>
        <v>59330.13</v>
      </c>
      <c r="EX167" s="49">
        <f t="shared" si="194"/>
        <v>3229.04</v>
      </c>
      <c r="EY167" s="49">
        <f t="shared" si="194"/>
        <v>10777.49</v>
      </c>
      <c r="EZ167" s="49">
        <f t="shared" si="194"/>
        <v>0</v>
      </c>
      <c r="FA167" s="49">
        <f t="shared" si="194"/>
        <v>577236.75</v>
      </c>
      <c r="FB167" s="49">
        <f t="shared" si="194"/>
        <v>0</v>
      </c>
      <c r="FC167" s="49">
        <f t="shared" si="194"/>
        <v>21221.33</v>
      </c>
      <c r="FD167" s="49">
        <f t="shared" si="194"/>
        <v>4124.6400000000003</v>
      </c>
      <c r="FE167" s="49">
        <f t="shared" si="194"/>
        <v>24417.03</v>
      </c>
      <c r="FF167" s="49">
        <f t="shared" si="194"/>
        <v>0</v>
      </c>
      <c r="FG167" s="49">
        <f t="shared" si="194"/>
        <v>8244.6200000000008</v>
      </c>
      <c r="FH167" s="49">
        <f t="shared" si="194"/>
        <v>0</v>
      </c>
      <c r="FI167" s="49">
        <f t="shared" si="194"/>
        <v>126511.33</v>
      </c>
      <c r="FJ167" s="49">
        <f t="shared" si="194"/>
        <v>56942.77</v>
      </c>
      <c r="FK167" s="49">
        <f t="shared" si="194"/>
        <v>194459.05</v>
      </c>
      <c r="FL167" s="49">
        <f t="shared" si="194"/>
        <v>125941.83</v>
      </c>
      <c r="FM167" s="49">
        <f t="shared" si="194"/>
        <v>69060.38</v>
      </c>
      <c r="FN167" s="49">
        <f t="shared" si="194"/>
        <v>2469612.0099999998</v>
      </c>
      <c r="FO167" s="49">
        <f t="shared" si="194"/>
        <v>38541.57</v>
      </c>
      <c r="FP167" s="49">
        <f t="shared" si="194"/>
        <v>248633.48</v>
      </c>
      <c r="FQ167" s="49">
        <f t="shared" si="194"/>
        <v>50182.86</v>
      </c>
      <c r="FR167" s="49">
        <f t="shared" si="194"/>
        <v>0</v>
      </c>
      <c r="FS167" s="49">
        <f t="shared" si="194"/>
        <v>0</v>
      </c>
      <c r="FT167" s="49">
        <f t="shared" si="194"/>
        <v>0</v>
      </c>
      <c r="FU167" s="49">
        <f t="shared" si="194"/>
        <v>123446.13</v>
      </c>
      <c r="FV167" s="49">
        <f t="shared" si="194"/>
        <v>84048.65</v>
      </c>
      <c r="FW167" s="49">
        <f t="shared" si="194"/>
        <v>12869.93</v>
      </c>
      <c r="FX167" s="49">
        <f t="shared" si="194"/>
        <v>1915.57</v>
      </c>
      <c r="FY167" s="2"/>
      <c r="FZ167" s="2">
        <f>SUM(C167:FX167)</f>
        <v>57243462.49000001</v>
      </c>
      <c r="GA167" s="65">
        <v>57342842.169999987</v>
      </c>
      <c r="GB167" s="2">
        <f>FZ167-GA167</f>
        <v>-99379.67999997735</v>
      </c>
      <c r="GC167" s="2"/>
      <c r="GD167" s="2"/>
      <c r="GE167" s="2"/>
      <c r="GF167" s="2"/>
      <c r="GG167" s="2"/>
      <c r="GH167" s="2"/>
      <c r="GI167" s="2"/>
      <c r="GJ167" s="2"/>
      <c r="GK167" s="2"/>
    </row>
    <row r="168" spans="1:193" x14ac:dyDescent="0.35">
      <c r="A168" s="2"/>
      <c r="B168" s="2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49"/>
      <c r="AK168" s="49"/>
      <c r="AL168" s="49"/>
      <c r="AM168" s="49"/>
      <c r="AN168" s="49"/>
      <c r="AO168" s="49"/>
      <c r="AP168" s="49"/>
      <c r="AQ168" s="49"/>
      <c r="AR168" s="49"/>
      <c r="AS168" s="49"/>
      <c r="AT168" s="49"/>
      <c r="AU168" s="49"/>
      <c r="AV168" s="49"/>
      <c r="AW168" s="49"/>
      <c r="AX168" s="49"/>
      <c r="AY168" s="49"/>
      <c r="AZ168" s="49"/>
      <c r="BA168" s="49"/>
      <c r="BB168" s="49"/>
      <c r="BC168" s="49"/>
      <c r="BD168" s="49"/>
      <c r="BE168" s="49"/>
      <c r="BF168" s="49"/>
      <c r="BG168" s="49"/>
      <c r="BH168" s="49"/>
      <c r="BI168" s="49"/>
      <c r="BJ168" s="49"/>
      <c r="BK168" s="49"/>
      <c r="BL168" s="49"/>
      <c r="BM168" s="49"/>
      <c r="BN168" s="49"/>
      <c r="BO168" s="49"/>
      <c r="BP168" s="49"/>
      <c r="BQ168" s="49"/>
      <c r="BR168" s="49"/>
      <c r="BS168" s="49"/>
      <c r="BT168" s="49"/>
      <c r="BU168" s="49"/>
      <c r="BV168" s="49"/>
      <c r="BW168" s="49"/>
      <c r="BX168" s="49"/>
      <c r="BY168" s="49"/>
      <c r="BZ168" s="49"/>
      <c r="CA168" s="49"/>
      <c r="CB168" s="49"/>
      <c r="CC168" s="49"/>
      <c r="CD168" s="49"/>
      <c r="CE168" s="49"/>
      <c r="CF168" s="49"/>
      <c r="CG168" s="49"/>
      <c r="CH168" s="49"/>
      <c r="CI168" s="49"/>
      <c r="CJ168" s="49"/>
      <c r="CK168" s="49"/>
      <c r="CL168" s="49"/>
      <c r="CM168" s="49"/>
      <c r="CN168" s="49"/>
      <c r="CO168" s="49"/>
      <c r="CP168" s="49"/>
      <c r="CQ168" s="49"/>
      <c r="CR168" s="49"/>
      <c r="CS168" s="49"/>
      <c r="CT168" s="49"/>
      <c r="CU168" s="49"/>
      <c r="CV168" s="49"/>
      <c r="CW168" s="49"/>
      <c r="CX168" s="49"/>
      <c r="CY168" s="49"/>
      <c r="CZ168" s="49"/>
      <c r="DA168" s="49"/>
      <c r="DB168" s="49"/>
      <c r="DC168" s="49"/>
      <c r="DD168" s="49"/>
      <c r="DE168" s="49"/>
      <c r="DF168" s="49"/>
      <c r="DG168" s="49"/>
      <c r="DH168" s="49"/>
      <c r="DI168" s="49"/>
      <c r="DJ168" s="49"/>
      <c r="DK168" s="49"/>
      <c r="DL168" s="49"/>
      <c r="DM168" s="49"/>
      <c r="DN168" s="49"/>
      <c r="DO168" s="49"/>
      <c r="DP168" s="49"/>
      <c r="DQ168" s="49"/>
      <c r="DR168" s="49"/>
      <c r="DS168" s="49"/>
      <c r="DT168" s="49"/>
      <c r="DU168" s="49"/>
      <c r="DV168" s="49"/>
      <c r="DW168" s="49"/>
      <c r="DX168" s="49"/>
      <c r="DY168" s="49"/>
      <c r="DZ168" s="49"/>
      <c r="EA168" s="49"/>
      <c r="EB168" s="49"/>
      <c r="EC168" s="49"/>
      <c r="ED168" s="49"/>
      <c r="EE168" s="49"/>
      <c r="EF168" s="49"/>
      <c r="EG168" s="49"/>
      <c r="EH168" s="49"/>
      <c r="EI168" s="49"/>
      <c r="EJ168" s="49"/>
      <c r="EK168" s="49"/>
      <c r="EL168" s="49"/>
      <c r="EM168" s="49"/>
      <c r="EN168" s="49"/>
      <c r="EO168" s="49"/>
      <c r="EP168" s="49"/>
      <c r="EQ168" s="49"/>
      <c r="ER168" s="49"/>
      <c r="ES168" s="49"/>
      <c r="ET168" s="49"/>
      <c r="EU168" s="49"/>
      <c r="EV168" s="49"/>
      <c r="EW168" s="49"/>
      <c r="EX168" s="49"/>
      <c r="EY168" s="49"/>
      <c r="EZ168" s="49"/>
      <c r="FA168" s="49"/>
      <c r="FB168" s="49"/>
      <c r="FC168" s="49"/>
      <c r="FD168" s="49"/>
      <c r="FE168" s="49"/>
      <c r="FF168" s="49"/>
      <c r="FG168" s="49"/>
      <c r="FH168" s="49"/>
      <c r="FI168" s="49"/>
      <c r="FJ168" s="49"/>
      <c r="FK168" s="49"/>
      <c r="FL168" s="49"/>
      <c r="FM168" s="49"/>
      <c r="FN168" s="49"/>
      <c r="FO168" s="49"/>
      <c r="FP168" s="49"/>
      <c r="FQ168" s="49"/>
      <c r="FR168" s="49"/>
      <c r="FS168" s="49"/>
      <c r="FT168" s="49"/>
      <c r="FU168" s="49"/>
      <c r="FV168" s="49"/>
      <c r="FW168" s="49"/>
      <c r="FX168" s="49"/>
      <c r="FY168" s="2"/>
      <c r="FZ168" s="49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</row>
    <row r="169" spans="1:193" x14ac:dyDescent="0.35">
      <c r="A169" s="3"/>
      <c r="B169" s="33" t="s">
        <v>917</v>
      </c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88"/>
      <c r="FZ169" s="1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</row>
    <row r="170" spans="1:193" x14ac:dyDescent="0.35">
      <c r="A170" s="3" t="s">
        <v>918</v>
      </c>
      <c r="B170" s="2" t="s">
        <v>919</v>
      </c>
      <c r="C170" s="14">
        <f t="shared" ref="C170:BN170" si="195">C12+C33</f>
        <v>167</v>
      </c>
      <c r="D170" s="14">
        <f t="shared" si="195"/>
        <v>424</v>
      </c>
      <c r="E170" s="14">
        <f t="shared" si="195"/>
        <v>0</v>
      </c>
      <c r="F170" s="14">
        <f t="shared" si="195"/>
        <v>1648</v>
      </c>
      <c r="G170" s="14">
        <f t="shared" si="195"/>
        <v>0</v>
      </c>
      <c r="H170" s="14">
        <f t="shared" si="195"/>
        <v>0</v>
      </c>
      <c r="I170" s="14">
        <f t="shared" si="195"/>
        <v>0</v>
      </c>
      <c r="J170" s="14">
        <f t="shared" si="195"/>
        <v>0</v>
      </c>
      <c r="K170" s="14">
        <f t="shared" si="195"/>
        <v>0</v>
      </c>
      <c r="L170" s="14">
        <f t="shared" si="195"/>
        <v>0</v>
      </c>
      <c r="M170" s="14">
        <f t="shared" si="195"/>
        <v>0</v>
      </c>
      <c r="N170" s="14">
        <f t="shared" si="195"/>
        <v>0</v>
      </c>
      <c r="O170" s="14">
        <f t="shared" si="195"/>
        <v>0</v>
      </c>
      <c r="P170" s="14">
        <f t="shared" si="195"/>
        <v>0</v>
      </c>
      <c r="Q170" s="14">
        <f t="shared" si="195"/>
        <v>0</v>
      </c>
      <c r="R170" s="14">
        <f t="shared" si="195"/>
        <v>5567.5</v>
      </c>
      <c r="S170" s="14">
        <f t="shared" si="195"/>
        <v>6</v>
      </c>
      <c r="T170" s="14">
        <f t="shared" si="195"/>
        <v>0</v>
      </c>
      <c r="U170" s="14">
        <f t="shared" si="195"/>
        <v>0</v>
      </c>
      <c r="V170" s="14">
        <f t="shared" si="195"/>
        <v>0</v>
      </c>
      <c r="W170" s="14">
        <f t="shared" si="195"/>
        <v>0</v>
      </c>
      <c r="X170" s="14">
        <f t="shared" si="195"/>
        <v>0</v>
      </c>
      <c r="Y170" s="14">
        <f t="shared" si="195"/>
        <v>512</v>
      </c>
      <c r="Z170" s="14">
        <f t="shared" si="195"/>
        <v>0</v>
      </c>
      <c r="AA170" s="14">
        <f t="shared" si="195"/>
        <v>325.5</v>
      </c>
      <c r="AB170" s="14">
        <f t="shared" si="195"/>
        <v>215.5</v>
      </c>
      <c r="AC170" s="14">
        <f t="shared" si="195"/>
        <v>0</v>
      </c>
      <c r="AD170" s="14">
        <f t="shared" si="195"/>
        <v>0</v>
      </c>
      <c r="AE170" s="14">
        <f t="shared" si="195"/>
        <v>0</v>
      </c>
      <c r="AF170" s="14">
        <f t="shared" si="195"/>
        <v>0</v>
      </c>
      <c r="AG170" s="14">
        <f t="shared" si="195"/>
        <v>0</v>
      </c>
      <c r="AH170" s="14">
        <f t="shared" si="195"/>
        <v>0</v>
      </c>
      <c r="AI170" s="14">
        <f t="shared" si="195"/>
        <v>0</v>
      </c>
      <c r="AJ170" s="14">
        <f t="shared" si="195"/>
        <v>0</v>
      </c>
      <c r="AK170" s="14">
        <f t="shared" si="195"/>
        <v>0</v>
      </c>
      <c r="AL170" s="14">
        <f t="shared" si="195"/>
        <v>0</v>
      </c>
      <c r="AM170" s="14">
        <f t="shared" si="195"/>
        <v>0</v>
      </c>
      <c r="AN170" s="14">
        <f t="shared" si="195"/>
        <v>0</v>
      </c>
      <c r="AO170" s="14">
        <f t="shared" si="195"/>
        <v>104.5</v>
      </c>
      <c r="AP170" s="14">
        <f t="shared" si="195"/>
        <v>579</v>
      </c>
      <c r="AQ170" s="14">
        <f t="shared" si="195"/>
        <v>0</v>
      </c>
      <c r="AR170" s="14">
        <f t="shared" si="195"/>
        <v>1356.5</v>
      </c>
      <c r="AS170" s="14">
        <f t="shared" si="195"/>
        <v>0</v>
      </c>
      <c r="AT170" s="14">
        <f t="shared" si="195"/>
        <v>500</v>
      </c>
      <c r="AU170" s="14">
        <f t="shared" si="195"/>
        <v>0</v>
      </c>
      <c r="AV170" s="14">
        <f t="shared" si="195"/>
        <v>0</v>
      </c>
      <c r="AW170" s="14">
        <f t="shared" si="195"/>
        <v>0</v>
      </c>
      <c r="AX170" s="14">
        <f t="shared" si="195"/>
        <v>0</v>
      </c>
      <c r="AY170" s="14">
        <f t="shared" si="195"/>
        <v>0</v>
      </c>
      <c r="AZ170" s="14">
        <f t="shared" si="195"/>
        <v>120</v>
      </c>
      <c r="BA170" s="14">
        <f t="shared" si="195"/>
        <v>238</v>
      </c>
      <c r="BB170" s="14">
        <f t="shared" si="195"/>
        <v>0</v>
      </c>
      <c r="BC170" s="14">
        <f t="shared" si="195"/>
        <v>522</v>
      </c>
      <c r="BD170" s="14">
        <f t="shared" si="195"/>
        <v>0</v>
      </c>
      <c r="BE170" s="14">
        <f t="shared" si="195"/>
        <v>0</v>
      </c>
      <c r="BF170" s="14">
        <f t="shared" si="195"/>
        <v>1127.5</v>
      </c>
      <c r="BG170" s="14">
        <f t="shared" si="195"/>
        <v>0</v>
      </c>
      <c r="BH170" s="14">
        <f t="shared" si="195"/>
        <v>27</v>
      </c>
      <c r="BI170" s="14">
        <f t="shared" si="195"/>
        <v>0</v>
      </c>
      <c r="BJ170" s="14">
        <f t="shared" si="195"/>
        <v>0</v>
      </c>
      <c r="BK170" s="14">
        <f t="shared" si="195"/>
        <v>10518</v>
      </c>
      <c r="BL170" s="14">
        <f t="shared" si="195"/>
        <v>0</v>
      </c>
      <c r="BM170" s="14">
        <f t="shared" si="195"/>
        <v>0</v>
      </c>
      <c r="BN170" s="14">
        <f t="shared" si="195"/>
        <v>0</v>
      </c>
      <c r="BO170" s="14">
        <f t="shared" ref="BO170:DZ170" si="196">BO12+BO33</f>
        <v>0</v>
      </c>
      <c r="BP170" s="14">
        <f t="shared" si="196"/>
        <v>0</v>
      </c>
      <c r="BQ170" s="14">
        <f t="shared" si="196"/>
        <v>0</v>
      </c>
      <c r="BR170" s="14">
        <f t="shared" si="196"/>
        <v>0</v>
      </c>
      <c r="BS170" s="14">
        <f t="shared" si="196"/>
        <v>0</v>
      </c>
      <c r="BT170" s="14">
        <f t="shared" si="196"/>
        <v>0</v>
      </c>
      <c r="BU170" s="14">
        <f t="shared" si="196"/>
        <v>0</v>
      </c>
      <c r="BV170" s="14">
        <f t="shared" si="196"/>
        <v>0</v>
      </c>
      <c r="BW170" s="14">
        <f t="shared" si="196"/>
        <v>0</v>
      </c>
      <c r="BX170" s="14">
        <f t="shared" si="196"/>
        <v>0</v>
      </c>
      <c r="BY170" s="14">
        <f t="shared" si="196"/>
        <v>0</v>
      </c>
      <c r="BZ170" s="14">
        <f t="shared" si="196"/>
        <v>0</v>
      </c>
      <c r="CA170" s="14">
        <f t="shared" si="196"/>
        <v>0</v>
      </c>
      <c r="CB170" s="14">
        <f t="shared" si="196"/>
        <v>898</v>
      </c>
      <c r="CC170" s="14">
        <f t="shared" si="196"/>
        <v>0</v>
      </c>
      <c r="CD170" s="14">
        <f t="shared" si="196"/>
        <v>0</v>
      </c>
      <c r="CE170" s="14">
        <f t="shared" si="196"/>
        <v>0</v>
      </c>
      <c r="CF170" s="14">
        <f t="shared" si="196"/>
        <v>0</v>
      </c>
      <c r="CG170" s="14">
        <f t="shared" si="196"/>
        <v>0</v>
      </c>
      <c r="CH170" s="14">
        <f t="shared" si="196"/>
        <v>0</v>
      </c>
      <c r="CI170" s="14">
        <f t="shared" si="196"/>
        <v>0</v>
      </c>
      <c r="CJ170" s="14">
        <f t="shared" si="196"/>
        <v>0</v>
      </c>
      <c r="CK170" s="14">
        <f t="shared" si="196"/>
        <v>747</v>
      </c>
      <c r="CL170" s="14">
        <f t="shared" si="196"/>
        <v>7.5</v>
      </c>
      <c r="CM170" s="14">
        <f t="shared" si="196"/>
        <v>25.5</v>
      </c>
      <c r="CN170" s="14">
        <f t="shared" si="196"/>
        <v>611.5</v>
      </c>
      <c r="CO170" s="14">
        <f t="shared" si="196"/>
        <v>0</v>
      </c>
      <c r="CP170" s="14">
        <f t="shared" si="196"/>
        <v>0</v>
      </c>
      <c r="CQ170" s="14">
        <f t="shared" si="196"/>
        <v>0</v>
      </c>
      <c r="CR170" s="14">
        <f t="shared" si="196"/>
        <v>0</v>
      </c>
      <c r="CS170" s="14">
        <f t="shared" si="196"/>
        <v>0</v>
      </c>
      <c r="CT170" s="14">
        <f t="shared" si="196"/>
        <v>0</v>
      </c>
      <c r="CU170" s="14">
        <f t="shared" si="196"/>
        <v>331</v>
      </c>
      <c r="CV170" s="14">
        <f t="shared" si="196"/>
        <v>0</v>
      </c>
      <c r="CW170" s="14">
        <f t="shared" si="196"/>
        <v>0</v>
      </c>
      <c r="CX170" s="14">
        <f t="shared" si="196"/>
        <v>0</v>
      </c>
      <c r="CY170" s="14">
        <f t="shared" si="196"/>
        <v>0</v>
      </c>
      <c r="CZ170" s="14">
        <f t="shared" si="196"/>
        <v>0</v>
      </c>
      <c r="DA170" s="14">
        <f t="shared" si="196"/>
        <v>0</v>
      </c>
      <c r="DB170" s="14">
        <f t="shared" si="196"/>
        <v>0</v>
      </c>
      <c r="DC170" s="14">
        <f t="shared" si="196"/>
        <v>0</v>
      </c>
      <c r="DD170" s="14">
        <f t="shared" si="196"/>
        <v>0</v>
      </c>
      <c r="DE170" s="14">
        <f t="shared" si="196"/>
        <v>0</v>
      </c>
      <c r="DF170" s="14">
        <f t="shared" si="196"/>
        <v>0</v>
      </c>
      <c r="DG170" s="14">
        <f t="shared" si="196"/>
        <v>0</v>
      </c>
      <c r="DH170" s="14">
        <f t="shared" si="196"/>
        <v>0</v>
      </c>
      <c r="DI170" s="14">
        <f t="shared" si="196"/>
        <v>4</v>
      </c>
      <c r="DJ170" s="14">
        <f t="shared" si="196"/>
        <v>1</v>
      </c>
      <c r="DK170" s="14">
        <f t="shared" si="196"/>
        <v>0</v>
      </c>
      <c r="DL170" s="14">
        <f t="shared" si="196"/>
        <v>0</v>
      </c>
      <c r="DM170" s="14">
        <f t="shared" si="196"/>
        <v>0</v>
      </c>
      <c r="DN170" s="14">
        <f t="shared" si="196"/>
        <v>0</v>
      </c>
      <c r="DO170" s="14">
        <f t="shared" si="196"/>
        <v>0</v>
      </c>
      <c r="DP170" s="14">
        <f t="shared" si="196"/>
        <v>0</v>
      </c>
      <c r="DQ170" s="14">
        <f t="shared" si="196"/>
        <v>0</v>
      </c>
      <c r="DR170" s="14">
        <f t="shared" si="196"/>
        <v>0</v>
      </c>
      <c r="DS170" s="14">
        <f t="shared" si="196"/>
        <v>0</v>
      </c>
      <c r="DT170" s="14">
        <f t="shared" si="196"/>
        <v>0</v>
      </c>
      <c r="DU170" s="14">
        <f t="shared" si="196"/>
        <v>0</v>
      </c>
      <c r="DV170" s="14">
        <f t="shared" si="196"/>
        <v>0</v>
      </c>
      <c r="DW170" s="14">
        <f t="shared" si="196"/>
        <v>0</v>
      </c>
      <c r="DX170" s="14">
        <f t="shared" si="196"/>
        <v>0</v>
      </c>
      <c r="DY170" s="14">
        <f t="shared" si="196"/>
        <v>0</v>
      </c>
      <c r="DZ170" s="14">
        <f t="shared" si="196"/>
        <v>0</v>
      </c>
      <c r="EA170" s="14">
        <f t="shared" ref="EA170:FX170" si="197">EA12+EA33</f>
        <v>0</v>
      </c>
      <c r="EB170" s="14">
        <f t="shared" si="197"/>
        <v>17</v>
      </c>
      <c r="EC170" s="14">
        <f t="shared" si="197"/>
        <v>0</v>
      </c>
      <c r="ED170" s="14">
        <f t="shared" si="197"/>
        <v>0</v>
      </c>
      <c r="EE170" s="14">
        <f t="shared" si="197"/>
        <v>0</v>
      </c>
      <c r="EF170" s="14">
        <f t="shared" si="197"/>
        <v>0</v>
      </c>
      <c r="EG170" s="14">
        <f t="shared" si="197"/>
        <v>0</v>
      </c>
      <c r="EH170" s="14">
        <f t="shared" si="197"/>
        <v>0</v>
      </c>
      <c r="EI170" s="14">
        <f t="shared" si="197"/>
        <v>0</v>
      </c>
      <c r="EJ170" s="14">
        <f t="shared" si="197"/>
        <v>196</v>
      </c>
      <c r="EK170" s="14">
        <f t="shared" si="197"/>
        <v>0</v>
      </c>
      <c r="EL170" s="14">
        <f t="shared" si="197"/>
        <v>0</v>
      </c>
      <c r="EM170" s="14">
        <f t="shared" si="197"/>
        <v>0</v>
      </c>
      <c r="EN170" s="14">
        <f t="shared" si="197"/>
        <v>55</v>
      </c>
      <c r="EO170" s="14">
        <f t="shared" si="197"/>
        <v>0</v>
      </c>
      <c r="EP170" s="14">
        <f t="shared" si="197"/>
        <v>0</v>
      </c>
      <c r="EQ170" s="14">
        <f t="shared" si="197"/>
        <v>0</v>
      </c>
      <c r="ER170" s="14">
        <f t="shared" si="197"/>
        <v>0</v>
      </c>
      <c r="ES170" s="14">
        <f t="shared" si="197"/>
        <v>0</v>
      </c>
      <c r="ET170" s="14">
        <f t="shared" si="197"/>
        <v>0</v>
      </c>
      <c r="EU170" s="14">
        <f t="shared" si="197"/>
        <v>0</v>
      </c>
      <c r="EV170" s="14">
        <f t="shared" si="197"/>
        <v>0</v>
      </c>
      <c r="EW170" s="14">
        <f t="shared" si="197"/>
        <v>0</v>
      </c>
      <c r="EX170" s="14">
        <f t="shared" si="197"/>
        <v>0</v>
      </c>
      <c r="EY170" s="14">
        <f t="shared" si="197"/>
        <v>565</v>
      </c>
      <c r="EZ170" s="14">
        <f t="shared" si="197"/>
        <v>0</v>
      </c>
      <c r="FA170" s="14">
        <f t="shared" si="197"/>
        <v>0</v>
      </c>
      <c r="FB170" s="14">
        <f t="shared" si="197"/>
        <v>0</v>
      </c>
      <c r="FC170" s="14">
        <f t="shared" si="197"/>
        <v>0</v>
      </c>
      <c r="FD170" s="14">
        <f t="shared" si="197"/>
        <v>0</v>
      </c>
      <c r="FE170" s="14">
        <f t="shared" si="197"/>
        <v>0</v>
      </c>
      <c r="FF170" s="14">
        <f t="shared" si="197"/>
        <v>0</v>
      </c>
      <c r="FG170" s="14">
        <f t="shared" si="197"/>
        <v>0</v>
      </c>
      <c r="FH170" s="14">
        <f t="shared" si="197"/>
        <v>0</v>
      </c>
      <c r="FI170" s="14">
        <f t="shared" si="197"/>
        <v>0</v>
      </c>
      <c r="FJ170" s="14">
        <f t="shared" si="197"/>
        <v>0</v>
      </c>
      <c r="FK170" s="14">
        <f t="shared" si="197"/>
        <v>0</v>
      </c>
      <c r="FL170" s="14">
        <f t="shared" si="197"/>
        <v>0</v>
      </c>
      <c r="FM170" s="14">
        <f t="shared" si="197"/>
        <v>0</v>
      </c>
      <c r="FN170" s="14">
        <f t="shared" si="197"/>
        <v>281</v>
      </c>
      <c r="FO170" s="14">
        <f t="shared" si="197"/>
        <v>0</v>
      </c>
      <c r="FP170" s="14">
        <f t="shared" si="197"/>
        <v>0</v>
      </c>
      <c r="FQ170" s="14">
        <f t="shared" si="197"/>
        <v>0</v>
      </c>
      <c r="FR170" s="14">
        <f t="shared" si="197"/>
        <v>0</v>
      </c>
      <c r="FS170" s="14">
        <f t="shared" si="197"/>
        <v>0</v>
      </c>
      <c r="FT170" s="14">
        <f t="shared" si="197"/>
        <v>0</v>
      </c>
      <c r="FU170" s="14">
        <f t="shared" si="197"/>
        <v>0</v>
      </c>
      <c r="FV170" s="14">
        <f t="shared" si="197"/>
        <v>0</v>
      </c>
      <c r="FW170" s="14">
        <f t="shared" si="197"/>
        <v>0</v>
      </c>
      <c r="FX170" s="14">
        <f t="shared" si="197"/>
        <v>0</v>
      </c>
      <c r="FY170" s="47"/>
      <c r="FZ170" s="2">
        <f>SUM(C170:FX170)</f>
        <v>27697.5</v>
      </c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</row>
    <row r="171" spans="1:193" x14ac:dyDescent="0.35">
      <c r="A171" s="3" t="s">
        <v>920</v>
      </c>
      <c r="B171" s="2" t="s">
        <v>921</v>
      </c>
      <c r="C171" s="2">
        <f t="shared" ref="C171:BN171" si="198">C40</f>
        <v>10500</v>
      </c>
      <c r="D171" s="2">
        <f t="shared" si="198"/>
        <v>10500</v>
      </c>
      <c r="E171" s="2">
        <f t="shared" si="198"/>
        <v>10500</v>
      </c>
      <c r="F171" s="2">
        <f t="shared" si="198"/>
        <v>10500</v>
      </c>
      <c r="G171" s="2">
        <f t="shared" si="198"/>
        <v>10500</v>
      </c>
      <c r="H171" s="2">
        <f t="shared" si="198"/>
        <v>10500</v>
      </c>
      <c r="I171" s="2">
        <f t="shared" si="198"/>
        <v>10500</v>
      </c>
      <c r="J171" s="2">
        <f t="shared" si="198"/>
        <v>10500</v>
      </c>
      <c r="K171" s="2">
        <f t="shared" si="198"/>
        <v>10500</v>
      </c>
      <c r="L171" s="2">
        <f t="shared" si="198"/>
        <v>10500</v>
      </c>
      <c r="M171" s="2">
        <f t="shared" si="198"/>
        <v>10500</v>
      </c>
      <c r="N171" s="2">
        <f t="shared" si="198"/>
        <v>10500</v>
      </c>
      <c r="O171" s="2">
        <f t="shared" si="198"/>
        <v>10500</v>
      </c>
      <c r="P171" s="2">
        <f t="shared" si="198"/>
        <v>10500</v>
      </c>
      <c r="Q171" s="2">
        <f t="shared" si="198"/>
        <v>10500</v>
      </c>
      <c r="R171" s="2">
        <f t="shared" si="198"/>
        <v>10500</v>
      </c>
      <c r="S171" s="2">
        <f t="shared" si="198"/>
        <v>10500</v>
      </c>
      <c r="T171" s="2">
        <f t="shared" si="198"/>
        <v>10500</v>
      </c>
      <c r="U171" s="2">
        <f t="shared" si="198"/>
        <v>10500</v>
      </c>
      <c r="V171" s="2">
        <f t="shared" si="198"/>
        <v>10500</v>
      </c>
      <c r="W171" s="2">
        <f t="shared" si="198"/>
        <v>10500</v>
      </c>
      <c r="X171" s="2">
        <f t="shared" si="198"/>
        <v>10500</v>
      </c>
      <c r="Y171" s="2">
        <f t="shared" si="198"/>
        <v>10500</v>
      </c>
      <c r="Z171" s="2">
        <f t="shared" si="198"/>
        <v>10500</v>
      </c>
      <c r="AA171" s="2">
        <f t="shared" si="198"/>
        <v>10500</v>
      </c>
      <c r="AB171" s="2">
        <f t="shared" si="198"/>
        <v>10500</v>
      </c>
      <c r="AC171" s="2">
        <f t="shared" si="198"/>
        <v>10500</v>
      </c>
      <c r="AD171" s="2">
        <f t="shared" si="198"/>
        <v>10500</v>
      </c>
      <c r="AE171" s="2">
        <f t="shared" si="198"/>
        <v>10500</v>
      </c>
      <c r="AF171" s="2">
        <f t="shared" si="198"/>
        <v>10500</v>
      </c>
      <c r="AG171" s="2">
        <f t="shared" si="198"/>
        <v>10500</v>
      </c>
      <c r="AH171" s="2">
        <f t="shared" si="198"/>
        <v>10500</v>
      </c>
      <c r="AI171" s="2">
        <f t="shared" si="198"/>
        <v>10500</v>
      </c>
      <c r="AJ171" s="2">
        <f t="shared" si="198"/>
        <v>10500</v>
      </c>
      <c r="AK171" s="2">
        <f t="shared" si="198"/>
        <v>10500</v>
      </c>
      <c r="AL171" s="2">
        <f t="shared" si="198"/>
        <v>10500</v>
      </c>
      <c r="AM171" s="2">
        <f t="shared" si="198"/>
        <v>10500</v>
      </c>
      <c r="AN171" s="2">
        <f t="shared" si="198"/>
        <v>10500</v>
      </c>
      <c r="AO171" s="2">
        <f t="shared" si="198"/>
        <v>10500</v>
      </c>
      <c r="AP171" s="2">
        <f t="shared" si="198"/>
        <v>10500</v>
      </c>
      <c r="AQ171" s="2">
        <f t="shared" si="198"/>
        <v>10500</v>
      </c>
      <c r="AR171" s="2">
        <f t="shared" si="198"/>
        <v>10500</v>
      </c>
      <c r="AS171" s="2">
        <f t="shared" si="198"/>
        <v>10500</v>
      </c>
      <c r="AT171" s="2">
        <f t="shared" si="198"/>
        <v>10500</v>
      </c>
      <c r="AU171" s="2">
        <f t="shared" si="198"/>
        <v>10500</v>
      </c>
      <c r="AV171" s="2">
        <f t="shared" si="198"/>
        <v>10500</v>
      </c>
      <c r="AW171" s="2">
        <f t="shared" si="198"/>
        <v>10500</v>
      </c>
      <c r="AX171" s="2">
        <f t="shared" si="198"/>
        <v>10500</v>
      </c>
      <c r="AY171" s="2">
        <f t="shared" si="198"/>
        <v>10500</v>
      </c>
      <c r="AZ171" s="2">
        <f t="shared" si="198"/>
        <v>10500</v>
      </c>
      <c r="BA171" s="2">
        <f t="shared" si="198"/>
        <v>10500</v>
      </c>
      <c r="BB171" s="2">
        <f t="shared" si="198"/>
        <v>10500</v>
      </c>
      <c r="BC171" s="2">
        <f t="shared" si="198"/>
        <v>10500</v>
      </c>
      <c r="BD171" s="2">
        <f t="shared" si="198"/>
        <v>10500</v>
      </c>
      <c r="BE171" s="2">
        <f t="shared" si="198"/>
        <v>10500</v>
      </c>
      <c r="BF171" s="2">
        <f t="shared" si="198"/>
        <v>10500</v>
      </c>
      <c r="BG171" s="2">
        <f t="shared" si="198"/>
        <v>10500</v>
      </c>
      <c r="BH171" s="2">
        <f t="shared" si="198"/>
        <v>10500</v>
      </c>
      <c r="BI171" s="2">
        <f t="shared" si="198"/>
        <v>10500</v>
      </c>
      <c r="BJ171" s="2">
        <f t="shared" si="198"/>
        <v>10500</v>
      </c>
      <c r="BK171" s="2">
        <f t="shared" si="198"/>
        <v>10500</v>
      </c>
      <c r="BL171" s="2">
        <f t="shared" si="198"/>
        <v>10500</v>
      </c>
      <c r="BM171" s="2">
        <f t="shared" si="198"/>
        <v>10500</v>
      </c>
      <c r="BN171" s="2">
        <f t="shared" si="198"/>
        <v>10500</v>
      </c>
      <c r="BO171" s="2">
        <f t="shared" ref="BO171:DZ171" si="199">BO40</f>
        <v>10500</v>
      </c>
      <c r="BP171" s="2">
        <f t="shared" si="199"/>
        <v>10500</v>
      </c>
      <c r="BQ171" s="2">
        <f t="shared" si="199"/>
        <v>10500</v>
      </c>
      <c r="BR171" s="2">
        <f t="shared" si="199"/>
        <v>10500</v>
      </c>
      <c r="BS171" s="2">
        <f t="shared" si="199"/>
        <v>10500</v>
      </c>
      <c r="BT171" s="2">
        <f t="shared" si="199"/>
        <v>10500</v>
      </c>
      <c r="BU171" s="2">
        <f t="shared" si="199"/>
        <v>10500</v>
      </c>
      <c r="BV171" s="2">
        <f t="shared" si="199"/>
        <v>10500</v>
      </c>
      <c r="BW171" s="2">
        <f t="shared" si="199"/>
        <v>10500</v>
      </c>
      <c r="BX171" s="2">
        <f t="shared" si="199"/>
        <v>10500</v>
      </c>
      <c r="BY171" s="2">
        <f t="shared" si="199"/>
        <v>10500</v>
      </c>
      <c r="BZ171" s="2">
        <f t="shared" si="199"/>
        <v>10500</v>
      </c>
      <c r="CA171" s="2">
        <f t="shared" si="199"/>
        <v>10500</v>
      </c>
      <c r="CB171" s="2">
        <f t="shared" si="199"/>
        <v>10500</v>
      </c>
      <c r="CC171" s="2">
        <f t="shared" si="199"/>
        <v>10500</v>
      </c>
      <c r="CD171" s="2">
        <f t="shared" si="199"/>
        <v>10500</v>
      </c>
      <c r="CE171" s="2">
        <f t="shared" si="199"/>
        <v>10500</v>
      </c>
      <c r="CF171" s="2">
        <f t="shared" si="199"/>
        <v>10500</v>
      </c>
      <c r="CG171" s="2">
        <f t="shared" si="199"/>
        <v>10500</v>
      </c>
      <c r="CH171" s="2">
        <f t="shared" si="199"/>
        <v>10500</v>
      </c>
      <c r="CI171" s="2">
        <f t="shared" si="199"/>
        <v>10500</v>
      </c>
      <c r="CJ171" s="2">
        <f t="shared" si="199"/>
        <v>10500</v>
      </c>
      <c r="CK171" s="2">
        <f t="shared" si="199"/>
        <v>10500</v>
      </c>
      <c r="CL171" s="2">
        <f t="shared" si="199"/>
        <v>10500</v>
      </c>
      <c r="CM171" s="2">
        <f t="shared" si="199"/>
        <v>10500</v>
      </c>
      <c r="CN171" s="2">
        <f t="shared" si="199"/>
        <v>10500</v>
      </c>
      <c r="CO171" s="2">
        <f t="shared" si="199"/>
        <v>10500</v>
      </c>
      <c r="CP171" s="2">
        <f t="shared" si="199"/>
        <v>10500</v>
      </c>
      <c r="CQ171" s="2">
        <f t="shared" si="199"/>
        <v>10500</v>
      </c>
      <c r="CR171" s="2">
        <f t="shared" si="199"/>
        <v>10500</v>
      </c>
      <c r="CS171" s="2">
        <f t="shared" si="199"/>
        <v>10500</v>
      </c>
      <c r="CT171" s="2">
        <f t="shared" si="199"/>
        <v>10500</v>
      </c>
      <c r="CU171" s="2">
        <f t="shared" si="199"/>
        <v>10500</v>
      </c>
      <c r="CV171" s="2">
        <f t="shared" si="199"/>
        <v>10500</v>
      </c>
      <c r="CW171" s="2">
        <f t="shared" si="199"/>
        <v>10500</v>
      </c>
      <c r="CX171" s="2">
        <f t="shared" si="199"/>
        <v>10500</v>
      </c>
      <c r="CY171" s="2">
        <f t="shared" si="199"/>
        <v>10500</v>
      </c>
      <c r="CZ171" s="2">
        <f t="shared" si="199"/>
        <v>10500</v>
      </c>
      <c r="DA171" s="2">
        <f t="shared" si="199"/>
        <v>10500</v>
      </c>
      <c r="DB171" s="2">
        <f t="shared" si="199"/>
        <v>10500</v>
      </c>
      <c r="DC171" s="2">
        <f t="shared" si="199"/>
        <v>10500</v>
      </c>
      <c r="DD171" s="2">
        <f t="shared" si="199"/>
        <v>10500</v>
      </c>
      <c r="DE171" s="2">
        <f t="shared" si="199"/>
        <v>10500</v>
      </c>
      <c r="DF171" s="2">
        <f t="shared" si="199"/>
        <v>10500</v>
      </c>
      <c r="DG171" s="2">
        <f t="shared" si="199"/>
        <v>10500</v>
      </c>
      <c r="DH171" s="2">
        <f t="shared" si="199"/>
        <v>10500</v>
      </c>
      <c r="DI171" s="2">
        <f t="shared" si="199"/>
        <v>10500</v>
      </c>
      <c r="DJ171" s="2">
        <f t="shared" si="199"/>
        <v>10500</v>
      </c>
      <c r="DK171" s="2">
        <f t="shared" si="199"/>
        <v>10500</v>
      </c>
      <c r="DL171" s="2">
        <f t="shared" si="199"/>
        <v>10500</v>
      </c>
      <c r="DM171" s="2">
        <f t="shared" si="199"/>
        <v>10500</v>
      </c>
      <c r="DN171" s="2">
        <f t="shared" si="199"/>
        <v>10500</v>
      </c>
      <c r="DO171" s="2">
        <f t="shared" si="199"/>
        <v>10500</v>
      </c>
      <c r="DP171" s="2">
        <f t="shared" si="199"/>
        <v>10500</v>
      </c>
      <c r="DQ171" s="2">
        <f t="shared" si="199"/>
        <v>10500</v>
      </c>
      <c r="DR171" s="2">
        <f t="shared" si="199"/>
        <v>10500</v>
      </c>
      <c r="DS171" s="2">
        <f t="shared" si="199"/>
        <v>10500</v>
      </c>
      <c r="DT171" s="2">
        <f t="shared" si="199"/>
        <v>10500</v>
      </c>
      <c r="DU171" s="2">
        <f t="shared" si="199"/>
        <v>10500</v>
      </c>
      <c r="DV171" s="2">
        <f t="shared" si="199"/>
        <v>10500</v>
      </c>
      <c r="DW171" s="2">
        <f t="shared" si="199"/>
        <v>10500</v>
      </c>
      <c r="DX171" s="2">
        <f t="shared" si="199"/>
        <v>10500</v>
      </c>
      <c r="DY171" s="2">
        <f t="shared" si="199"/>
        <v>10500</v>
      </c>
      <c r="DZ171" s="2">
        <f t="shared" si="199"/>
        <v>10500</v>
      </c>
      <c r="EA171" s="2">
        <f t="shared" ref="EA171:FX171" si="200">EA40</f>
        <v>10500</v>
      </c>
      <c r="EB171" s="2">
        <f t="shared" si="200"/>
        <v>10500</v>
      </c>
      <c r="EC171" s="2">
        <f t="shared" si="200"/>
        <v>10500</v>
      </c>
      <c r="ED171" s="2">
        <f t="shared" si="200"/>
        <v>10500</v>
      </c>
      <c r="EE171" s="2">
        <f t="shared" si="200"/>
        <v>10500</v>
      </c>
      <c r="EF171" s="2">
        <f t="shared" si="200"/>
        <v>10500</v>
      </c>
      <c r="EG171" s="2">
        <f t="shared" si="200"/>
        <v>10500</v>
      </c>
      <c r="EH171" s="2">
        <f t="shared" si="200"/>
        <v>10500</v>
      </c>
      <c r="EI171" s="2">
        <f t="shared" si="200"/>
        <v>10500</v>
      </c>
      <c r="EJ171" s="2">
        <f t="shared" si="200"/>
        <v>10500</v>
      </c>
      <c r="EK171" s="2">
        <f t="shared" si="200"/>
        <v>10500</v>
      </c>
      <c r="EL171" s="2">
        <f t="shared" si="200"/>
        <v>10500</v>
      </c>
      <c r="EM171" s="2">
        <f t="shared" si="200"/>
        <v>10500</v>
      </c>
      <c r="EN171" s="2">
        <f t="shared" si="200"/>
        <v>10500</v>
      </c>
      <c r="EO171" s="2">
        <f t="shared" si="200"/>
        <v>10500</v>
      </c>
      <c r="EP171" s="2">
        <f t="shared" si="200"/>
        <v>10500</v>
      </c>
      <c r="EQ171" s="2">
        <f t="shared" si="200"/>
        <v>10500</v>
      </c>
      <c r="ER171" s="2">
        <f t="shared" si="200"/>
        <v>10500</v>
      </c>
      <c r="ES171" s="2">
        <f t="shared" si="200"/>
        <v>10500</v>
      </c>
      <c r="ET171" s="2">
        <f t="shared" si="200"/>
        <v>10500</v>
      </c>
      <c r="EU171" s="2">
        <f t="shared" si="200"/>
        <v>10500</v>
      </c>
      <c r="EV171" s="2">
        <f t="shared" si="200"/>
        <v>10500</v>
      </c>
      <c r="EW171" s="2">
        <f t="shared" si="200"/>
        <v>10500</v>
      </c>
      <c r="EX171" s="2">
        <f t="shared" si="200"/>
        <v>10500</v>
      </c>
      <c r="EY171" s="2">
        <f t="shared" si="200"/>
        <v>10500</v>
      </c>
      <c r="EZ171" s="2">
        <f t="shared" si="200"/>
        <v>10500</v>
      </c>
      <c r="FA171" s="2">
        <f t="shared" si="200"/>
        <v>10500</v>
      </c>
      <c r="FB171" s="2">
        <f t="shared" si="200"/>
        <v>10500</v>
      </c>
      <c r="FC171" s="2">
        <f t="shared" si="200"/>
        <v>10500</v>
      </c>
      <c r="FD171" s="2">
        <f t="shared" si="200"/>
        <v>10500</v>
      </c>
      <c r="FE171" s="2">
        <f t="shared" si="200"/>
        <v>10500</v>
      </c>
      <c r="FF171" s="2">
        <f t="shared" si="200"/>
        <v>10500</v>
      </c>
      <c r="FG171" s="2">
        <f t="shared" si="200"/>
        <v>10500</v>
      </c>
      <c r="FH171" s="2">
        <f t="shared" si="200"/>
        <v>10500</v>
      </c>
      <c r="FI171" s="2">
        <f t="shared" si="200"/>
        <v>10500</v>
      </c>
      <c r="FJ171" s="2">
        <f t="shared" si="200"/>
        <v>10500</v>
      </c>
      <c r="FK171" s="2">
        <f t="shared" si="200"/>
        <v>10500</v>
      </c>
      <c r="FL171" s="2">
        <f t="shared" si="200"/>
        <v>10500</v>
      </c>
      <c r="FM171" s="2">
        <f t="shared" si="200"/>
        <v>10500</v>
      </c>
      <c r="FN171" s="2">
        <f t="shared" si="200"/>
        <v>10500</v>
      </c>
      <c r="FO171" s="2">
        <f t="shared" si="200"/>
        <v>10500</v>
      </c>
      <c r="FP171" s="2">
        <f t="shared" si="200"/>
        <v>10500</v>
      </c>
      <c r="FQ171" s="2">
        <f t="shared" si="200"/>
        <v>10500</v>
      </c>
      <c r="FR171" s="2">
        <f t="shared" si="200"/>
        <v>10500</v>
      </c>
      <c r="FS171" s="2">
        <f t="shared" si="200"/>
        <v>10500</v>
      </c>
      <c r="FT171" s="2">
        <f t="shared" si="200"/>
        <v>10500</v>
      </c>
      <c r="FU171" s="2">
        <f t="shared" si="200"/>
        <v>10500</v>
      </c>
      <c r="FV171" s="2">
        <f t="shared" si="200"/>
        <v>10500</v>
      </c>
      <c r="FW171" s="2">
        <f t="shared" si="200"/>
        <v>10500</v>
      </c>
      <c r="FX171" s="2">
        <f t="shared" si="200"/>
        <v>10500</v>
      </c>
      <c r="FY171" s="2"/>
      <c r="FZ171" s="2">
        <f>AVERAGE(C171:FX171)</f>
        <v>10500</v>
      </c>
      <c r="GA171" s="2"/>
      <c r="GB171" s="12"/>
      <c r="GC171" s="12"/>
      <c r="GD171" s="12"/>
      <c r="GE171" s="2"/>
      <c r="GF171" s="2"/>
      <c r="GG171" s="2"/>
      <c r="GH171" s="2"/>
      <c r="GI171" s="2"/>
      <c r="GJ171" s="2"/>
      <c r="GK171" s="2"/>
    </row>
    <row r="172" spans="1:193" x14ac:dyDescent="0.35">
      <c r="A172" s="3" t="s">
        <v>922</v>
      </c>
      <c r="B172" s="2" t="s">
        <v>923</v>
      </c>
      <c r="C172" s="2">
        <f t="shared" ref="C172:BN172" si="201">ROUND(C171*C170,2)</f>
        <v>1753500</v>
      </c>
      <c r="D172" s="2">
        <f t="shared" si="201"/>
        <v>4452000</v>
      </c>
      <c r="E172" s="2">
        <f t="shared" si="201"/>
        <v>0</v>
      </c>
      <c r="F172" s="2">
        <f t="shared" si="201"/>
        <v>17304000</v>
      </c>
      <c r="G172" s="2">
        <f t="shared" si="201"/>
        <v>0</v>
      </c>
      <c r="H172" s="2">
        <f t="shared" si="201"/>
        <v>0</v>
      </c>
      <c r="I172" s="2">
        <f t="shared" si="201"/>
        <v>0</v>
      </c>
      <c r="J172" s="2">
        <f t="shared" si="201"/>
        <v>0</v>
      </c>
      <c r="K172" s="2">
        <f t="shared" si="201"/>
        <v>0</v>
      </c>
      <c r="L172" s="2">
        <f t="shared" si="201"/>
        <v>0</v>
      </c>
      <c r="M172" s="2">
        <f t="shared" si="201"/>
        <v>0</v>
      </c>
      <c r="N172" s="2">
        <f t="shared" si="201"/>
        <v>0</v>
      </c>
      <c r="O172" s="2">
        <f t="shared" si="201"/>
        <v>0</v>
      </c>
      <c r="P172" s="2">
        <f t="shared" si="201"/>
        <v>0</v>
      </c>
      <c r="Q172" s="2">
        <f t="shared" si="201"/>
        <v>0</v>
      </c>
      <c r="R172" s="2">
        <f t="shared" si="201"/>
        <v>58458750</v>
      </c>
      <c r="S172" s="2">
        <f t="shared" si="201"/>
        <v>63000</v>
      </c>
      <c r="T172" s="2">
        <f t="shared" si="201"/>
        <v>0</v>
      </c>
      <c r="U172" s="2">
        <f t="shared" si="201"/>
        <v>0</v>
      </c>
      <c r="V172" s="2">
        <f t="shared" si="201"/>
        <v>0</v>
      </c>
      <c r="W172" s="2">
        <f t="shared" si="201"/>
        <v>0</v>
      </c>
      <c r="X172" s="2">
        <f t="shared" si="201"/>
        <v>0</v>
      </c>
      <c r="Y172" s="2">
        <f t="shared" si="201"/>
        <v>5376000</v>
      </c>
      <c r="Z172" s="2">
        <f t="shared" si="201"/>
        <v>0</v>
      </c>
      <c r="AA172" s="2">
        <f t="shared" si="201"/>
        <v>3417750</v>
      </c>
      <c r="AB172" s="2">
        <f t="shared" si="201"/>
        <v>2262750</v>
      </c>
      <c r="AC172" s="2">
        <f t="shared" si="201"/>
        <v>0</v>
      </c>
      <c r="AD172" s="2">
        <f t="shared" si="201"/>
        <v>0</v>
      </c>
      <c r="AE172" s="2">
        <f t="shared" si="201"/>
        <v>0</v>
      </c>
      <c r="AF172" s="2">
        <f t="shared" si="201"/>
        <v>0</v>
      </c>
      <c r="AG172" s="2">
        <f t="shared" si="201"/>
        <v>0</v>
      </c>
      <c r="AH172" s="2">
        <f t="shared" si="201"/>
        <v>0</v>
      </c>
      <c r="AI172" s="2">
        <f t="shared" si="201"/>
        <v>0</v>
      </c>
      <c r="AJ172" s="2">
        <f t="shared" si="201"/>
        <v>0</v>
      </c>
      <c r="AK172" s="2">
        <f t="shared" si="201"/>
        <v>0</v>
      </c>
      <c r="AL172" s="2">
        <f t="shared" si="201"/>
        <v>0</v>
      </c>
      <c r="AM172" s="2">
        <f t="shared" si="201"/>
        <v>0</v>
      </c>
      <c r="AN172" s="2">
        <f t="shared" si="201"/>
        <v>0</v>
      </c>
      <c r="AO172" s="2">
        <f t="shared" si="201"/>
        <v>1097250</v>
      </c>
      <c r="AP172" s="2">
        <f t="shared" si="201"/>
        <v>6079500</v>
      </c>
      <c r="AQ172" s="2">
        <f t="shared" si="201"/>
        <v>0</v>
      </c>
      <c r="AR172" s="2">
        <f t="shared" si="201"/>
        <v>14243250</v>
      </c>
      <c r="AS172" s="2">
        <f t="shared" si="201"/>
        <v>0</v>
      </c>
      <c r="AT172" s="2">
        <f t="shared" si="201"/>
        <v>5250000</v>
      </c>
      <c r="AU172" s="2">
        <f t="shared" si="201"/>
        <v>0</v>
      </c>
      <c r="AV172" s="2">
        <f t="shared" si="201"/>
        <v>0</v>
      </c>
      <c r="AW172" s="2">
        <f t="shared" si="201"/>
        <v>0</v>
      </c>
      <c r="AX172" s="2">
        <f t="shared" si="201"/>
        <v>0</v>
      </c>
      <c r="AY172" s="2">
        <f t="shared" si="201"/>
        <v>0</v>
      </c>
      <c r="AZ172" s="2">
        <f t="shared" si="201"/>
        <v>1260000</v>
      </c>
      <c r="BA172" s="2">
        <f t="shared" si="201"/>
        <v>2499000</v>
      </c>
      <c r="BB172" s="2">
        <f t="shared" si="201"/>
        <v>0</v>
      </c>
      <c r="BC172" s="2">
        <f t="shared" si="201"/>
        <v>5481000</v>
      </c>
      <c r="BD172" s="2">
        <f t="shared" si="201"/>
        <v>0</v>
      </c>
      <c r="BE172" s="2">
        <f t="shared" si="201"/>
        <v>0</v>
      </c>
      <c r="BF172" s="2">
        <f t="shared" si="201"/>
        <v>11838750</v>
      </c>
      <c r="BG172" s="2">
        <f t="shared" si="201"/>
        <v>0</v>
      </c>
      <c r="BH172" s="2">
        <f t="shared" si="201"/>
        <v>283500</v>
      </c>
      <c r="BI172" s="2">
        <f t="shared" si="201"/>
        <v>0</v>
      </c>
      <c r="BJ172" s="2">
        <f t="shared" si="201"/>
        <v>0</v>
      </c>
      <c r="BK172" s="2">
        <f t="shared" si="201"/>
        <v>110439000</v>
      </c>
      <c r="BL172" s="2">
        <f t="shared" si="201"/>
        <v>0</v>
      </c>
      <c r="BM172" s="2">
        <f t="shared" si="201"/>
        <v>0</v>
      </c>
      <c r="BN172" s="2">
        <f t="shared" si="201"/>
        <v>0</v>
      </c>
      <c r="BO172" s="2">
        <f t="shared" ref="BO172:DZ172" si="202">ROUND(BO171*BO170,2)</f>
        <v>0</v>
      </c>
      <c r="BP172" s="2">
        <f t="shared" si="202"/>
        <v>0</v>
      </c>
      <c r="BQ172" s="2">
        <f t="shared" si="202"/>
        <v>0</v>
      </c>
      <c r="BR172" s="2">
        <f t="shared" si="202"/>
        <v>0</v>
      </c>
      <c r="BS172" s="2">
        <f t="shared" si="202"/>
        <v>0</v>
      </c>
      <c r="BT172" s="2">
        <f t="shared" si="202"/>
        <v>0</v>
      </c>
      <c r="BU172" s="2">
        <f t="shared" si="202"/>
        <v>0</v>
      </c>
      <c r="BV172" s="2">
        <f t="shared" si="202"/>
        <v>0</v>
      </c>
      <c r="BW172" s="2">
        <f t="shared" si="202"/>
        <v>0</v>
      </c>
      <c r="BX172" s="2">
        <f t="shared" si="202"/>
        <v>0</v>
      </c>
      <c r="BY172" s="2">
        <f t="shared" si="202"/>
        <v>0</v>
      </c>
      <c r="BZ172" s="2">
        <f t="shared" si="202"/>
        <v>0</v>
      </c>
      <c r="CA172" s="2">
        <f t="shared" si="202"/>
        <v>0</v>
      </c>
      <c r="CB172" s="2">
        <f t="shared" si="202"/>
        <v>9429000</v>
      </c>
      <c r="CC172" s="2">
        <f t="shared" si="202"/>
        <v>0</v>
      </c>
      <c r="CD172" s="2">
        <f t="shared" si="202"/>
        <v>0</v>
      </c>
      <c r="CE172" s="2">
        <f t="shared" si="202"/>
        <v>0</v>
      </c>
      <c r="CF172" s="2">
        <f t="shared" si="202"/>
        <v>0</v>
      </c>
      <c r="CG172" s="2">
        <f t="shared" si="202"/>
        <v>0</v>
      </c>
      <c r="CH172" s="2">
        <f t="shared" si="202"/>
        <v>0</v>
      </c>
      <c r="CI172" s="2">
        <f t="shared" si="202"/>
        <v>0</v>
      </c>
      <c r="CJ172" s="2">
        <f t="shared" si="202"/>
        <v>0</v>
      </c>
      <c r="CK172" s="2">
        <f t="shared" si="202"/>
        <v>7843500</v>
      </c>
      <c r="CL172" s="2">
        <f t="shared" si="202"/>
        <v>78750</v>
      </c>
      <c r="CM172" s="2">
        <f t="shared" si="202"/>
        <v>267750</v>
      </c>
      <c r="CN172" s="2">
        <f t="shared" si="202"/>
        <v>6420750</v>
      </c>
      <c r="CO172" s="2">
        <f t="shared" si="202"/>
        <v>0</v>
      </c>
      <c r="CP172" s="2">
        <f t="shared" si="202"/>
        <v>0</v>
      </c>
      <c r="CQ172" s="2">
        <f t="shared" si="202"/>
        <v>0</v>
      </c>
      <c r="CR172" s="2">
        <f t="shared" si="202"/>
        <v>0</v>
      </c>
      <c r="CS172" s="2">
        <f t="shared" si="202"/>
        <v>0</v>
      </c>
      <c r="CT172" s="2">
        <f t="shared" si="202"/>
        <v>0</v>
      </c>
      <c r="CU172" s="2">
        <f t="shared" si="202"/>
        <v>3475500</v>
      </c>
      <c r="CV172" s="2">
        <f t="shared" si="202"/>
        <v>0</v>
      </c>
      <c r="CW172" s="2">
        <f t="shared" si="202"/>
        <v>0</v>
      </c>
      <c r="CX172" s="2">
        <f t="shared" si="202"/>
        <v>0</v>
      </c>
      <c r="CY172" s="2">
        <f t="shared" si="202"/>
        <v>0</v>
      </c>
      <c r="CZ172" s="2">
        <f t="shared" si="202"/>
        <v>0</v>
      </c>
      <c r="DA172" s="2">
        <f t="shared" si="202"/>
        <v>0</v>
      </c>
      <c r="DB172" s="2">
        <f t="shared" si="202"/>
        <v>0</v>
      </c>
      <c r="DC172" s="2">
        <f t="shared" si="202"/>
        <v>0</v>
      </c>
      <c r="DD172" s="2">
        <f t="shared" si="202"/>
        <v>0</v>
      </c>
      <c r="DE172" s="2">
        <f t="shared" si="202"/>
        <v>0</v>
      </c>
      <c r="DF172" s="2">
        <f t="shared" si="202"/>
        <v>0</v>
      </c>
      <c r="DG172" s="2">
        <f t="shared" si="202"/>
        <v>0</v>
      </c>
      <c r="DH172" s="2">
        <f t="shared" si="202"/>
        <v>0</v>
      </c>
      <c r="DI172" s="2">
        <f t="shared" si="202"/>
        <v>42000</v>
      </c>
      <c r="DJ172" s="2">
        <f t="shared" si="202"/>
        <v>10500</v>
      </c>
      <c r="DK172" s="2">
        <f t="shared" si="202"/>
        <v>0</v>
      </c>
      <c r="DL172" s="2">
        <f t="shared" si="202"/>
        <v>0</v>
      </c>
      <c r="DM172" s="2">
        <f t="shared" si="202"/>
        <v>0</v>
      </c>
      <c r="DN172" s="2">
        <f t="shared" si="202"/>
        <v>0</v>
      </c>
      <c r="DO172" s="2">
        <f t="shared" si="202"/>
        <v>0</v>
      </c>
      <c r="DP172" s="2">
        <f t="shared" si="202"/>
        <v>0</v>
      </c>
      <c r="DQ172" s="2">
        <f t="shared" si="202"/>
        <v>0</v>
      </c>
      <c r="DR172" s="2">
        <f t="shared" si="202"/>
        <v>0</v>
      </c>
      <c r="DS172" s="2">
        <f t="shared" si="202"/>
        <v>0</v>
      </c>
      <c r="DT172" s="2">
        <f t="shared" si="202"/>
        <v>0</v>
      </c>
      <c r="DU172" s="2">
        <f t="shared" si="202"/>
        <v>0</v>
      </c>
      <c r="DV172" s="2">
        <f t="shared" si="202"/>
        <v>0</v>
      </c>
      <c r="DW172" s="2">
        <f t="shared" si="202"/>
        <v>0</v>
      </c>
      <c r="DX172" s="2">
        <f t="shared" si="202"/>
        <v>0</v>
      </c>
      <c r="DY172" s="2">
        <f t="shared" si="202"/>
        <v>0</v>
      </c>
      <c r="DZ172" s="2">
        <f t="shared" si="202"/>
        <v>0</v>
      </c>
      <c r="EA172" s="2">
        <f t="shared" ref="EA172:FX172" si="203">ROUND(EA171*EA170,2)</f>
        <v>0</v>
      </c>
      <c r="EB172" s="2">
        <f t="shared" si="203"/>
        <v>178500</v>
      </c>
      <c r="EC172" s="2">
        <f t="shared" si="203"/>
        <v>0</v>
      </c>
      <c r="ED172" s="2">
        <f t="shared" si="203"/>
        <v>0</v>
      </c>
      <c r="EE172" s="2">
        <f t="shared" si="203"/>
        <v>0</v>
      </c>
      <c r="EF172" s="2">
        <f t="shared" si="203"/>
        <v>0</v>
      </c>
      <c r="EG172" s="2">
        <f t="shared" si="203"/>
        <v>0</v>
      </c>
      <c r="EH172" s="2">
        <f t="shared" si="203"/>
        <v>0</v>
      </c>
      <c r="EI172" s="2">
        <f t="shared" si="203"/>
        <v>0</v>
      </c>
      <c r="EJ172" s="2">
        <f t="shared" si="203"/>
        <v>2058000</v>
      </c>
      <c r="EK172" s="2">
        <f t="shared" si="203"/>
        <v>0</v>
      </c>
      <c r="EL172" s="2">
        <f t="shared" si="203"/>
        <v>0</v>
      </c>
      <c r="EM172" s="2">
        <f t="shared" si="203"/>
        <v>0</v>
      </c>
      <c r="EN172" s="2">
        <f t="shared" si="203"/>
        <v>577500</v>
      </c>
      <c r="EO172" s="2">
        <f t="shared" si="203"/>
        <v>0</v>
      </c>
      <c r="EP172" s="2">
        <f t="shared" si="203"/>
        <v>0</v>
      </c>
      <c r="EQ172" s="2">
        <f t="shared" si="203"/>
        <v>0</v>
      </c>
      <c r="ER172" s="2">
        <f t="shared" si="203"/>
        <v>0</v>
      </c>
      <c r="ES172" s="2">
        <f t="shared" si="203"/>
        <v>0</v>
      </c>
      <c r="ET172" s="2">
        <f t="shared" si="203"/>
        <v>0</v>
      </c>
      <c r="EU172" s="2">
        <f t="shared" si="203"/>
        <v>0</v>
      </c>
      <c r="EV172" s="2">
        <f t="shared" si="203"/>
        <v>0</v>
      </c>
      <c r="EW172" s="2">
        <f t="shared" si="203"/>
        <v>0</v>
      </c>
      <c r="EX172" s="2">
        <f t="shared" si="203"/>
        <v>0</v>
      </c>
      <c r="EY172" s="2">
        <f t="shared" si="203"/>
        <v>5932500</v>
      </c>
      <c r="EZ172" s="2">
        <f t="shared" si="203"/>
        <v>0</v>
      </c>
      <c r="FA172" s="2">
        <f t="shared" si="203"/>
        <v>0</v>
      </c>
      <c r="FB172" s="2">
        <f t="shared" si="203"/>
        <v>0</v>
      </c>
      <c r="FC172" s="2">
        <f t="shared" si="203"/>
        <v>0</v>
      </c>
      <c r="FD172" s="2">
        <f t="shared" si="203"/>
        <v>0</v>
      </c>
      <c r="FE172" s="2">
        <f t="shared" si="203"/>
        <v>0</v>
      </c>
      <c r="FF172" s="2">
        <f t="shared" si="203"/>
        <v>0</v>
      </c>
      <c r="FG172" s="2">
        <f t="shared" si="203"/>
        <v>0</v>
      </c>
      <c r="FH172" s="2">
        <f t="shared" si="203"/>
        <v>0</v>
      </c>
      <c r="FI172" s="2">
        <f t="shared" si="203"/>
        <v>0</v>
      </c>
      <c r="FJ172" s="2">
        <f t="shared" si="203"/>
        <v>0</v>
      </c>
      <c r="FK172" s="2">
        <f t="shared" si="203"/>
        <v>0</v>
      </c>
      <c r="FL172" s="2">
        <f t="shared" si="203"/>
        <v>0</v>
      </c>
      <c r="FM172" s="2">
        <f t="shared" si="203"/>
        <v>0</v>
      </c>
      <c r="FN172" s="2">
        <f t="shared" si="203"/>
        <v>2950500</v>
      </c>
      <c r="FO172" s="2">
        <f t="shared" si="203"/>
        <v>0</v>
      </c>
      <c r="FP172" s="2">
        <f t="shared" si="203"/>
        <v>0</v>
      </c>
      <c r="FQ172" s="2">
        <f t="shared" si="203"/>
        <v>0</v>
      </c>
      <c r="FR172" s="2">
        <f t="shared" si="203"/>
        <v>0</v>
      </c>
      <c r="FS172" s="2">
        <f t="shared" si="203"/>
        <v>0</v>
      </c>
      <c r="FT172" s="2">
        <f t="shared" si="203"/>
        <v>0</v>
      </c>
      <c r="FU172" s="2">
        <f t="shared" si="203"/>
        <v>0</v>
      </c>
      <c r="FV172" s="2">
        <f t="shared" si="203"/>
        <v>0</v>
      </c>
      <c r="FW172" s="2">
        <f t="shared" si="203"/>
        <v>0</v>
      </c>
      <c r="FX172" s="2">
        <f t="shared" si="203"/>
        <v>0</v>
      </c>
      <c r="FY172" s="14"/>
      <c r="FZ172" s="2">
        <f>SUM(C172:FX172)</f>
        <v>290823750</v>
      </c>
      <c r="GA172" s="2"/>
      <c r="GB172" s="47"/>
      <c r="GC172" s="47"/>
      <c r="GD172" s="47"/>
      <c r="GE172" s="2"/>
      <c r="GF172" s="2"/>
      <c r="GG172" s="2"/>
      <c r="GH172" s="2"/>
      <c r="GI172" s="2"/>
      <c r="GJ172" s="2"/>
      <c r="GK172" s="2"/>
    </row>
    <row r="173" spans="1:193" x14ac:dyDescent="0.35">
      <c r="A173" s="3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</row>
    <row r="174" spans="1:193" x14ac:dyDescent="0.35">
      <c r="A174" s="3" t="s">
        <v>924</v>
      </c>
      <c r="B174" s="2" t="s">
        <v>925</v>
      </c>
      <c r="C174" s="2">
        <f t="shared" ref="C174" si="204">C13+C14</f>
        <v>1</v>
      </c>
      <c r="D174" s="2">
        <f>D13+D14</f>
        <v>35.299999999999997</v>
      </c>
      <c r="E174" s="2">
        <f t="shared" ref="E174:BP174" si="205">E13+E14</f>
        <v>0</v>
      </c>
      <c r="F174" s="2">
        <f t="shared" si="205"/>
        <v>26.3</v>
      </c>
      <c r="G174" s="2">
        <f t="shared" si="205"/>
        <v>0</v>
      </c>
      <c r="H174" s="2">
        <f t="shared" si="205"/>
        <v>0</v>
      </c>
      <c r="I174" s="2">
        <f t="shared" si="205"/>
        <v>16.7</v>
      </c>
      <c r="J174" s="2">
        <f t="shared" si="205"/>
        <v>0</v>
      </c>
      <c r="K174" s="2">
        <f t="shared" si="205"/>
        <v>0</v>
      </c>
      <c r="L174" s="2">
        <f t="shared" si="205"/>
        <v>0.5</v>
      </c>
      <c r="M174" s="2">
        <f t="shared" si="205"/>
        <v>1</v>
      </c>
      <c r="N174" s="2">
        <f t="shared" si="205"/>
        <v>21.3</v>
      </c>
      <c r="O174" s="2">
        <f t="shared" si="205"/>
        <v>3</v>
      </c>
      <c r="P174" s="2">
        <f t="shared" si="205"/>
        <v>0</v>
      </c>
      <c r="Q174" s="2">
        <f t="shared" si="205"/>
        <v>14</v>
      </c>
      <c r="R174" s="2">
        <f t="shared" si="205"/>
        <v>0</v>
      </c>
      <c r="S174" s="2">
        <f t="shared" si="205"/>
        <v>0</v>
      </c>
      <c r="T174" s="2">
        <f t="shared" si="205"/>
        <v>0</v>
      </c>
      <c r="U174" s="2">
        <f t="shared" si="205"/>
        <v>0</v>
      </c>
      <c r="V174" s="2">
        <f t="shared" si="205"/>
        <v>0</v>
      </c>
      <c r="W174" s="2">
        <f t="shared" si="205"/>
        <v>0</v>
      </c>
      <c r="X174" s="2">
        <f t="shared" si="205"/>
        <v>0</v>
      </c>
      <c r="Y174" s="2">
        <f t="shared" si="205"/>
        <v>0</v>
      </c>
      <c r="Z174" s="2">
        <f t="shared" si="205"/>
        <v>0</v>
      </c>
      <c r="AA174" s="2">
        <f t="shared" si="205"/>
        <v>73.7</v>
      </c>
      <c r="AB174" s="2">
        <f t="shared" si="205"/>
        <v>6.8</v>
      </c>
      <c r="AC174" s="2">
        <f t="shared" si="205"/>
        <v>0</v>
      </c>
      <c r="AD174" s="2">
        <f t="shared" si="205"/>
        <v>0</v>
      </c>
      <c r="AE174" s="2">
        <f t="shared" si="205"/>
        <v>0</v>
      </c>
      <c r="AF174" s="2">
        <f t="shared" si="205"/>
        <v>0</v>
      </c>
      <c r="AG174" s="2">
        <f t="shared" si="205"/>
        <v>0</v>
      </c>
      <c r="AH174" s="2">
        <f t="shared" si="205"/>
        <v>0</v>
      </c>
      <c r="AI174" s="2">
        <f t="shared" si="205"/>
        <v>0</v>
      </c>
      <c r="AJ174" s="2">
        <f t="shared" si="205"/>
        <v>0</v>
      </c>
      <c r="AK174" s="2">
        <f t="shared" si="205"/>
        <v>0</v>
      </c>
      <c r="AL174" s="2">
        <f t="shared" si="205"/>
        <v>0</v>
      </c>
      <c r="AM174" s="2">
        <f t="shared" si="205"/>
        <v>0</v>
      </c>
      <c r="AN174" s="2">
        <f t="shared" si="205"/>
        <v>0</v>
      </c>
      <c r="AO174" s="2">
        <f t="shared" si="205"/>
        <v>0</v>
      </c>
      <c r="AP174" s="2">
        <f t="shared" si="205"/>
        <v>7.7</v>
      </c>
      <c r="AQ174" s="2">
        <f t="shared" si="205"/>
        <v>0</v>
      </c>
      <c r="AR174" s="2">
        <f t="shared" si="205"/>
        <v>26.7</v>
      </c>
      <c r="AS174" s="2">
        <f t="shared" si="205"/>
        <v>2</v>
      </c>
      <c r="AT174" s="2">
        <f t="shared" si="205"/>
        <v>1</v>
      </c>
      <c r="AU174" s="2">
        <f t="shared" si="205"/>
        <v>0</v>
      </c>
      <c r="AV174" s="2">
        <f t="shared" si="205"/>
        <v>0</v>
      </c>
      <c r="AW174" s="2">
        <f t="shared" si="205"/>
        <v>0</v>
      </c>
      <c r="AX174" s="2">
        <f t="shared" si="205"/>
        <v>0</v>
      </c>
      <c r="AY174" s="2">
        <f t="shared" si="205"/>
        <v>0</v>
      </c>
      <c r="AZ174" s="2">
        <f t="shared" si="205"/>
        <v>0</v>
      </c>
      <c r="BA174" s="2">
        <f t="shared" si="205"/>
        <v>0</v>
      </c>
      <c r="BB174" s="2">
        <f t="shared" si="205"/>
        <v>0</v>
      </c>
      <c r="BC174" s="2">
        <f t="shared" si="205"/>
        <v>3.5</v>
      </c>
      <c r="BD174" s="2">
        <f t="shared" si="205"/>
        <v>0</v>
      </c>
      <c r="BE174" s="2">
        <f t="shared" si="205"/>
        <v>0</v>
      </c>
      <c r="BF174" s="2">
        <f t="shared" si="205"/>
        <v>1</v>
      </c>
      <c r="BG174" s="2">
        <f t="shared" si="205"/>
        <v>0</v>
      </c>
      <c r="BH174" s="2">
        <f t="shared" si="205"/>
        <v>0</v>
      </c>
      <c r="BI174" s="2">
        <f t="shared" si="205"/>
        <v>0</v>
      </c>
      <c r="BJ174" s="2">
        <f t="shared" si="205"/>
        <v>2</v>
      </c>
      <c r="BK174" s="2">
        <f t="shared" si="205"/>
        <v>19.5</v>
      </c>
      <c r="BL174" s="2">
        <f t="shared" si="205"/>
        <v>0.5</v>
      </c>
      <c r="BM174" s="2">
        <f t="shared" si="205"/>
        <v>0</v>
      </c>
      <c r="BN174" s="2">
        <f t="shared" si="205"/>
        <v>21</v>
      </c>
      <c r="BO174" s="2">
        <f t="shared" si="205"/>
        <v>0</v>
      </c>
      <c r="BP174" s="2">
        <f t="shared" si="205"/>
        <v>0</v>
      </c>
      <c r="BQ174" s="2">
        <f t="shared" ref="BQ174:EB174" si="206">BQ13+BQ14</f>
        <v>0</v>
      </c>
      <c r="BR174" s="2">
        <f t="shared" si="206"/>
        <v>0</v>
      </c>
      <c r="BS174" s="2">
        <f t="shared" si="206"/>
        <v>0</v>
      </c>
      <c r="BT174" s="2">
        <f t="shared" si="206"/>
        <v>0</v>
      </c>
      <c r="BU174" s="2">
        <f t="shared" si="206"/>
        <v>1</v>
      </c>
      <c r="BV174" s="2">
        <f t="shared" si="206"/>
        <v>0</v>
      </c>
      <c r="BW174" s="2">
        <f t="shared" si="206"/>
        <v>0</v>
      </c>
      <c r="BX174" s="2">
        <f t="shared" si="206"/>
        <v>0</v>
      </c>
      <c r="BY174" s="2">
        <f t="shared" si="206"/>
        <v>0</v>
      </c>
      <c r="BZ174" s="2">
        <f t="shared" si="206"/>
        <v>0</v>
      </c>
      <c r="CA174" s="2">
        <f t="shared" si="206"/>
        <v>0</v>
      </c>
      <c r="CB174" s="2">
        <f t="shared" si="206"/>
        <v>6</v>
      </c>
      <c r="CC174" s="2">
        <f t="shared" si="206"/>
        <v>0</v>
      </c>
      <c r="CD174" s="2">
        <f t="shared" si="206"/>
        <v>0</v>
      </c>
      <c r="CE174" s="2">
        <f t="shared" si="206"/>
        <v>0</v>
      </c>
      <c r="CF174" s="2">
        <f t="shared" si="206"/>
        <v>0</v>
      </c>
      <c r="CG174" s="2">
        <f t="shared" si="206"/>
        <v>0</v>
      </c>
      <c r="CH174" s="2">
        <f t="shared" si="206"/>
        <v>0</v>
      </c>
      <c r="CI174" s="2">
        <f t="shared" si="206"/>
        <v>0</v>
      </c>
      <c r="CJ174" s="2">
        <f t="shared" si="206"/>
        <v>6.3</v>
      </c>
      <c r="CK174" s="2">
        <f t="shared" si="206"/>
        <v>0</v>
      </c>
      <c r="CL174" s="2">
        <f t="shared" si="206"/>
        <v>0</v>
      </c>
      <c r="CM174" s="2">
        <f t="shared" si="206"/>
        <v>0</v>
      </c>
      <c r="CN174" s="2">
        <f t="shared" si="206"/>
        <v>8.5</v>
      </c>
      <c r="CO174" s="2">
        <f t="shared" si="206"/>
        <v>5.7</v>
      </c>
      <c r="CP174" s="2">
        <f t="shared" si="206"/>
        <v>2</v>
      </c>
      <c r="CQ174" s="2">
        <f t="shared" si="206"/>
        <v>0</v>
      </c>
      <c r="CR174" s="2">
        <f t="shared" si="206"/>
        <v>0</v>
      </c>
      <c r="CS174" s="2">
        <f t="shared" si="206"/>
        <v>0</v>
      </c>
      <c r="CT174" s="2">
        <f t="shared" si="206"/>
        <v>0</v>
      </c>
      <c r="CU174" s="2">
        <f t="shared" si="206"/>
        <v>0</v>
      </c>
      <c r="CV174" s="2">
        <f t="shared" si="206"/>
        <v>0</v>
      </c>
      <c r="CW174" s="2">
        <f t="shared" si="206"/>
        <v>0</v>
      </c>
      <c r="CX174" s="2">
        <f t="shared" si="206"/>
        <v>0</v>
      </c>
      <c r="CY174" s="2">
        <f t="shared" si="206"/>
        <v>0</v>
      </c>
      <c r="CZ174" s="2">
        <f t="shared" si="206"/>
        <v>0</v>
      </c>
      <c r="DA174" s="2">
        <f t="shared" si="206"/>
        <v>1</v>
      </c>
      <c r="DB174" s="2">
        <f t="shared" si="206"/>
        <v>0</v>
      </c>
      <c r="DC174" s="2">
        <f t="shared" si="206"/>
        <v>0</v>
      </c>
      <c r="DD174" s="2">
        <f t="shared" si="206"/>
        <v>0</v>
      </c>
      <c r="DE174" s="2">
        <f t="shared" si="206"/>
        <v>0</v>
      </c>
      <c r="DF174" s="2">
        <f t="shared" si="206"/>
        <v>13</v>
      </c>
      <c r="DG174" s="2">
        <f t="shared" si="206"/>
        <v>0</v>
      </c>
      <c r="DH174" s="2">
        <f t="shared" si="206"/>
        <v>0</v>
      </c>
      <c r="DI174" s="2">
        <f t="shared" si="206"/>
        <v>0</v>
      </c>
      <c r="DJ174" s="2">
        <f t="shared" si="206"/>
        <v>0</v>
      </c>
      <c r="DK174" s="2">
        <f t="shared" si="206"/>
        <v>0</v>
      </c>
      <c r="DL174" s="2">
        <f t="shared" si="206"/>
        <v>0</v>
      </c>
      <c r="DM174" s="2">
        <f t="shared" si="206"/>
        <v>0</v>
      </c>
      <c r="DN174" s="2">
        <f t="shared" si="206"/>
        <v>2</v>
      </c>
      <c r="DO174" s="2">
        <f t="shared" si="206"/>
        <v>1</v>
      </c>
      <c r="DP174" s="2">
        <f t="shared" si="206"/>
        <v>0</v>
      </c>
      <c r="DQ174" s="2">
        <f t="shared" si="206"/>
        <v>0</v>
      </c>
      <c r="DR174" s="2">
        <f t="shared" si="206"/>
        <v>0</v>
      </c>
      <c r="DS174" s="2">
        <f t="shared" si="206"/>
        <v>0</v>
      </c>
      <c r="DT174" s="2">
        <f t="shared" si="206"/>
        <v>0</v>
      </c>
      <c r="DU174" s="2">
        <f t="shared" si="206"/>
        <v>0</v>
      </c>
      <c r="DV174" s="2">
        <f t="shared" si="206"/>
        <v>0</v>
      </c>
      <c r="DW174" s="2">
        <f t="shared" si="206"/>
        <v>0</v>
      </c>
      <c r="DX174" s="2">
        <f t="shared" si="206"/>
        <v>0</v>
      </c>
      <c r="DY174" s="2">
        <f t="shared" si="206"/>
        <v>0</v>
      </c>
      <c r="DZ174" s="2">
        <f t="shared" si="206"/>
        <v>0</v>
      </c>
      <c r="EA174" s="2">
        <f t="shared" si="206"/>
        <v>0</v>
      </c>
      <c r="EB174" s="2">
        <f t="shared" si="206"/>
        <v>0</v>
      </c>
      <c r="EC174" s="2">
        <f t="shared" ref="EC174:FX174" si="207">EC13+EC14</f>
        <v>1</v>
      </c>
      <c r="ED174" s="2">
        <f t="shared" si="207"/>
        <v>0</v>
      </c>
      <c r="EE174" s="2">
        <f t="shared" si="207"/>
        <v>0</v>
      </c>
      <c r="EF174" s="2">
        <f t="shared" si="207"/>
        <v>0</v>
      </c>
      <c r="EG174" s="2">
        <f t="shared" si="207"/>
        <v>0</v>
      </c>
      <c r="EH174" s="2">
        <f t="shared" si="207"/>
        <v>0</v>
      </c>
      <c r="EI174" s="2">
        <f t="shared" si="207"/>
        <v>0</v>
      </c>
      <c r="EJ174" s="2">
        <f t="shared" si="207"/>
        <v>1</v>
      </c>
      <c r="EK174" s="2">
        <f t="shared" si="207"/>
        <v>0</v>
      </c>
      <c r="EL174" s="2">
        <f t="shared" si="207"/>
        <v>0</v>
      </c>
      <c r="EM174" s="2">
        <f t="shared" si="207"/>
        <v>12.7</v>
      </c>
      <c r="EN174" s="2">
        <f t="shared" si="207"/>
        <v>0</v>
      </c>
      <c r="EO174" s="2">
        <f t="shared" si="207"/>
        <v>0</v>
      </c>
      <c r="EP174" s="2">
        <f t="shared" si="207"/>
        <v>0</v>
      </c>
      <c r="EQ174" s="2">
        <f t="shared" si="207"/>
        <v>0</v>
      </c>
      <c r="ER174" s="2">
        <f t="shared" si="207"/>
        <v>0</v>
      </c>
      <c r="ES174" s="2">
        <f t="shared" si="207"/>
        <v>0</v>
      </c>
      <c r="ET174" s="2">
        <f t="shared" si="207"/>
        <v>0</v>
      </c>
      <c r="EU174" s="2">
        <f t="shared" si="207"/>
        <v>0</v>
      </c>
      <c r="EV174" s="2">
        <f t="shared" si="207"/>
        <v>0</v>
      </c>
      <c r="EW174" s="2">
        <f t="shared" si="207"/>
        <v>0</v>
      </c>
      <c r="EX174" s="2">
        <f t="shared" si="207"/>
        <v>0</v>
      </c>
      <c r="EY174" s="2">
        <f t="shared" si="207"/>
        <v>0</v>
      </c>
      <c r="EZ174" s="2">
        <f t="shared" si="207"/>
        <v>0</v>
      </c>
      <c r="FA174" s="2">
        <f t="shared" si="207"/>
        <v>1.5</v>
      </c>
      <c r="FB174" s="2">
        <f t="shared" si="207"/>
        <v>0</v>
      </c>
      <c r="FC174" s="2">
        <f t="shared" si="207"/>
        <v>1.5</v>
      </c>
      <c r="FD174" s="2">
        <f t="shared" si="207"/>
        <v>0</v>
      </c>
      <c r="FE174" s="2">
        <f t="shared" si="207"/>
        <v>0</v>
      </c>
      <c r="FF174" s="2">
        <f t="shared" si="207"/>
        <v>0</v>
      </c>
      <c r="FG174" s="2">
        <f t="shared" si="207"/>
        <v>0</v>
      </c>
      <c r="FH174" s="2">
        <f t="shared" si="207"/>
        <v>0</v>
      </c>
      <c r="FI174" s="2">
        <f t="shared" si="207"/>
        <v>0</v>
      </c>
      <c r="FJ174" s="2">
        <f t="shared" si="207"/>
        <v>0</v>
      </c>
      <c r="FK174" s="2">
        <f t="shared" si="207"/>
        <v>0</v>
      </c>
      <c r="FL174" s="2">
        <f t="shared" si="207"/>
        <v>0</v>
      </c>
      <c r="FM174" s="2">
        <f t="shared" si="207"/>
        <v>0</v>
      </c>
      <c r="FN174" s="2">
        <f t="shared" si="207"/>
        <v>36.299999999999997</v>
      </c>
      <c r="FO174" s="2">
        <f t="shared" si="207"/>
        <v>1</v>
      </c>
      <c r="FP174" s="2">
        <f t="shared" si="207"/>
        <v>0</v>
      </c>
      <c r="FQ174" s="2">
        <f t="shared" si="207"/>
        <v>0</v>
      </c>
      <c r="FR174" s="2">
        <f t="shared" si="207"/>
        <v>0</v>
      </c>
      <c r="FS174" s="2">
        <f t="shared" si="207"/>
        <v>0</v>
      </c>
      <c r="FT174" s="2">
        <f t="shared" si="207"/>
        <v>0</v>
      </c>
      <c r="FU174" s="2">
        <f t="shared" si="207"/>
        <v>0</v>
      </c>
      <c r="FV174" s="2">
        <f t="shared" si="207"/>
        <v>1</v>
      </c>
      <c r="FW174" s="2">
        <f t="shared" si="207"/>
        <v>0</v>
      </c>
      <c r="FX174" s="2">
        <f t="shared" si="207"/>
        <v>0</v>
      </c>
      <c r="FY174" s="2"/>
      <c r="FZ174" s="2">
        <f>SUM(C174:FX174)</f>
        <v>387</v>
      </c>
      <c r="GA174" s="32">
        <f>(FZ170+FZ174)*FZ171</f>
        <v>294887250</v>
      </c>
      <c r="GB174" s="2"/>
      <c r="GC174" s="2"/>
      <c r="GD174" s="2"/>
      <c r="GE174" s="2"/>
      <c r="GF174" s="2"/>
      <c r="GG174" s="2"/>
      <c r="GH174" s="2"/>
      <c r="GI174" s="2"/>
      <c r="GJ174" s="2"/>
      <c r="GK174" s="2"/>
    </row>
    <row r="175" spans="1:193" x14ac:dyDescent="0.35">
      <c r="A175" s="3" t="s">
        <v>926</v>
      </c>
      <c r="B175" s="2" t="s">
        <v>927</v>
      </c>
      <c r="C175" s="2">
        <f t="shared" ref="C175:BN175" si="208">C174*C171</f>
        <v>10500</v>
      </c>
      <c r="D175" s="2">
        <f t="shared" si="208"/>
        <v>370649.99999999994</v>
      </c>
      <c r="E175" s="2">
        <f t="shared" si="208"/>
        <v>0</v>
      </c>
      <c r="F175" s="2">
        <f t="shared" si="208"/>
        <v>276150</v>
      </c>
      <c r="G175" s="2">
        <f t="shared" si="208"/>
        <v>0</v>
      </c>
      <c r="H175" s="2">
        <f t="shared" si="208"/>
        <v>0</v>
      </c>
      <c r="I175" s="2">
        <f t="shared" si="208"/>
        <v>175350</v>
      </c>
      <c r="J175" s="2">
        <f t="shared" si="208"/>
        <v>0</v>
      </c>
      <c r="K175" s="2">
        <f t="shared" si="208"/>
        <v>0</v>
      </c>
      <c r="L175" s="2">
        <f t="shared" si="208"/>
        <v>5250</v>
      </c>
      <c r="M175" s="2">
        <f t="shared" si="208"/>
        <v>10500</v>
      </c>
      <c r="N175" s="2">
        <f t="shared" si="208"/>
        <v>223650</v>
      </c>
      <c r="O175" s="2">
        <f t="shared" si="208"/>
        <v>31500</v>
      </c>
      <c r="P175" s="2">
        <f t="shared" si="208"/>
        <v>0</v>
      </c>
      <c r="Q175" s="2">
        <f t="shared" si="208"/>
        <v>147000</v>
      </c>
      <c r="R175" s="2">
        <f t="shared" si="208"/>
        <v>0</v>
      </c>
      <c r="S175" s="2">
        <f t="shared" si="208"/>
        <v>0</v>
      </c>
      <c r="T175" s="2">
        <f t="shared" si="208"/>
        <v>0</v>
      </c>
      <c r="U175" s="2">
        <f t="shared" si="208"/>
        <v>0</v>
      </c>
      <c r="V175" s="2">
        <f t="shared" si="208"/>
        <v>0</v>
      </c>
      <c r="W175" s="2">
        <f t="shared" si="208"/>
        <v>0</v>
      </c>
      <c r="X175" s="2">
        <f t="shared" si="208"/>
        <v>0</v>
      </c>
      <c r="Y175" s="2">
        <f t="shared" si="208"/>
        <v>0</v>
      </c>
      <c r="Z175" s="2">
        <f t="shared" si="208"/>
        <v>0</v>
      </c>
      <c r="AA175" s="2">
        <f t="shared" si="208"/>
        <v>773850</v>
      </c>
      <c r="AB175" s="2">
        <f t="shared" si="208"/>
        <v>71400</v>
      </c>
      <c r="AC175" s="2">
        <f t="shared" si="208"/>
        <v>0</v>
      </c>
      <c r="AD175" s="2">
        <f t="shared" si="208"/>
        <v>0</v>
      </c>
      <c r="AE175" s="2">
        <f t="shared" si="208"/>
        <v>0</v>
      </c>
      <c r="AF175" s="2">
        <f t="shared" si="208"/>
        <v>0</v>
      </c>
      <c r="AG175" s="2">
        <f t="shared" si="208"/>
        <v>0</v>
      </c>
      <c r="AH175" s="2">
        <f t="shared" si="208"/>
        <v>0</v>
      </c>
      <c r="AI175" s="2">
        <f t="shared" si="208"/>
        <v>0</v>
      </c>
      <c r="AJ175" s="2">
        <f t="shared" si="208"/>
        <v>0</v>
      </c>
      <c r="AK175" s="2">
        <f t="shared" si="208"/>
        <v>0</v>
      </c>
      <c r="AL175" s="2">
        <f t="shared" si="208"/>
        <v>0</v>
      </c>
      <c r="AM175" s="2">
        <f t="shared" si="208"/>
        <v>0</v>
      </c>
      <c r="AN175" s="2">
        <f t="shared" si="208"/>
        <v>0</v>
      </c>
      <c r="AO175" s="2">
        <f t="shared" si="208"/>
        <v>0</v>
      </c>
      <c r="AP175" s="2">
        <f t="shared" si="208"/>
        <v>80850</v>
      </c>
      <c r="AQ175" s="2">
        <f t="shared" si="208"/>
        <v>0</v>
      </c>
      <c r="AR175" s="2">
        <f t="shared" si="208"/>
        <v>280350</v>
      </c>
      <c r="AS175" s="2">
        <f t="shared" si="208"/>
        <v>21000</v>
      </c>
      <c r="AT175" s="2">
        <f t="shared" si="208"/>
        <v>10500</v>
      </c>
      <c r="AU175" s="2">
        <f t="shared" si="208"/>
        <v>0</v>
      </c>
      <c r="AV175" s="2">
        <f t="shared" si="208"/>
        <v>0</v>
      </c>
      <c r="AW175" s="2">
        <f t="shared" si="208"/>
        <v>0</v>
      </c>
      <c r="AX175" s="2">
        <f t="shared" si="208"/>
        <v>0</v>
      </c>
      <c r="AY175" s="2">
        <f t="shared" si="208"/>
        <v>0</v>
      </c>
      <c r="AZ175" s="2">
        <f t="shared" si="208"/>
        <v>0</v>
      </c>
      <c r="BA175" s="2">
        <f t="shared" si="208"/>
        <v>0</v>
      </c>
      <c r="BB175" s="2">
        <f t="shared" si="208"/>
        <v>0</v>
      </c>
      <c r="BC175" s="2">
        <f t="shared" si="208"/>
        <v>36750</v>
      </c>
      <c r="BD175" s="2">
        <f t="shared" si="208"/>
        <v>0</v>
      </c>
      <c r="BE175" s="2">
        <f t="shared" si="208"/>
        <v>0</v>
      </c>
      <c r="BF175" s="2">
        <f t="shared" si="208"/>
        <v>10500</v>
      </c>
      <c r="BG175" s="2">
        <f t="shared" si="208"/>
        <v>0</v>
      </c>
      <c r="BH175" s="2">
        <f t="shared" si="208"/>
        <v>0</v>
      </c>
      <c r="BI175" s="2">
        <f t="shared" si="208"/>
        <v>0</v>
      </c>
      <c r="BJ175" s="2">
        <f t="shared" si="208"/>
        <v>21000</v>
      </c>
      <c r="BK175" s="2">
        <f t="shared" si="208"/>
        <v>204750</v>
      </c>
      <c r="BL175" s="2">
        <f t="shared" si="208"/>
        <v>5250</v>
      </c>
      <c r="BM175" s="2">
        <f t="shared" si="208"/>
        <v>0</v>
      </c>
      <c r="BN175" s="2">
        <f t="shared" si="208"/>
        <v>220500</v>
      </c>
      <c r="BO175" s="2">
        <f t="shared" ref="BO175:DZ175" si="209">BO174*BO171</f>
        <v>0</v>
      </c>
      <c r="BP175" s="2">
        <f t="shared" si="209"/>
        <v>0</v>
      </c>
      <c r="BQ175" s="2">
        <f t="shared" si="209"/>
        <v>0</v>
      </c>
      <c r="BR175" s="2">
        <f t="shared" si="209"/>
        <v>0</v>
      </c>
      <c r="BS175" s="2">
        <f t="shared" si="209"/>
        <v>0</v>
      </c>
      <c r="BT175" s="2">
        <f t="shared" si="209"/>
        <v>0</v>
      </c>
      <c r="BU175" s="2">
        <f t="shared" si="209"/>
        <v>10500</v>
      </c>
      <c r="BV175" s="2">
        <f t="shared" si="209"/>
        <v>0</v>
      </c>
      <c r="BW175" s="2">
        <f t="shared" si="209"/>
        <v>0</v>
      </c>
      <c r="BX175" s="2">
        <f t="shared" si="209"/>
        <v>0</v>
      </c>
      <c r="BY175" s="2">
        <f t="shared" si="209"/>
        <v>0</v>
      </c>
      <c r="BZ175" s="2">
        <f t="shared" si="209"/>
        <v>0</v>
      </c>
      <c r="CA175" s="2">
        <f t="shared" si="209"/>
        <v>0</v>
      </c>
      <c r="CB175" s="2">
        <f t="shared" si="209"/>
        <v>63000</v>
      </c>
      <c r="CC175" s="2">
        <f t="shared" si="209"/>
        <v>0</v>
      </c>
      <c r="CD175" s="2">
        <f t="shared" si="209"/>
        <v>0</v>
      </c>
      <c r="CE175" s="2">
        <f t="shared" si="209"/>
        <v>0</v>
      </c>
      <c r="CF175" s="2">
        <f t="shared" si="209"/>
        <v>0</v>
      </c>
      <c r="CG175" s="2">
        <f t="shared" si="209"/>
        <v>0</v>
      </c>
      <c r="CH175" s="2">
        <f t="shared" si="209"/>
        <v>0</v>
      </c>
      <c r="CI175" s="2">
        <f t="shared" si="209"/>
        <v>0</v>
      </c>
      <c r="CJ175" s="2">
        <f t="shared" si="209"/>
        <v>66150</v>
      </c>
      <c r="CK175" s="2">
        <f t="shared" si="209"/>
        <v>0</v>
      </c>
      <c r="CL175" s="2">
        <f t="shared" si="209"/>
        <v>0</v>
      </c>
      <c r="CM175" s="2">
        <f t="shared" si="209"/>
        <v>0</v>
      </c>
      <c r="CN175" s="2">
        <f t="shared" si="209"/>
        <v>89250</v>
      </c>
      <c r="CO175" s="2">
        <f t="shared" si="209"/>
        <v>59850</v>
      </c>
      <c r="CP175" s="2">
        <f t="shared" si="209"/>
        <v>21000</v>
      </c>
      <c r="CQ175" s="2">
        <f t="shared" si="209"/>
        <v>0</v>
      </c>
      <c r="CR175" s="2">
        <f t="shared" si="209"/>
        <v>0</v>
      </c>
      <c r="CS175" s="2">
        <f t="shared" si="209"/>
        <v>0</v>
      </c>
      <c r="CT175" s="2">
        <f t="shared" si="209"/>
        <v>0</v>
      </c>
      <c r="CU175" s="2">
        <f t="shared" si="209"/>
        <v>0</v>
      </c>
      <c r="CV175" s="2">
        <f t="shared" si="209"/>
        <v>0</v>
      </c>
      <c r="CW175" s="2">
        <f t="shared" si="209"/>
        <v>0</v>
      </c>
      <c r="CX175" s="2">
        <f t="shared" si="209"/>
        <v>0</v>
      </c>
      <c r="CY175" s="2">
        <f t="shared" si="209"/>
        <v>0</v>
      </c>
      <c r="CZ175" s="2">
        <f t="shared" si="209"/>
        <v>0</v>
      </c>
      <c r="DA175" s="2">
        <f t="shared" si="209"/>
        <v>10500</v>
      </c>
      <c r="DB175" s="2">
        <f t="shared" si="209"/>
        <v>0</v>
      </c>
      <c r="DC175" s="2">
        <f t="shared" si="209"/>
        <v>0</v>
      </c>
      <c r="DD175" s="2">
        <f t="shared" si="209"/>
        <v>0</v>
      </c>
      <c r="DE175" s="2">
        <f t="shared" si="209"/>
        <v>0</v>
      </c>
      <c r="DF175" s="2">
        <f t="shared" si="209"/>
        <v>136500</v>
      </c>
      <c r="DG175" s="2">
        <f t="shared" si="209"/>
        <v>0</v>
      </c>
      <c r="DH175" s="2">
        <f t="shared" si="209"/>
        <v>0</v>
      </c>
      <c r="DI175" s="2">
        <f t="shared" si="209"/>
        <v>0</v>
      </c>
      <c r="DJ175" s="2">
        <f t="shared" si="209"/>
        <v>0</v>
      </c>
      <c r="DK175" s="2">
        <f t="shared" si="209"/>
        <v>0</v>
      </c>
      <c r="DL175" s="2">
        <f t="shared" si="209"/>
        <v>0</v>
      </c>
      <c r="DM175" s="2">
        <f t="shared" si="209"/>
        <v>0</v>
      </c>
      <c r="DN175" s="2">
        <f t="shared" si="209"/>
        <v>21000</v>
      </c>
      <c r="DO175" s="2">
        <f t="shared" si="209"/>
        <v>10500</v>
      </c>
      <c r="DP175" s="2">
        <f t="shared" si="209"/>
        <v>0</v>
      </c>
      <c r="DQ175" s="2">
        <f t="shared" si="209"/>
        <v>0</v>
      </c>
      <c r="DR175" s="2">
        <f t="shared" si="209"/>
        <v>0</v>
      </c>
      <c r="DS175" s="2">
        <f t="shared" si="209"/>
        <v>0</v>
      </c>
      <c r="DT175" s="2">
        <f t="shared" si="209"/>
        <v>0</v>
      </c>
      <c r="DU175" s="2">
        <f t="shared" si="209"/>
        <v>0</v>
      </c>
      <c r="DV175" s="2">
        <f t="shared" si="209"/>
        <v>0</v>
      </c>
      <c r="DW175" s="2">
        <f t="shared" si="209"/>
        <v>0</v>
      </c>
      <c r="DX175" s="2">
        <f t="shared" si="209"/>
        <v>0</v>
      </c>
      <c r="DY175" s="2">
        <f t="shared" si="209"/>
        <v>0</v>
      </c>
      <c r="DZ175" s="2">
        <f t="shared" si="209"/>
        <v>0</v>
      </c>
      <c r="EA175" s="2">
        <f t="shared" ref="EA175:FX175" si="210">EA174*EA171</f>
        <v>0</v>
      </c>
      <c r="EB175" s="2">
        <f t="shared" si="210"/>
        <v>0</v>
      </c>
      <c r="EC175" s="2">
        <f t="shared" si="210"/>
        <v>10500</v>
      </c>
      <c r="ED175" s="2">
        <f t="shared" si="210"/>
        <v>0</v>
      </c>
      <c r="EE175" s="2">
        <f t="shared" si="210"/>
        <v>0</v>
      </c>
      <c r="EF175" s="2">
        <f t="shared" si="210"/>
        <v>0</v>
      </c>
      <c r="EG175" s="2">
        <f t="shared" si="210"/>
        <v>0</v>
      </c>
      <c r="EH175" s="2">
        <f t="shared" si="210"/>
        <v>0</v>
      </c>
      <c r="EI175" s="2">
        <f t="shared" si="210"/>
        <v>0</v>
      </c>
      <c r="EJ175" s="2">
        <f t="shared" si="210"/>
        <v>10500</v>
      </c>
      <c r="EK175" s="2">
        <f t="shared" si="210"/>
        <v>0</v>
      </c>
      <c r="EL175" s="2">
        <f t="shared" si="210"/>
        <v>0</v>
      </c>
      <c r="EM175" s="2">
        <f t="shared" si="210"/>
        <v>133350</v>
      </c>
      <c r="EN175" s="2">
        <f t="shared" si="210"/>
        <v>0</v>
      </c>
      <c r="EO175" s="2">
        <f t="shared" si="210"/>
        <v>0</v>
      </c>
      <c r="EP175" s="2">
        <f t="shared" si="210"/>
        <v>0</v>
      </c>
      <c r="EQ175" s="2">
        <f t="shared" si="210"/>
        <v>0</v>
      </c>
      <c r="ER175" s="2">
        <f t="shared" si="210"/>
        <v>0</v>
      </c>
      <c r="ES175" s="2">
        <f t="shared" si="210"/>
        <v>0</v>
      </c>
      <c r="ET175" s="2">
        <f t="shared" si="210"/>
        <v>0</v>
      </c>
      <c r="EU175" s="2">
        <f t="shared" si="210"/>
        <v>0</v>
      </c>
      <c r="EV175" s="2">
        <f t="shared" si="210"/>
        <v>0</v>
      </c>
      <c r="EW175" s="2">
        <f t="shared" si="210"/>
        <v>0</v>
      </c>
      <c r="EX175" s="2">
        <f t="shared" si="210"/>
        <v>0</v>
      </c>
      <c r="EY175" s="2">
        <f t="shared" si="210"/>
        <v>0</v>
      </c>
      <c r="EZ175" s="2">
        <f t="shared" si="210"/>
        <v>0</v>
      </c>
      <c r="FA175" s="2">
        <f t="shared" si="210"/>
        <v>15750</v>
      </c>
      <c r="FB175" s="2">
        <f t="shared" si="210"/>
        <v>0</v>
      </c>
      <c r="FC175" s="2">
        <f t="shared" si="210"/>
        <v>15750</v>
      </c>
      <c r="FD175" s="2">
        <f t="shared" si="210"/>
        <v>0</v>
      </c>
      <c r="FE175" s="2">
        <f t="shared" si="210"/>
        <v>0</v>
      </c>
      <c r="FF175" s="2">
        <f t="shared" si="210"/>
        <v>0</v>
      </c>
      <c r="FG175" s="2">
        <f t="shared" si="210"/>
        <v>0</v>
      </c>
      <c r="FH175" s="2">
        <f t="shared" si="210"/>
        <v>0</v>
      </c>
      <c r="FI175" s="2">
        <f t="shared" si="210"/>
        <v>0</v>
      </c>
      <c r="FJ175" s="2">
        <f t="shared" si="210"/>
        <v>0</v>
      </c>
      <c r="FK175" s="2">
        <f t="shared" si="210"/>
        <v>0</v>
      </c>
      <c r="FL175" s="2">
        <f t="shared" si="210"/>
        <v>0</v>
      </c>
      <c r="FM175" s="2">
        <f t="shared" si="210"/>
        <v>0</v>
      </c>
      <c r="FN175" s="2">
        <f t="shared" si="210"/>
        <v>381149.99999999994</v>
      </c>
      <c r="FO175" s="2">
        <f t="shared" si="210"/>
        <v>10500</v>
      </c>
      <c r="FP175" s="2">
        <f t="shared" si="210"/>
        <v>0</v>
      </c>
      <c r="FQ175" s="2">
        <f t="shared" si="210"/>
        <v>0</v>
      </c>
      <c r="FR175" s="2">
        <f t="shared" si="210"/>
        <v>0</v>
      </c>
      <c r="FS175" s="2">
        <f t="shared" si="210"/>
        <v>0</v>
      </c>
      <c r="FT175" s="2">
        <f t="shared" si="210"/>
        <v>0</v>
      </c>
      <c r="FU175" s="2">
        <f t="shared" si="210"/>
        <v>0</v>
      </c>
      <c r="FV175" s="2">
        <f t="shared" si="210"/>
        <v>10500</v>
      </c>
      <c r="FW175" s="2">
        <f t="shared" si="210"/>
        <v>0</v>
      </c>
      <c r="FX175" s="2">
        <f t="shared" si="210"/>
        <v>0</v>
      </c>
      <c r="FY175" s="2"/>
      <c r="FZ175" s="2">
        <f>SUM(C175:FX175)</f>
        <v>4063500</v>
      </c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</row>
    <row r="176" spans="1:193" x14ac:dyDescent="0.35">
      <c r="A176" s="3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32"/>
      <c r="GB176" s="2"/>
      <c r="GC176" s="2"/>
      <c r="GD176" s="2"/>
      <c r="GE176" s="2"/>
      <c r="GF176" s="2"/>
      <c r="GG176" s="2"/>
      <c r="GH176" s="2"/>
      <c r="GI176" s="2"/>
      <c r="GJ176" s="2"/>
      <c r="GK176" s="2"/>
    </row>
    <row r="177" spans="1:215" x14ac:dyDescent="0.35">
      <c r="A177" s="3" t="s">
        <v>928</v>
      </c>
      <c r="B177" s="2" t="s">
        <v>1027</v>
      </c>
      <c r="C177" s="14">
        <f>C15+C34</f>
        <v>1</v>
      </c>
      <c r="D177" s="14">
        <f t="shared" ref="D177:BO177" si="211">D15+D34</f>
        <v>17.5</v>
      </c>
      <c r="E177" s="14">
        <f t="shared" si="211"/>
        <v>0</v>
      </c>
      <c r="F177" s="14">
        <f t="shared" si="211"/>
        <v>3</v>
      </c>
      <c r="G177" s="14">
        <f t="shared" si="211"/>
        <v>2</v>
      </c>
      <c r="H177" s="14">
        <f t="shared" si="211"/>
        <v>2</v>
      </c>
      <c r="I177" s="14">
        <f t="shared" si="211"/>
        <v>12.5</v>
      </c>
      <c r="J177" s="14">
        <f t="shared" si="211"/>
        <v>0</v>
      </c>
      <c r="K177" s="14">
        <f t="shared" si="211"/>
        <v>0</v>
      </c>
      <c r="L177" s="14">
        <f t="shared" si="211"/>
        <v>23</v>
      </c>
      <c r="M177" s="14">
        <f t="shared" si="211"/>
        <v>5</v>
      </c>
      <c r="N177" s="14">
        <f t="shared" si="211"/>
        <v>140</v>
      </c>
      <c r="O177" s="14">
        <f t="shared" si="211"/>
        <v>60</v>
      </c>
      <c r="P177" s="14">
        <f t="shared" si="211"/>
        <v>0</v>
      </c>
      <c r="Q177" s="14">
        <f t="shared" si="211"/>
        <v>143.5</v>
      </c>
      <c r="R177" s="14">
        <f t="shared" si="211"/>
        <v>2</v>
      </c>
      <c r="S177" s="14">
        <f t="shared" si="211"/>
        <v>0</v>
      </c>
      <c r="T177" s="14">
        <f t="shared" si="211"/>
        <v>0</v>
      </c>
      <c r="U177" s="14">
        <f t="shared" si="211"/>
        <v>0</v>
      </c>
      <c r="V177" s="14">
        <f t="shared" si="211"/>
        <v>0</v>
      </c>
      <c r="W177" s="14">
        <f t="shared" si="211"/>
        <v>1</v>
      </c>
      <c r="X177" s="14">
        <f t="shared" si="211"/>
        <v>0</v>
      </c>
      <c r="Y177" s="14">
        <f t="shared" si="211"/>
        <v>0</v>
      </c>
      <c r="Z177" s="14">
        <f t="shared" si="211"/>
        <v>1</v>
      </c>
      <c r="AA177" s="14">
        <f t="shared" si="211"/>
        <v>15</v>
      </c>
      <c r="AB177" s="14">
        <f t="shared" si="211"/>
        <v>50</v>
      </c>
      <c r="AC177" s="14">
        <f t="shared" si="211"/>
        <v>0</v>
      </c>
      <c r="AD177" s="14">
        <f t="shared" si="211"/>
        <v>2</v>
      </c>
      <c r="AE177" s="14">
        <f t="shared" si="211"/>
        <v>0</v>
      </c>
      <c r="AF177" s="14">
        <f t="shared" si="211"/>
        <v>0</v>
      </c>
      <c r="AG177" s="14">
        <f t="shared" si="211"/>
        <v>2.5</v>
      </c>
      <c r="AH177" s="14">
        <f t="shared" si="211"/>
        <v>0</v>
      </c>
      <c r="AI177" s="14">
        <f t="shared" si="211"/>
        <v>0</v>
      </c>
      <c r="AJ177" s="14">
        <f t="shared" si="211"/>
        <v>0</v>
      </c>
      <c r="AK177" s="14">
        <f t="shared" si="211"/>
        <v>0</v>
      </c>
      <c r="AL177" s="14">
        <f t="shared" si="211"/>
        <v>0</v>
      </c>
      <c r="AM177" s="14">
        <f t="shared" si="211"/>
        <v>0</v>
      </c>
      <c r="AN177" s="14">
        <f t="shared" si="211"/>
        <v>0</v>
      </c>
      <c r="AO177" s="14">
        <f t="shared" si="211"/>
        <v>4</v>
      </c>
      <c r="AP177" s="14">
        <f t="shared" si="211"/>
        <v>197.5</v>
      </c>
      <c r="AQ177" s="14">
        <f t="shared" si="211"/>
        <v>1</v>
      </c>
      <c r="AR177" s="14">
        <f t="shared" si="211"/>
        <v>65</v>
      </c>
      <c r="AS177" s="14">
        <f t="shared" si="211"/>
        <v>20</v>
      </c>
      <c r="AT177" s="14">
        <f t="shared" si="211"/>
        <v>5</v>
      </c>
      <c r="AU177" s="14">
        <f t="shared" si="211"/>
        <v>0</v>
      </c>
      <c r="AV177" s="14">
        <f t="shared" si="211"/>
        <v>0</v>
      </c>
      <c r="AW177" s="14">
        <f t="shared" si="211"/>
        <v>1</v>
      </c>
      <c r="AX177" s="14">
        <f t="shared" si="211"/>
        <v>0</v>
      </c>
      <c r="AY177" s="14">
        <f t="shared" si="211"/>
        <v>4</v>
      </c>
      <c r="AZ177" s="14">
        <f t="shared" si="211"/>
        <v>0</v>
      </c>
      <c r="BA177" s="14">
        <f t="shared" si="211"/>
        <v>7</v>
      </c>
      <c r="BB177" s="14">
        <f t="shared" si="211"/>
        <v>14</v>
      </c>
      <c r="BC177" s="14">
        <f t="shared" si="211"/>
        <v>23</v>
      </c>
      <c r="BD177" s="14">
        <f>BD15+BD34</f>
        <v>5</v>
      </c>
      <c r="BE177" s="14">
        <f t="shared" si="211"/>
        <v>0</v>
      </c>
      <c r="BF177" s="14">
        <f t="shared" si="211"/>
        <v>35</v>
      </c>
      <c r="BG177" s="14">
        <f t="shared" si="211"/>
        <v>0</v>
      </c>
      <c r="BH177" s="14">
        <f t="shared" si="211"/>
        <v>13.5</v>
      </c>
      <c r="BI177" s="14">
        <f t="shared" si="211"/>
        <v>0</v>
      </c>
      <c r="BJ177" s="14">
        <f t="shared" si="211"/>
        <v>22</v>
      </c>
      <c r="BK177" s="14">
        <f t="shared" si="211"/>
        <v>110</v>
      </c>
      <c r="BL177" s="14">
        <f t="shared" si="211"/>
        <v>6</v>
      </c>
      <c r="BM177" s="14">
        <f t="shared" si="211"/>
        <v>4</v>
      </c>
      <c r="BN177" s="14">
        <f t="shared" si="211"/>
        <v>43.5</v>
      </c>
      <c r="BO177" s="14">
        <f t="shared" si="211"/>
        <v>2.5</v>
      </c>
      <c r="BP177" s="14">
        <f t="shared" ref="BP177:EA177" si="212">BP15+BP34</f>
        <v>0</v>
      </c>
      <c r="BQ177" s="14">
        <f t="shared" si="212"/>
        <v>1.5</v>
      </c>
      <c r="BR177" s="14">
        <f t="shared" si="212"/>
        <v>0</v>
      </c>
      <c r="BS177" s="14">
        <f t="shared" si="212"/>
        <v>0</v>
      </c>
      <c r="BT177" s="14">
        <f t="shared" si="212"/>
        <v>1</v>
      </c>
      <c r="BU177" s="14">
        <f t="shared" si="212"/>
        <v>1</v>
      </c>
      <c r="BV177" s="14">
        <f t="shared" si="212"/>
        <v>0</v>
      </c>
      <c r="BW177" s="14">
        <f t="shared" si="212"/>
        <v>0</v>
      </c>
      <c r="BX177" s="14">
        <f t="shared" si="212"/>
        <v>0</v>
      </c>
      <c r="BY177" s="14">
        <f t="shared" si="212"/>
        <v>0</v>
      </c>
      <c r="BZ177" s="14">
        <f t="shared" si="212"/>
        <v>0</v>
      </c>
      <c r="CA177" s="14">
        <f t="shared" si="212"/>
        <v>0</v>
      </c>
      <c r="CB177" s="14">
        <f t="shared" si="212"/>
        <v>206</v>
      </c>
      <c r="CC177" s="14">
        <f t="shared" si="212"/>
        <v>0</v>
      </c>
      <c r="CD177" s="14">
        <f t="shared" si="212"/>
        <v>0</v>
      </c>
      <c r="CE177" s="14">
        <f t="shared" si="212"/>
        <v>0</v>
      </c>
      <c r="CF177" s="14">
        <f t="shared" si="212"/>
        <v>0</v>
      </c>
      <c r="CG177" s="14">
        <f t="shared" si="212"/>
        <v>0</v>
      </c>
      <c r="CH177" s="14">
        <f t="shared" si="212"/>
        <v>0</v>
      </c>
      <c r="CI177" s="14">
        <f t="shared" si="212"/>
        <v>0</v>
      </c>
      <c r="CJ177" s="14">
        <f t="shared" si="212"/>
        <v>2</v>
      </c>
      <c r="CK177" s="14">
        <f t="shared" si="212"/>
        <v>0</v>
      </c>
      <c r="CL177" s="14">
        <f t="shared" si="212"/>
        <v>3</v>
      </c>
      <c r="CM177" s="14">
        <f t="shared" si="212"/>
        <v>1</v>
      </c>
      <c r="CN177" s="14">
        <f t="shared" si="212"/>
        <v>174.5</v>
      </c>
      <c r="CO177" s="14">
        <f t="shared" si="212"/>
        <v>73</v>
      </c>
      <c r="CP177" s="14">
        <f t="shared" si="212"/>
        <v>5</v>
      </c>
      <c r="CQ177" s="14">
        <f t="shared" si="212"/>
        <v>2</v>
      </c>
      <c r="CR177" s="14">
        <f t="shared" si="212"/>
        <v>0</v>
      </c>
      <c r="CS177" s="14">
        <f t="shared" si="212"/>
        <v>0</v>
      </c>
      <c r="CT177" s="14">
        <f t="shared" si="212"/>
        <v>0</v>
      </c>
      <c r="CU177" s="14">
        <f t="shared" si="212"/>
        <v>1</v>
      </c>
      <c r="CV177" s="14">
        <f t="shared" si="212"/>
        <v>0</v>
      </c>
      <c r="CW177" s="14">
        <f t="shared" si="212"/>
        <v>0</v>
      </c>
      <c r="CX177" s="14">
        <f t="shared" si="212"/>
        <v>0</v>
      </c>
      <c r="CY177" s="14">
        <f t="shared" si="212"/>
        <v>0</v>
      </c>
      <c r="CZ177" s="14">
        <f t="shared" si="212"/>
        <v>0</v>
      </c>
      <c r="DA177" s="14">
        <f t="shared" si="212"/>
        <v>0</v>
      </c>
      <c r="DB177" s="14">
        <f t="shared" si="212"/>
        <v>0</v>
      </c>
      <c r="DC177" s="14">
        <f t="shared" si="212"/>
        <v>0</v>
      </c>
      <c r="DD177" s="14">
        <f t="shared" si="212"/>
        <v>0</v>
      </c>
      <c r="DE177" s="14">
        <f t="shared" si="212"/>
        <v>0</v>
      </c>
      <c r="DF177" s="14">
        <f t="shared" si="212"/>
        <v>30.5</v>
      </c>
      <c r="DG177" s="14">
        <f t="shared" si="212"/>
        <v>0</v>
      </c>
      <c r="DH177" s="14">
        <f t="shared" si="212"/>
        <v>0</v>
      </c>
      <c r="DI177" s="14">
        <f t="shared" si="212"/>
        <v>4.5</v>
      </c>
      <c r="DJ177" s="14">
        <f t="shared" si="212"/>
        <v>0</v>
      </c>
      <c r="DK177" s="14">
        <f t="shared" si="212"/>
        <v>0</v>
      </c>
      <c r="DL177" s="14">
        <f t="shared" si="212"/>
        <v>6</v>
      </c>
      <c r="DM177" s="14">
        <f t="shared" si="212"/>
        <v>0</v>
      </c>
      <c r="DN177" s="14">
        <f t="shared" si="212"/>
        <v>0</v>
      </c>
      <c r="DO177" s="14">
        <f t="shared" si="212"/>
        <v>0</v>
      </c>
      <c r="DP177" s="14">
        <f t="shared" si="212"/>
        <v>0</v>
      </c>
      <c r="DQ177" s="14">
        <f t="shared" si="212"/>
        <v>0</v>
      </c>
      <c r="DR177" s="14">
        <f t="shared" si="212"/>
        <v>0</v>
      </c>
      <c r="DS177" s="14">
        <f t="shared" si="212"/>
        <v>0</v>
      </c>
      <c r="DT177" s="14">
        <f t="shared" si="212"/>
        <v>0</v>
      </c>
      <c r="DU177" s="14">
        <f t="shared" si="212"/>
        <v>0</v>
      </c>
      <c r="DV177" s="14">
        <f t="shared" si="212"/>
        <v>0</v>
      </c>
      <c r="DW177" s="14">
        <f t="shared" si="212"/>
        <v>0</v>
      </c>
      <c r="DX177" s="14">
        <f t="shared" si="212"/>
        <v>0</v>
      </c>
      <c r="DY177" s="14">
        <f t="shared" si="212"/>
        <v>0</v>
      </c>
      <c r="DZ177" s="14">
        <f t="shared" si="212"/>
        <v>2</v>
      </c>
      <c r="EA177" s="14">
        <f t="shared" si="212"/>
        <v>2</v>
      </c>
      <c r="EB177" s="14">
        <f t="shared" ref="EB177:FX177" si="213">EB15+EB34</f>
        <v>0</v>
      </c>
      <c r="EC177" s="14">
        <f t="shared" si="213"/>
        <v>1</v>
      </c>
      <c r="ED177" s="14">
        <f t="shared" si="213"/>
        <v>0</v>
      </c>
      <c r="EE177" s="14">
        <f t="shared" si="213"/>
        <v>0</v>
      </c>
      <c r="EF177" s="14">
        <f t="shared" si="213"/>
        <v>2</v>
      </c>
      <c r="EG177" s="14">
        <f t="shared" si="213"/>
        <v>1</v>
      </c>
      <c r="EH177" s="14">
        <f t="shared" si="213"/>
        <v>1</v>
      </c>
      <c r="EI177" s="14">
        <f t="shared" si="213"/>
        <v>12.5</v>
      </c>
      <c r="EJ177" s="14">
        <f t="shared" si="213"/>
        <v>31</v>
      </c>
      <c r="EK177" s="14">
        <f t="shared" si="213"/>
        <v>0</v>
      </c>
      <c r="EL177" s="14">
        <f t="shared" si="213"/>
        <v>0</v>
      </c>
      <c r="EM177" s="14">
        <f t="shared" si="213"/>
        <v>1</v>
      </c>
      <c r="EN177" s="14">
        <f t="shared" si="213"/>
        <v>0</v>
      </c>
      <c r="EO177" s="14">
        <f t="shared" si="213"/>
        <v>0</v>
      </c>
      <c r="EP177" s="14">
        <f t="shared" si="213"/>
        <v>0</v>
      </c>
      <c r="EQ177" s="14">
        <f t="shared" si="213"/>
        <v>0</v>
      </c>
      <c r="ER177" s="14">
        <f t="shared" si="213"/>
        <v>0</v>
      </c>
      <c r="ES177" s="14">
        <f t="shared" si="213"/>
        <v>0</v>
      </c>
      <c r="ET177" s="14">
        <f t="shared" si="213"/>
        <v>0</v>
      </c>
      <c r="EU177" s="14">
        <f t="shared" si="213"/>
        <v>2</v>
      </c>
      <c r="EV177" s="14">
        <f t="shared" si="213"/>
        <v>5</v>
      </c>
      <c r="EW177" s="14">
        <f t="shared" si="213"/>
        <v>0</v>
      </c>
      <c r="EX177" s="14">
        <f t="shared" si="213"/>
        <v>0</v>
      </c>
      <c r="EY177" s="14">
        <f t="shared" si="213"/>
        <v>0</v>
      </c>
      <c r="EZ177" s="14">
        <f t="shared" si="213"/>
        <v>0</v>
      </c>
      <c r="FA177" s="14">
        <f t="shared" si="213"/>
        <v>8</v>
      </c>
      <c r="FB177" s="14">
        <f t="shared" si="213"/>
        <v>0</v>
      </c>
      <c r="FC177" s="14">
        <f t="shared" si="213"/>
        <v>8</v>
      </c>
      <c r="FD177" s="14">
        <f t="shared" si="213"/>
        <v>1</v>
      </c>
      <c r="FE177" s="14">
        <f t="shared" si="213"/>
        <v>0</v>
      </c>
      <c r="FF177" s="14">
        <f t="shared" si="213"/>
        <v>0</v>
      </c>
      <c r="FG177" s="14">
        <f t="shared" si="213"/>
        <v>0</v>
      </c>
      <c r="FH177" s="14">
        <f t="shared" si="213"/>
        <v>0</v>
      </c>
      <c r="FI177" s="14">
        <f t="shared" si="213"/>
        <v>0</v>
      </c>
      <c r="FJ177" s="14">
        <f t="shared" si="213"/>
        <v>0</v>
      </c>
      <c r="FK177" s="14">
        <f t="shared" si="213"/>
        <v>0</v>
      </c>
      <c r="FL177" s="14">
        <f t="shared" si="213"/>
        <v>0</v>
      </c>
      <c r="FM177" s="14">
        <f t="shared" si="213"/>
        <v>5</v>
      </c>
      <c r="FN177" s="14">
        <f t="shared" si="213"/>
        <v>4.5</v>
      </c>
      <c r="FO177" s="14">
        <f t="shared" si="213"/>
        <v>0</v>
      </c>
      <c r="FP177" s="14">
        <f t="shared" si="213"/>
        <v>0</v>
      </c>
      <c r="FQ177" s="14">
        <f t="shared" si="213"/>
        <v>0</v>
      </c>
      <c r="FR177" s="14">
        <f t="shared" si="213"/>
        <v>0</v>
      </c>
      <c r="FS177" s="14">
        <f t="shared" si="213"/>
        <v>0</v>
      </c>
      <c r="FT177" s="14">
        <f t="shared" si="213"/>
        <v>0</v>
      </c>
      <c r="FU177" s="14">
        <f t="shared" si="213"/>
        <v>0</v>
      </c>
      <c r="FV177" s="14">
        <f t="shared" si="213"/>
        <v>1</v>
      </c>
      <c r="FW177" s="14">
        <f t="shared" si="213"/>
        <v>0</v>
      </c>
      <c r="FX177" s="14">
        <f t="shared" si="213"/>
        <v>0</v>
      </c>
      <c r="FY177" s="2"/>
      <c r="FZ177" s="2">
        <f>SUM(C177:FX177)</f>
        <v>1666</v>
      </c>
      <c r="GA177" s="2"/>
      <c r="GB177" s="2"/>
      <c r="GC177" s="2"/>
      <c r="GD177" s="2"/>
      <c r="GE177" s="2"/>
      <c r="GF177" s="2"/>
      <c r="GG177" s="2"/>
      <c r="GH177" s="2"/>
      <c r="GI177" s="2"/>
      <c r="GJ177" s="2"/>
      <c r="GK177" s="2"/>
    </row>
    <row r="178" spans="1:215" x14ac:dyDescent="0.35">
      <c r="A178" s="3" t="s">
        <v>1028</v>
      </c>
      <c r="B178" s="2" t="s">
        <v>1029</v>
      </c>
      <c r="C178" s="2">
        <f>C177*9588</f>
        <v>9588</v>
      </c>
      <c r="D178" s="2">
        <f t="shared" ref="D178:BO178" si="214">D177*9588</f>
        <v>167790</v>
      </c>
      <c r="E178" s="2">
        <f t="shared" si="214"/>
        <v>0</v>
      </c>
      <c r="F178" s="2">
        <f t="shared" si="214"/>
        <v>28764</v>
      </c>
      <c r="G178" s="2">
        <f t="shared" si="214"/>
        <v>19176</v>
      </c>
      <c r="H178" s="2">
        <f t="shared" si="214"/>
        <v>19176</v>
      </c>
      <c r="I178" s="2">
        <f t="shared" si="214"/>
        <v>119850</v>
      </c>
      <c r="J178" s="2">
        <f t="shared" si="214"/>
        <v>0</v>
      </c>
      <c r="K178" s="2">
        <f t="shared" si="214"/>
        <v>0</v>
      </c>
      <c r="L178" s="2">
        <f t="shared" si="214"/>
        <v>220524</v>
      </c>
      <c r="M178" s="2">
        <f t="shared" si="214"/>
        <v>47940</v>
      </c>
      <c r="N178" s="2">
        <f t="shared" si="214"/>
        <v>1342320</v>
      </c>
      <c r="O178" s="2">
        <f t="shared" si="214"/>
        <v>575280</v>
      </c>
      <c r="P178" s="2">
        <f t="shared" si="214"/>
        <v>0</v>
      </c>
      <c r="Q178" s="2">
        <f t="shared" si="214"/>
        <v>1375878</v>
      </c>
      <c r="R178" s="2">
        <f t="shared" si="214"/>
        <v>19176</v>
      </c>
      <c r="S178" s="2">
        <f t="shared" si="214"/>
        <v>0</v>
      </c>
      <c r="T178" s="2">
        <f t="shared" si="214"/>
        <v>0</v>
      </c>
      <c r="U178" s="2">
        <f t="shared" si="214"/>
        <v>0</v>
      </c>
      <c r="V178" s="2">
        <f t="shared" si="214"/>
        <v>0</v>
      </c>
      <c r="W178" s="2">
        <f t="shared" si="214"/>
        <v>9588</v>
      </c>
      <c r="X178" s="2">
        <f t="shared" si="214"/>
        <v>0</v>
      </c>
      <c r="Y178" s="2">
        <f t="shared" si="214"/>
        <v>0</v>
      </c>
      <c r="Z178" s="2">
        <f t="shared" si="214"/>
        <v>9588</v>
      </c>
      <c r="AA178" s="2">
        <f t="shared" si="214"/>
        <v>143820</v>
      </c>
      <c r="AB178" s="2">
        <f t="shared" si="214"/>
        <v>479400</v>
      </c>
      <c r="AC178" s="2">
        <f t="shared" si="214"/>
        <v>0</v>
      </c>
      <c r="AD178" s="2">
        <f t="shared" si="214"/>
        <v>19176</v>
      </c>
      <c r="AE178" s="2">
        <f t="shared" si="214"/>
        <v>0</v>
      </c>
      <c r="AF178" s="2">
        <f t="shared" si="214"/>
        <v>0</v>
      </c>
      <c r="AG178" s="2">
        <f t="shared" si="214"/>
        <v>23970</v>
      </c>
      <c r="AH178" s="2">
        <f t="shared" si="214"/>
        <v>0</v>
      </c>
      <c r="AI178" s="2">
        <f t="shared" si="214"/>
        <v>0</v>
      </c>
      <c r="AJ178" s="2">
        <f t="shared" si="214"/>
        <v>0</v>
      </c>
      <c r="AK178" s="2">
        <f t="shared" si="214"/>
        <v>0</v>
      </c>
      <c r="AL178" s="2">
        <f t="shared" si="214"/>
        <v>0</v>
      </c>
      <c r="AM178" s="2">
        <f t="shared" si="214"/>
        <v>0</v>
      </c>
      <c r="AN178" s="2">
        <f t="shared" si="214"/>
        <v>0</v>
      </c>
      <c r="AO178" s="2">
        <f t="shared" si="214"/>
        <v>38352</v>
      </c>
      <c r="AP178" s="2">
        <f t="shared" si="214"/>
        <v>1893630</v>
      </c>
      <c r="AQ178" s="2">
        <f t="shared" si="214"/>
        <v>9588</v>
      </c>
      <c r="AR178" s="2">
        <f t="shared" si="214"/>
        <v>623220</v>
      </c>
      <c r="AS178" s="2">
        <f t="shared" si="214"/>
        <v>191760</v>
      </c>
      <c r="AT178" s="2">
        <f t="shared" si="214"/>
        <v>47940</v>
      </c>
      <c r="AU178" s="2">
        <f t="shared" si="214"/>
        <v>0</v>
      </c>
      <c r="AV178" s="2">
        <f t="shared" si="214"/>
        <v>0</v>
      </c>
      <c r="AW178" s="2">
        <f t="shared" si="214"/>
        <v>9588</v>
      </c>
      <c r="AX178" s="2">
        <f t="shared" si="214"/>
        <v>0</v>
      </c>
      <c r="AY178" s="2">
        <f t="shared" si="214"/>
        <v>38352</v>
      </c>
      <c r="AZ178" s="2">
        <f t="shared" si="214"/>
        <v>0</v>
      </c>
      <c r="BA178" s="2">
        <f t="shared" si="214"/>
        <v>67116</v>
      </c>
      <c r="BB178" s="2">
        <f t="shared" si="214"/>
        <v>134232</v>
      </c>
      <c r="BC178" s="2">
        <f t="shared" si="214"/>
        <v>220524</v>
      </c>
      <c r="BD178" s="2">
        <f t="shared" si="214"/>
        <v>47940</v>
      </c>
      <c r="BE178" s="2">
        <f t="shared" si="214"/>
        <v>0</v>
      </c>
      <c r="BF178" s="2">
        <f t="shared" si="214"/>
        <v>335580</v>
      </c>
      <c r="BG178" s="2">
        <f t="shared" si="214"/>
        <v>0</v>
      </c>
      <c r="BH178" s="2">
        <f t="shared" si="214"/>
        <v>129438</v>
      </c>
      <c r="BI178" s="2">
        <f t="shared" si="214"/>
        <v>0</v>
      </c>
      <c r="BJ178" s="2">
        <f t="shared" si="214"/>
        <v>210936</v>
      </c>
      <c r="BK178" s="2">
        <f t="shared" si="214"/>
        <v>1054680</v>
      </c>
      <c r="BL178" s="2">
        <f t="shared" si="214"/>
        <v>57528</v>
      </c>
      <c r="BM178" s="2">
        <f t="shared" si="214"/>
        <v>38352</v>
      </c>
      <c r="BN178" s="2">
        <f t="shared" si="214"/>
        <v>417078</v>
      </c>
      <c r="BO178" s="2">
        <f t="shared" si="214"/>
        <v>23970</v>
      </c>
      <c r="BP178" s="2">
        <f t="shared" ref="BP178:EA178" si="215">BP177*9588</f>
        <v>0</v>
      </c>
      <c r="BQ178" s="2">
        <f t="shared" si="215"/>
        <v>14382</v>
      </c>
      <c r="BR178" s="2">
        <f t="shared" si="215"/>
        <v>0</v>
      </c>
      <c r="BS178" s="2">
        <f t="shared" si="215"/>
        <v>0</v>
      </c>
      <c r="BT178" s="2">
        <f t="shared" si="215"/>
        <v>9588</v>
      </c>
      <c r="BU178" s="2">
        <f t="shared" si="215"/>
        <v>9588</v>
      </c>
      <c r="BV178" s="2">
        <f t="shared" si="215"/>
        <v>0</v>
      </c>
      <c r="BW178" s="2">
        <f t="shared" si="215"/>
        <v>0</v>
      </c>
      <c r="BX178" s="2">
        <f t="shared" si="215"/>
        <v>0</v>
      </c>
      <c r="BY178" s="2">
        <f t="shared" si="215"/>
        <v>0</v>
      </c>
      <c r="BZ178" s="2">
        <f t="shared" si="215"/>
        <v>0</v>
      </c>
      <c r="CA178" s="2">
        <f t="shared" si="215"/>
        <v>0</v>
      </c>
      <c r="CB178" s="2">
        <f t="shared" si="215"/>
        <v>1975128</v>
      </c>
      <c r="CC178" s="2">
        <f t="shared" si="215"/>
        <v>0</v>
      </c>
      <c r="CD178" s="2">
        <f t="shared" si="215"/>
        <v>0</v>
      </c>
      <c r="CE178" s="2">
        <f t="shared" si="215"/>
        <v>0</v>
      </c>
      <c r="CF178" s="2">
        <f t="shared" si="215"/>
        <v>0</v>
      </c>
      <c r="CG178" s="2">
        <f t="shared" si="215"/>
        <v>0</v>
      </c>
      <c r="CH178" s="2">
        <f t="shared" si="215"/>
        <v>0</v>
      </c>
      <c r="CI178" s="2">
        <f t="shared" si="215"/>
        <v>0</v>
      </c>
      <c r="CJ178" s="2">
        <f t="shared" si="215"/>
        <v>19176</v>
      </c>
      <c r="CK178" s="2">
        <f t="shared" si="215"/>
        <v>0</v>
      </c>
      <c r="CL178" s="2">
        <f t="shared" si="215"/>
        <v>28764</v>
      </c>
      <c r="CM178" s="2">
        <f t="shared" si="215"/>
        <v>9588</v>
      </c>
      <c r="CN178" s="2">
        <f t="shared" si="215"/>
        <v>1673106</v>
      </c>
      <c r="CO178" s="2">
        <f t="shared" si="215"/>
        <v>699924</v>
      </c>
      <c r="CP178" s="2">
        <f t="shared" si="215"/>
        <v>47940</v>
      </c>
      <c r="CQ178" s="2">
        <f t="shared" si="215"/>
        <v>19176</v>
      </c>
      <c r="CR178" s="2">
        <f t="shared" si="215"/>
        <v>0</v>
      </c>
      <c r="CS178" s="2">
        <f t="shared" si="215"/>
        <v>0</v>
      </c>
      <c r="CT178" s="2">
        <f t="shared" si="215"/>
        <v>0</v>
      </c>
      <c r="CU178" s="2">
        <f t="shared" si="215"/>
        <v>9588</v>
      </c>
      <c r="CV178" s="2">
        <f t="shared" si="215"/>
        <v>0</v>
      </c>
      <c r="CW178" s="2">
        <f t="shared" si="215"/>
        <v>0</v>
      </c>
      <c r="CX178" s="2">
        <f t="shared" si="215"/>
        <v>0</v>
      </c>
      <c r="CY178" s="2">
        <f t="shared" si="215"/>
        <v>0</v>
      </c>
      <c r="CZ178" s="2">
        <f t="shared" si="215"/>
        <v>0</v>
      </c>
      <c r="DA178" s="2">
        <f t="shared" si="215"/>
        <v>0</v>
      </c>
      <c r="DB178" s="2">
        <f t="shared" si="215"/>
        <v>0</v>
      </c>
      <c r="DC178" s="2">
        <f t="shared" si="215"/>
        <v>0</v>
      </c>
      <c r="DD178" s="2">
        <f t="shared" si="215"/>
        <v>0</v>
      </c>
      <c r="DE178" s="2">
        <f t="shared" si="215"/>
        <v>0</v>
      </c>
      <c r="DF178" s="2">
        <f t="shared" si="215"/>
        <v>292434</v>
      </c>
      <c r="DG178" s="2">
        <f t="shared" si="215"/>
        <v>0</v>
      </c>
      <c r="DH178" s="2">
        <f t="shared" si="215"/>
        <v>0</v>
      </c>
      <c r="DI178" s="2">
        <f t="shared" si="215"/>
        <v>43146</v>
      </c>
      <c r="DJ178" s="2">
        <f t="shared" si="215"/>
        <v>0</v>
      </c>
      <c r="DK178" s="2">
        <f t="shared" si="215"/>
        <v>0</v>
      </c>
      <c r="DL178" s="2">
        <f t="shared" si="215"/>
        <v>57528</v>
      </c>
      <c r="DM178" s="2">
        <f t="shared" si="215"/>
        <v>0</v>
      </c>
      <c r="DN178" s="2">
        <f t="shared" si="215"/>
        <v>0</v>
      </c>
      <c r="DO178" s="2">
        <f t="shared" si="215"/>
        <v>0</v>
      </c>
      <c r="DP178" s="2">
        <f t="shared" si="215"/>
        <v>0</v>
      </c>
      <c r="DQ178" s="2">
        <f t="shared" si="215"/>
        <v>0</v>
      </c>
      <c r="DR178" s="2">
        <f t="shared" si="215"/>
        <v>0</v>
      </c>
      <c r="DS178" s="2">
        <f t="shared" si="215"/>
        <v>0</v>
      </c>
      <c r="DT178" s="2">
        <f t="shared" si="215"/>
        <v>0</v>
      </c>
      <c r="DU178" s="2">
        <f t="shared" si="215"/>
        <v>0</v>
      </c>
      <c r="DV178" s="2">
        <f t="shared" si="215"/>
        <v>0</v>
      </c>
      <c r="DW178" s="2">
        <f t="shared" si="215"/>
        <v>0</v>
      </c>
      <c r="DX178" s="2">
        <f t="shared" si="215"/>
        <v>0</v>
      </c>
      <c r="DY178" s="2">
        <f t="shared" si="215"/>
        <v>0</v>
      </c>
      <c r="DZ178" s="2">
        <f t="shared" si="215"/>
        <v>19176</v>
      </c>
      <c r="EA178" s="2">
        <f t="shared" si="215"/>
        <v>19176</v>
      </c>
      <c r="EB178" s="2">
        <f t="shared" ref="EB178:FX178" si="216">EB177*9588</f>
        <v>0</v>
      </c>
      <c r="EC178" s="2">
        <f t="shared" si="216"/>
        <v>9588</v>
      </c>
      <c r="ED178" s="2">
        <f t="shared" si="216"/>
        <v>0</v>
      </c>
      <c r="EE178" s="2">
        <f t="shared" si="216"/>
        <v>0</v>
      </c>
      <c r="EF178" s="2">
        <f t="shared" si="216"/>
        <v>19176</v>
      </c>
      <c r="EG178" s="2">
        <f t="shared" si="216"/>
        <v>9588</v>
      </c>
      <c r="EH178" s="2">
        <f t="shared" si="216"/>
        <v>9588</v>
      </c>
      <c r="EI178" s="2">
        <f t="shared" si="216"/>
        <v>119850</v>
      </c>
      <c r="EJ178" s="2">
        <f t="shared" si="216"/>
        <v>297228</v>
      </c>
      <c r="EK178" s="2">
        <f t="shared" si="216"/>
        <v>0</v>
      </c>
      <c r="EL178" s="2">
        <f t="shared" si="216"/>
        <v>0</v>
      </c>
      <c r="EM178" s="2">
        <f t="shared" si="216"/>
        <v>9588</v>
      </c>
      <c r="EN178" s="2">
        <f t="shared" si="216"/>
        <v>0</v>
      </c>
      <c r="EO178" s="2">
        <f t="shared" si="216"/>
        <v>0</v>
      </c>
      <c r="EP178" s="2">
        <f t="shared" si="216"/>
        <v>0</v>
      </c>
      <c r="EQ178" s="2">
        <f t="shared" si="216"/>
        <v>0</v>
      </c>
      <c r="ER178" s="2">
        <f t="shared" si="216"/>
        <v>0</v>
      </c>
      <c r="ES178" s="2">
        <f t="shared" si="216"/>
        <v>0</v>
      </c>
      <c r="ET178" s="2">
        <f t="shared" si="216"/>
        <v>0</v>
      </c>
      <c r="EU178" s="2">
        <f t="shared" si="216"/>
        <v>19176</v>
      </c>
      <c r="EV178" s="2">
        <f t="shared" si="216"/>
        <v>47940</v>
      </c>
      <c r="EW178" s="2">
        <f t="shared" si="216"/>
        <v>0</v>
      </c>
      <c r="EX178" s="2">
        <f t="shared" si="216"/>
        <v>0</v>
      </c>
      <c r="EY178" s="2">
        <f t="shared" si="216"/>
        <v>0</v>
      </c>
      <c r="EZ178" s="2">
        <f t="shared" si="216"/>
        <v>0</v>
      </c>
      <c r="FA178" s="2">
        <f t="shared" si="216"/>
        <v>76704</v>
      </c>
      <c r="FB178" s="2">
        <f t="shared" si="216"/>
        <v>0</v>
      </c>
      <c r="FC178" s="2">
        <f t="shared" si="216"/>
        <v>76704</v>
      </c>
      <c r="FD178" s="2">
        <f t="shared" si="216"/>
        <v>9588</v>
      </c>
      <c r="FE178" s="2">
        <f t="shared" si="216"/>
        <v>0</v>
      </c>
      <c r="FF178" s="2">
        <f t="shared" si="216"/>
        <v>0</v>
      </c>
      <c r="FG178" s="2">
        <f t="shared" si="216"/>
        <v>0</v>
      </c>
      <c r="FH178" s="2">
        <f t="shared" si="216"/>
        <v>0</v>
      </c>
      <c r="FI178" s="2">
        <f t="shared" si="216"/>
        <v>0</v>
      </c>
      <c r="FJ178" s="2">
        <f t="shared" si="216"/>
        <v>0</v>
      </c>
      <c r="FK178" s="2">
        <f t="shared" si="216"/>
        <v>0</v>
      </c>
      <c r="FL178" s="2">
        <f t="shared" si="216"/>
        <v>0</v>
      </c>
      <c r="FM178" s="2">
        <f t="shared" si="216"/>
        <v>47940</v>
      </c>
      <c r="FN178" s="2">
        <f t="shared" si="216"/>
        <v>43146</v>
      </c>
      <c r="FO178" s="2">
        <f t="shared" si="216"/>
        <v>0</v>
      </c>
      <c r="FP178" s="2">
        <f t="shared" si="216"/>
        <v>0</v>
      </c>
      <c r="FQ178" s="2">
        <f t="shared" si="216"/>
        <v>0</v>
      </c>
      <c r="FR178" s="2">
        <f t="shared" si="216"/>
        <v>0</v>
      </c>
      <c r="FS178" s="2">
        <f t="shared" si="216"/>
        <v>0</v>
      </c>
      <c r="FT178" s="2">
        <f t="shared" si="216"/>
        <v>0</v>
      </c>
      <c r="FU178" s="2">
        <f t="shared" si="216"/>
        <v>0</v>
      </c>
      <c r="FV178" s="2">
        <f t="shared" si="216"/>
        <v>9588</v>
      </c>
      <c r="FW178" s="2">
        <f t="shared" si="216"/>
        <v>0</v>
      </c>
      <c r="FX178" s="2">
        <f t="shared" si="216"/>
        <v>0</v>
      </c>
      <c r="FY178" s="2"/>
      <c r="FZ178" s="2">
        <f>SUM(C178:FX178)</f>
        <v>15973608</v>
      </c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</row>
    <row r="179" spans="1:215" x14ac:dyDescent="0.35">
      <c r="A179" s="3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  <c r="FY179" s="2"/>
      <c r="FZ179" s="2"/>
      <c r="GA179" s="32"/>
      <c r="GB179" s="2"/>
      <c r="GC179" s="2"/>
      <c r="GD179" s="2"/>
      <c r="GE179" s="2"/>
      <c r="GF179" s="2"/>
      <c r="GG179" s="2"/>
      <c r="GH179" s="2"/>
      <c r="GI179" s="2"/>
      <c r="GJ179" s="2"/>
      <c r="GK179" s="2"/>
    </row>
    <row r="180" spans="1:215" x14ac:dyDescent="0.35">
      <c r="A180" s="3" t="s">
        <v>1030</v>
      </c>
      <c r="B180" s="2" t="s">
        <v>1031</v>
      </c>
      <c r="C180" s="2">
        <f>C172+C175+C178</f>
        <v>1773588</v>
      </c>
      <c r="D180" s="2">
        <f t="shared" ref="D180:BO180" si="217">D172+D175+D178</f>
        <v>4990440</v>
      </c>
      <c r="E180" s="2">
        <f t="shared" si="217"/>
        <v>0</v>
      </c>
      <c r="F180" s="2">
        <f t="shared" si="217"/>
        <v>17608914</v>
      </c>
      <c r="G180" s="2">
        <f t="shared" si="217"/>
        <v>19176</v>
      </c>
      <c r="H180" s="2">
        <f t="shared" si="217"/>
        <v>19176</v>
      </c>
      <c r="I180" s="2">
        <f t="shared" si="217"/>
        <v>295200</v>
      </c>
      <c r="J180" s="2">
        <f t="shared" si="217"/>
        <v>0</v>
      </c>
      <c r="K180" s="2">
        <f t="shared" si="217"/>
        <v>0</v>
      </c>
      <c r="L180" s="2">
        <f t="shared" si="217"/>
        <v>225774</v>
      </c>
      <c r="M180" s="2">
        <f t="shared" si="217"/>
        <v>58440</v>
      </c>
      <c r="N180" s="2">
        <f t="shared" si="217"/>
        <v>1565970</v>
      </c>
      <c r="O180" s="2">
        <f t="shared" si="217"/>
        <v>606780</v>
      </c>
      <c r="P180" s="2">
        <f t="shared" si="217"/>
        <v>0</v>
      </c>
      <c r="Q180" s="2">
        <f t="shared" si="217"/>
        <v>1522878</v>
      </c>
      <c r="R180" s="2">
        <f t="shared" si="217"/>
        <v>58477926</v>
      </c>
      <c r="S180" s="2">
        <f t="shared" si="217"/>
        <v>63000</v>
      </c>
      <c r="T180" s="2">
        <f t="shared" si="217"/>
        <v>0</v>
      </c>
      <c r="U180" s="2">
        <f t="shared" si="217"/>
        <v>0</v>
      </c>
      <c r="V180" s="2">
        <f t="shared" si="217"/>
        <v>0</v>
      </c>
      <c r="W180" s="2">
        <f t="shared" si="217"/>
        <v>9588</v>
      </c>
      <c r="X180" s="2">
        <f t="shared" si="217"/>
        <v>0</v>
      </c>
      <c r="Y180" s="2">
        <f t="shared" si="217"/>
        <v>5376000</v>
      </c>
      <c r="Z180" s="2">
        <f t="shared" si="217"/>
        <v>9588</v>
      </c>
      <c r="AA180" s="2">
        <f t="shared" si="217"/>
        <v>4335420</v>
      </c>
      <c r="AB180" s="2">
        <f t="shared" si="217"/>
        <v>2813550</v>
      </c>
      <c r="AC180" s="2">
        <f t="shared" si="217"/>
        <v>0</v>
      </c>
      <c r="AD180" s="2">
        <f t="shared" si="217"/>
        <v>19176</v>
      </c>
      <c r="AE180" s="2">
        <f t="shared" si="217"/>
        <v>0</v>
      </c>
      <c r="AF180" s="2">
        <f t="shared" si="217"/>
        <v>0</v>
      </c>
      <c r="AG180" s="2">
        <f t="shared" si="217"/>
        <v>23970</v>
      </c>
      <c r="AH180" s="2">
        <f t="shared" si="217"/>
        <v>0</v>
      </c>
      <c r="AI180" s="2">
        <f t="shared" si="217"/>
        <v>0</v>
      </c>
      <c r="AJ180" s="2">
        <f t="shared" si="217"/>
        <v>0</v>
      </c>
      <c r="AK180" s="2">
        <f t="shared" si="217"/>
        <v>0</v>
      </c>
      <c r="AL180" s="2">
        <f t="shared" si="217"/>
        <v>0</v>
      </c>
      <c r="AM180" s="2">
        <f t="shared" si="217"/>
        <v>0</v>
      </c>
      <c r="AN180" s="2">
        <f t="shared" si="217"/>
        <v>0</v>
      </c>
      <c r="AO180" s="2">
        <f t="shared" si="217"/>
        <v>1135602</v>
      </c>
      <c r="AP180" s="2">
        <f t="shared" si="217"/>
        <v>8053980</v>
      </c>
      <c r="AQ180" s="2">
        <f t="shared" si="217"/>
        <v>9588</v>
      </c>
      <c r="AR180" s="2">
        <f t="shared" si="217"/>
        <v>15146820</v>
      </c>
      <c r="AS180" s="2">
        <f t="shared" si="217"/>
        <v>212760</v>
      </c>
      <c r="AT180" s="2">
        <f t="shared" si="217"/>
        <v>5308440</v>
      </c>
      <c r="AU180" s="2">
        <f t="shared" si="217"/>
        <v>0</v>
      </c>
      <c r="AV180" s="2">
        <f t="shared" si="217"/>
        <v>0</v>
      </c>
      <c r="AW180" s="2">
        <f t="shared" si="217"/>
        <v>9588</v>
      </c>
      <c r="AX180" s="2">
        <f t="shared" si="217"/>
        <v>0</v>
      </c>
      <c r="AY180" s="2">
        <f t="shared" si="217"/>
        <v>38352</v>
      </c>
      <c r="AZ180" s="2">
        <f t="shared" si="217"/>
        <v>1260000</v>
      </c>
      <c r="BA180" s="2">
        <f t="shared" si="217"/>
        <v>2566116</v>
      </c>
      <c r="BB180" s="2">
        <f t="shared" si="217"/>
        <v>134232</v>
      </c>
      <c r="BC180" s="2">
        <f t="shared" si="217"/>
        <v>5738274</v>
      </c>
      <c r="BD180" s="2">
        <f t="shared" si="217"/>
        <v>47940</v>
      </c>
      <c r="BE180" s="2">
        <f t="shared" si="217"/>
        <v>0</v>
      </c>
      <c r="BF180" s="2">
        <f t="shared" si="217"/>
        <v>12184830</v>
      </c>
      <c r="BG180" s="2">
        <f t="shared" si="217"/>
        <v>0</v>
      </c>
      <c r="BH180" s="2">
        <f t="shared" si="217"/>
        <v>412938</v>
      </c>
      <c r="BI180" s="2">
        <f t="shared" si="217"/>
        <v>0</v>
      </c>
      <c r="BJ180" s="2">
        <f t="shared" si="217"/>
        <v>231936</v>
      </c>
      <c r="BK180" s="2">
        <f t="shared" si="217"/>
        <v>111698430</v>
      </c>
      <c r="BL180" s="2">
        <f t="shared" si="217"/>
        <v>62778</v>
      </c>
      <c r="BM180" s="2">
        <f t="shared" si="217"/>
        <v>38352</v>
      </c>
      <c r="BN180" s="2">
        <f t="shared" si="217"/>
        <v>637578</v>
      </c>
      <c r="BO180" s="2">
        <f t="shared" si="217"/>
        <v>23970</v>
      </c>
      <c r="BP180" s="2">
        <f t="shared" ref="BP180:EA180" si="218">BP172+BP175+BP178</f>
        <v>0</v>
      </c>
      <c r="BQ180" s="2">
        <f t="shared" si="218"/>
        <v>14382</v>
      </c>
      <c r="BR180" s="2">
        <f t="shared" si="218"/>
        <v>0</v>
      </c>
      <c r="BS180" s="2">
        <f t="shared" si="218"/>
        <v>0</v>
      </c>
      <c r="BT180" s="2">
        <f t="shared" si="218"/>
        <v>9588</v>
      </c>
      <c r="BU180" s="2">
        <f t="shared" si="218"/>
        <v>20088</v>
      </c>
      <c r="BV180" s="2">
        <f t="shared" si="218"/>
        <v>0</v>
      </c>
      <c r="BW180" s="2">
        <f t="shared" si="218"/>
        <v>0</v>
      </c>
      <c r="BX180" s="2">
        <f t="shared" si="218"/>
        <v>0</v>
      </c>
      <c r="BY180" s="2">
        <f t="shared" si="218"/>
        <v>0</v>
      </c>
      <c r="BZ180" s="2">
        <f t="shared" si="218"/>
        <v>0</v>
      </c>
      <c r="CA180" s="2">
        <f t="shared" si="218"/>
        <v>0</v>
      </c>
      <c r="CB180" s="2">
        <f t="shared" si="218"/>
        <v>11467128</v>
      </c>
      <c r="CC180" s="2">
        <f t="shared" si="218"/>
        <v>0</v>
      </c>
      <c r="CD180" s="2">
        <f t="shared" si="218"/>
        <v>0</v>
      </c>
      <c r="CE180" s="2">
        <f t="shared" si="218"/>
        <v>0</v>
      </c>
      <c r="CF180" s="2">
        <f t="shared" si="218"/>
        <v>0</v>
      </c>
      <c r="CG180" s="2">
        <f t="shared" si="218"/>
        <v>0</v>
      </c>
      <c r="CH180" s="2">
        <f t="shared" si="218"/>
        <v>0</v>
      </c>
      <c r="CI180" s="2">
        <f t="shared" si="218"/>
        <v>0</v>
      </c>
      <c r="CJ180" s="2">
        <f t="shared" si="218"/>
        <v>85326</v>
      </c>
      <c r="CK180" s="2">
        <f t="shared" si="218"/>
        <v>7843500</v>
      </c>
      <c r="CL180" s="2">
        <f t="shared" si="218"/>
        <v>107514</v>
      </c>
      <c r="CM180" s="2">
        <f t="shared" si="218"/>
        <v>277338</v>
      </c>
      <c r="CN180" s="2">
        <f t="shared" si="218"/>
        <v>8183106</v>
      </c>
      <c r="CO180" s="2">
        <f t="shared" si="218"/>
        <v>759774</v>
      </c>
      <c r="CP180" s="2">
        <f t="shared" si="218"/>
        <v>68940</v>
      </c>
      <c r="CQ180" s="2">
        <f t="shared" si="218"/>
        <v>19176</v>
      </c>
      <c r="CR180" s="2">
        <f t="shared" si="218"/>
        <v>0</v>
      </c>
      <c r="CS180" s="2">
        <f t="shared" si="218"/>
        <v>0</v>
      </c>
      <c r="CT180" s="2">
        <f t="shared" si="218"/>
        <v>0</v>
      </c>
      <c r="CU180" s="2">
        <f t="shared" si="218"/>
        <v>3485088</v>
      </c>
      <c r="CV180" s="2">
        <f t="shared" si="218"/>
        <v>0</v>
      </c>
      <c r="CW180" s="2">
        <f t="shared" si="218"/>
        <v>0</v>
      </c>
      <c r="CX180" s="2">
        <f t="shared" si="218"/>
        <v>0</v>
      </c>
      <c r="CY180" s="2">
        <f t="shared" si="218"/>
        <v>0</v>
      </c>
      <c r="CZ180" s="2">
        <f t="shared" si="218"/>
        <v>0</v>
      </c>
      <c r="DA180" s="2">
        <f t="shared" si="218"/>
        <v>10500</v>
      </c>
      <c r="DB180" s="2">
        <f t="shared" si="218"/>
        <v>0</v>
      </c>
      <c r="DC180" s="2">
        <f t="shared" si="218"/>
        <v>0</v>
      </c>
      <c r="DD180" s="2">
        <f t="shared" si="218"/>
        <v>0</v>
      </c>
      <c r="DE180" s="2">
        <f t="shared" si="218"/>
        <v>0</v>
      </c>
      <c r="DF180" s="2">
        <f t="shared" si="218"/>
        <v>428934</v>
      </c>
      <c r="DG180" s="2">
        <f t="shared" si="218"/>
        <v>0</v>
      </c>
      <c r="DH180" s="2">
        <f t="shared" si="218"/>
        <v>0</v>
      </c>
      <c r="DI180" s="2">
        <f t="shared" si="218"/>
        <v>85146</v>
      </c>
      <c r="DJ180" s="2">
        <f t="shared" si="218"/>
        <v>10500</v>
      </c>
      <c r="DK180" s="2">
        <f t="shared" si="218"/>
        <v>0</v>
      </c>
      <c r="DL180" s="2">
        <f t="shared" si="218"/>
        <v>57528</v>
      </c>
      <c r="DM180" s="2">
        <f t="shared" si="218"/>
        <v>0</v>
      </c>
      <c r="DN180" s="2">
        <f t="shared" si="218"/>
        <v>21000</v>
      </c>
      <c r="DO180" s="2">
        <f t="shared" si="218"/>
        <v>10500</v>
      </c>
      <c r="DP180" s="2">
        <f t="shared" si="218"/>
        <v>0</v>
      </c>
      <c r="DQ180" s="2">
        <f t="shared" si="218"/>
        <v>0</v>
      </c>
      <c r="DR180" s="2">
        <f t="shared" si="218"/>
        <v>0</v>
      </c>
      <c r="DS180" s="2">
        <f t="shared" si="218"/>
        <v>0</v>
      </c>
      <c r="DT180" s="2">
        <f t="shared" si="218"/>
        <v>0</v>
      </c>
      <c r="DU180" s="2">
        <f t="shared" si="218"/>
        <v>0</v>
      </c>
      <c r="DV180" s="2">
        <f t="shared" si="218"/>
        <v>0</v>
      </c>
      <c r="DW180" s="2">
        <f t="shared" si="218"/>
        <v>0</v>
      </c>
      <c r="DX180" s="2">
        <f t="shared" si="218"/>
        <v>0</v>
      </c>
      <c r="DY180" s="2">
        <f t="shared" si="218"/>
        <v>0</v>
      </c>
      <c r="DZ180" s="2">
        <f t="shared" si="218"/>
        <v>19176</v>
      </c>
      <c r="EA180" s="2">
        <f t="shared" si="218"/>
        <v>19176</v>
      </c>
      <c r="EB180" s="2">
        <f t="shared" ref="EB180:FX180" si="219">EB172+EB175+EB178</f>
        <v>178500</v>
      </c>
      <c r="EC180" s="2">
        <f t="shared" si="219"/>
        <v>20088</v>
      </c>
      <c r="ED180" s="2">
        <f t="shared" si="219"/>
        <v>0</v>
      </c>
      <c r="EE180" s="2">
        <f t="shared" si="219"/>
        <v>0</v>
      </c>
      <c r="EF180" s="2">
        <f t="shared" si="219"/>
        <v>19176</v>
      </c>
      <c r="EG180" s="2">
        <f t="shared" si="219"/>
        <v>9588</v>
      </c>
      <c r="EH180" s="2">
        <f t="shared" si="219"/>
        <v>9588</v>
      </c>
      <c r="EI180" s="2">
        <f t="shared" si="219"/>
        <v>119850</v>
      </c>
      <c r="EJ180" s="2">
        <f t="shared" si="219"/>
        <v>2365728</v>
      </c>
      <c r="EK180" s="2">
        <f t="shared" si="219"/>
        <v>0</v>
      </c>
      <c r="EL180" s="2">
        <f t="shared" si="219"/>
        <v>0</v>
      </c>
      <c r="EM180" s="2">
        <f t="shared" si="219"/>
        <v>142938</v>
      </c>
      <c r="EN180" s="2">
        <f t="shared" si="219"/>
        <v>577500</v>
      </c>
      <c r="EO180" s="2">
        <f t="shared" si="219"/>
        <v>0</v>
      </c>
      <c r="EP180" s="2">
        <f t="shared" si="219"/>
        <v>0</v>
      </c>
      <c r="EQ180" s="2">
        <f t="shared" si="219"/>
        <v>0</v>
      </c>
      <c r="ER180" s="2">
        <f t="shared" si="219"/>
        <v>0</v>
      </c>
      <c r="ES180" s="2">
        <f t="shared" si="219"/>
        <v>0</v>
      </c>
      <c r="ET180" s="2">
        <f t="shared" si="219"/>
        <v>0</v>
      </c>
      <c r="EU180" s="2">
        <f t="shared" si="219"/>
        <v>19176</v>
      </c>
      <c r="EV180" s="2">
        <f t="shared" si="219"/>
        <v>47940</v>
      </c>
      <c r="EW180" s="2">
        <f t="shared" si="219"/>
        <v>0</v>
      </c>
      <c r="EX180" s="2">
        <f t="shared" si="219"/>
        <v>0</v>
      </c>
      <c r="EY180" s="2">
        <f t="shared" si="219"/>
        <v>5932500</v>
      </c>
      <c r="EZ180" s="2">
        <f t="shared" si="219"/>
        <v>0</v>
      </c>
      <c r="FA180" s="2">
        <f t="shared" si="219"/>
        <v>92454</v>
      </c>
      <c r="FB180" s="2">
        <f t="shared" si="219"/>
        <v>0</v>
      </c>
      <c r="FC180" s="2">
        <f t="shared" si="219"/>
        <v>92454</v>
      </c>
      <c r="FD180" s="2">
        <f t="shared" si="219"/>
        <v>9588</v>
      </c>
      <c r="FE180" s="2">
        <f t="shared" si="219"/>
        <v>0</v>
      </c>
      <c r="FF180" s="2">
        <f t="shared" si="219"/>
        <v>0</v>
      </c>
      <c r="FG180" s="2">
        <f t="shared" si="219"/>
        <v>0</v>
      </c>
      <c r="FH180" s="2">
        <f t="shared" si="219"/>
        <v>0</v>
      </c>
      <c r="FI180" s="2">
        <f t="shared" si="219"/>
        <v>0</v>
      </c>
      <c r="FJ180" s="2">
        <f t="shared" si="219"/>
        <v>0</v>
      </c>
      <c r="FK180" s="2">
        <f t="shared" si="219"/>
        <v>0</v>
      </c>
      <c r="FL180" s="2">
        <f t="shared" si="219"/>
        <v>0</v>
      </c>
      <c r="FM180" s="2">
        <f t="shared" si="219"/>
        <v>47940</v>
      </c>
      <c r="FN180" s="2">
        <f t="shared" si="219"/>
        <v>3374796</v>
      </c>
      <c r="FO180" s="2">
        <f t="shared" si="219"/>
        <v>10500</v>
      </c>
      <c r="FP180" s="2">
        <f t="shared" si="219"/>
        <v>0</v>
      </c>
      <c r="FQ180" s="2">
        <f t="shared" si="219"/>
        <v>0</v>
      </c>
      <c r="FR180" s="2">
        <f t="shared" si="219"/>
        <v>0</v>
      </c>
      <c r="FS180" s="2">
        <f t="shared" si="219"/>
        <v>0</v>
      </c>
      <c r="FT180" s="2">
        <f t="shared" si="219"/>
        <v>0</v>
      </c>
      <c r="FU180" s="2">
        <f t="shared" si="219"/>
        <v>0</v>
      </c>
      <c r="FV180" s="2">
        <f t="shared" si="219"/>
        <v>20088</v>
      </c>
      <c r="FW180" s="2">
        <f t="shared" si="219"/>
        <v>0</v>
      </c>
      <c r="FX180" s="2">
        <f t="shared" si="219"/>
        <v>0</v>
      </c>
      <c r="FY180" s="2"/>
      <c r="FZ180" s="2">
        <f>SUM(C180:FX180)</f>
        <v>310860858</v>
      </c>
      <c r="GA180" s="65">
        <v>311450632.5</v>
      </c>
      <c r="GB180" s="2">
        <f>FZ180-GA180</f>
        <v>-589774.5</v>
      </c>
      <c r="GC180" s="2"/>
      <c r="GD180" s="2"/>
      <c r="GE180" s="2"/>
      <c r="GF180" s="2"/>
      <c r="GG180" s="2"/>
      <c r="GH180" s="2"/>
      <c r="GI180" s="2"/>
      <c r="GJ180" s="2"/>
      <c r="GK180" s="2"/>
    </row>
    <row r="181" spans="1:215" x14ac:dyDescent="0.35">
      <c r="A181" s="3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  <c r="FY181" s="2"/>
      <c r="FZ181" s="2"/>
      <c r="GA181" s="2"/>
      <c r="GB181" s="2"/>
      <c r="GC181" s="2"/>
      <c r="GD181" s="2"/>
      <c r="GE181" s="2"/>
      <c r="GF181" s="2"/>
      <c r="GG181" s="2"/>
      <c r="GH181" s="2"/>
      <c r="GI181" s="2"/>
      <c r="GJ181" s="2"/>
      <c r="GK181" s="2"/>
    </row>
    <row r="182" spans="1:215" x14ac:dyDescent="0.35">
      <c r="A182" s="3" t="s">
        <v>929</v>
      </c>
      <c r="B182" s="2" t="s">
        <v>930</v>
      </c>
      <c r="C182" s="2">
        <f t="shared" ref="C182:BN182" si="220">C101</f>
        <v>6618</v>
      </c>
      <c r="D182" s="2">
        <f t="shared" si="220"/>
        <v>36742</v>
      </c>
      <c r="E182" s="2">
        <f t="shared" si="220"/>
        <v>5241.2</v>
      </c>
      <c r="F182" s="2">
        <f t="shared" si="220"/>
        <v>23939.5</v>
      </c>
      <c r="G182" s="2">
        <f t="shared" si="220"/>
        <v>1533.5</v>
      </c>
      <c r="H182" s="2">
        <f t="shared" si="220"/>
        <v>1125</v>
      </c>
      <c r="I182" s="2">
        <f t="shared" si="220"/>
        <v>7238.6</v>
      </c>
      <c r="J182" s="2">
        <f t="shared" si="220"/>
        <v>1986</v>
      </c>
      <c r="K182" s="2">
        <f t="shared" si="220"/>
        <v>273.5</v>
      </c>
      <c r="L182" s="2">
        <f t="shared" si="220"/>
        <v>2083.5</v>
      </c>
      <c r="M182" s="2">
        <f t="shared" si="220"/>
        <v>887</v>
      </c>
      <c r="N182" s="2">
        <f t="shared" si="220"/>
        <v>48647.9</v>
      </c>
      <c r="O182" s="2">
        <f t="shared" si="220"/>
        <v>12723.5</v>
      </c>
      <c r="P182" s="2">
        <f t="shared" si="220"/>
        <v>358</v>
      </c>
      <c r="Q182" s="2">
        <f t="shared" si="220"/>
        <v>38015.5</v>
      </c>
      <c r="R182" s="2">
        <f t="shared" si="220"/>
        <v>6089.5</v>
      </c>
      <c r="S182" s="2">
        <f t="shared" si="220"/>
        <v>1489.8</v>
      </c>
      <c r="T182" s="2">
        <f t="shared" si="220"/>
        <v>164</v>
      </c>
      <c r="U182" s="2">
        <f t="shared" si="220"/>
        <v>50</v>
      </c>
      <c r="V182" s="2">
        <f t="shared" si="220"/>
        <v>249.1</v>
      </c>
      <c r="W182" s="2">
        <f t="shared" si="220"/>
        <v>210.4</v>
      </c>
      <c r="X182" s="2">
        <f t="shared" si="220"/>
        <v>50</v>
      </c>
      <c r="Y182" s="2">
        <f t="shared" si="220"/>
        <v>924</v>
      </c>
      <c r="Z182" s="2">
        <f t="shared" si="220"/>
        <v>220</v>
      </c>
      <c r="AA182" s="2">
        <f t="shared" si="220"/>
        <v>30610.9</v>
      </c>
      <c r="AB182" s="2">
        <f t="shared" si="220"/>
        <v>26831.7</v>
      </c>
      <c r="AC182" s="2">
        <f t="shared" si="220"/>
        <v>910</v>
      </c>
      <c r="AD182" s="2">
        <f t="shared" si="220"/>
        <v>1413.6</v>
      </c>
      <c r="AE182" s="2">
        <f t="shared" si="220"/>
        <v>92</v>
      </c>
      <c r="AF182" s="2">
        <f t="shared" si="220"/>
        <v>179</v>
      </c>
      <c r="AG182" s="2">
        <f t="shared" si="220"/>
        <v>575</v>
      </c>
      <c r="AH182" s="2">
        <f t="shared" si="220"/>
        <v>925</v>
      </c>
      <c r="AI182" s="2">
        <f t="shared" si="220"/>
        <v>414</v>
      </c>
      <c r="AJ182" s="2">
        <f t="shared" si="220"/>
        <v>170</v>
      </c>
      <c r="AK182" s="2">
        <f t="shared" si="220"/>
        <v>153</v>
      </c>
      <c r="AL182" s="2">
        <f t="shared" si="220"/>
        <v>284</v>
      </c>
      <c r="AM182" s="2">
        <f t="shared" si="220"/>
        <v>335</v>
      </c>
      <c r="AN182" s="2">
        <f t="shared" si="220"/>
        <v>287</v>
      </c>
      <c r="AO182" s="2">
        <f t="shared" si="220"/>
        <v>4082.6</v>
      </c>
      <c r="AP182" s="2">
        <f t="shared" si="220"/>
        <v>81575.600000000006</v>
      </c>
      <c r="AQ182" s="2">
        <f t="shared" si="220"/>
        <v>229</v>
      </c>
      <c r="AR182" s="2">
        <f t="shared" si="220"/>
        <v>60997.06</v>
      </c>
      <c r="AS182" s="2">
        <f t="shared" si="220"/>
        <v>6368</v>
      </c>
      <c r="AT182" s="2">
        <f t="shared" si="220"/>
        <v>2936.4</v>
      </c>
      <c r="AU182" s="2">
        <f t="shared" si="220"/>
        <v>315.5</v>
      </c>
      <c r="AV182" s="2">
        <f t="shared" si="220"/>
        <v>299</v>
      </c>
      <c r="AW182" s="2">
        <f t="shared" si="220"/>
        <v>256.5</v>
      </c>
      <c r="AX182" s="2">
        <f t="shared" si="220"/>
        <v>60</v>
      </c>
      <c r="AY182" s="2">
        <f t="shared" si="220"/>
        <v>431</v>
      </c>
      <c r="AZ182" s="2">
        <f t="shared" si="220"/>
        <v>11865.2</v>
      </c>
      <c r="BA182" s="2">
        <f t="shared" si="220"/>
        <v>9003</v>
      </c>
      <c r="BB182" s="2">
        <f t="shared" si="220"/>
        <v>7062.6</v>
      </c>
      <c r="BC182" s="2">
        <f t="shared" si="220"/>
        <v>25386</v>
      </c>
      <c r="BD182" s="2">
        <f t="shared" si="220"/>
        <v>3653</v>
      </c>
      <c r="BE182" s="2">
        <f t="shared" si="220"/>
        <v>1183.5</v>
      </c>
      <c r="BF182" s="2">
        <f t="shared" si="220"/>
        <v>25744.7</v>
      </c>
      <c r="BG182" s="2">
        <f t="shared" si="220"/>
        <v>883</v>
      </c>
      <c r="BH182" s="2">
        <f t="shared" si="220"/>
        <v>584</v>
      </c>
      <c r="BI182" s="2">
        <f t="shared" si="220"/>
        <v>246.5</v>
      </c>
      <c r="BJ182" s="2">
        <f t="shared" si="220"/>
        <v>6303.3</v>
      </c>
      <c r="BK182" s="2">
        <f t="shared" si="220"/>
        <v>31536.9</v>
      </c>
      <c r="BL182" s="2">
        <f t="shared" si="220"/>
        <v>64.5</v>
      </c>
      <c r="BM182" s="2">
        <f t="shared" si="220"/>
        <v>424</v>
      </c>
      <c r="BN182" s="2">
        <f t="shared" si="220"/>
        <v>3032.6</v>
      </c>
      <c r="BO182" s="2">
        <f t="shared" ref="BO182:DZ182" si="221">BO101</f>
        <v>1227</v>
      </c>
      <c r="BP182" s="2">
        <f t="shared" si="221"/>
        <v>149</v>
      </c>
      <c r="BQ182" s="2">
        <f t="shared" si="221"/>
        <v>5950</v>
      </c>
      <c r="BR182" s="2">
        <f t="shared" si="221"/>
        <v>4492.6000000000004</v>
      </c>
      <c r="BS182" s="2">
        <f t="shared" si="221"/>
        <v>1100.5</v>
      </c>
      <c r="BT182" s="2">
        <f t="shared" si="221"/>
        <v>368</v>
      </c>
      <c r="BU182" s="2">
        <f t="shared" si="221"/>
        <v>424.5</v>
      </c>
      <c r="BV182" s="2">
        <f t="shared" si="221"/>
        <v>1228</v>
      </c>
      <c r="BW182" s="2">
        <f t="shared" si="221"/>
        <v>1984.2</v>
      </c>
      <c r="BX182" s="2">
        <f t="shared" si="221"/>
        <v>69</v>
      </c>
      <c r="BY182" s="2">
        <f t="shared" si="221"/>
        <v>437</v>
      </c>
      <c r="BZ182" s="2">
        <f t="shared" si="221"/>
        <v>198</v>
      </c>
      <c r="CA182" s="2">
        <f t="shared" si="221"/>
        <v>139.5</v>
      </c>
      <c r="CB182" s="2">
        <f t="shared" si="221"/>
        <v>71056.2</v>
      </c>
      <c r="CC182" s="2">
        <f t="shared" si="221"/>
        <v>190</v>
      </c>
      <c r="CD182" s="2">
        <f t="shared" si="221"/>
        <v>202.3</v>
      </c>
      <c r="CE182" s="2">
        <f t="shared" si="221"/>
        <v>148</v>
      </c>
      <c r="CF182" s="2">
        <f t="shared" si="221"/>
        <v>108</v>
      </c>
      <c r="CG182" s="2">
        <f t="shared" si="221"/>
        <v>193</v>
      </c>
      <c r="CH182" s="2">
        <f t="shared" si="221"/>
        <v>95.5</v>
      </c>
      <c r="CI182" s="2">
        <f t="shared" si="221"/>
        <v>697</v>
      </c>
      <c r="CJ182" s="2">
        <f t="shared" si="221"/>
        <v>821</v>
      </c>
      <c r="CK182" s="2">
        <f t="shared" si="221"/>
        <v>5557.5</v>
      </c>
      <c r="CL182" s="2">
        <f t="shared" si="221"/>
        <v>1213.7</v>
      </c>
      <c r="CM182" s="2">
        <f t="shared" si="221"/>
        <v>743.2</v>
      </c>
      <c r="CN182" s="2">
        <f t="shared" si="221"/>
        <v>32423.8</v>
      </c>
      <c r="CO182" s="2">
        <f t="shared" si="221"/>
        <v>14113</v>
      </c>
      <c r="CP182" s="2">
        <f t="shared" si="221"/>
        <v>914.7</v>
      </c>
      <c r="CQ182" s="2">
        <f t="shared" si="221"/>
        <v>731</v>
      </c>
      <c r="CR182" s="2">
        <f t="shared" si="221"/>
        <v>231</v>
      </c>
      <c r="CS182" s="2">
        <f t="shared" si="221"/>
        <v>266</v>
      </c>
      <c r="CT182" s="2">
        <f t="shared" si="221"/>
        <v>106</v>
      </c>
      <c r="CU182" s="2">
        <f t="shared" si="221"/>
        <v>406</v>
      </c>
      <c r="CV182" s="2">
        <f t="shared" si="221"/>
        <v>50</v>
      </c>
      <c r="CW182" s="2">
        <f t="shared" si="221"/>
        <v>208</v>
      </c>
      <c r="CX182" s="2">
        <f t="shared" si="221"/>
        <v>458.5</v>
      </c>
      <c r="CY182" s="2">
        <f t="shared" si="221"/>
        <v>50</v>
      </c>
      <c r="CZ182" s="2">
        <f t="shared" si="221"/>
        <v>1720</v>
      </c>
      <c r="DA182" s="2">
        <f t="shared" si="221"/>
        <v>192</v>
      </c>
      <c r="DB182" s="2">
        <f t="shared" si="221"/>
        <v>316</v>
      </c>
      <c r="DC182" s="2">
        <f t="shared" si="221"/>
        <v>188</v>
      </c>
      <c r="DD182" s="2">
        <f t="shared" si="221"/>
        <v>158.5</v>
      </c>
      <c r="DE182" s="2">
        <f t="shared" si="221"/>
        <v>310.5</v>
      </c>
      <c r="DF182" s="2">
        <f t="shared" si="221"/>
        <v>19381.900000000001</v>
      </c>
      <c r="DG182" s="2">
        <f t="shared" si="221"/>
        <v>114</v>
      </c>
      <c r="DH182" s="2">
        <f t="shared" si="221"/>
        <v>1758</v>
      </c>
      <c r="DI182" s="2">
        <f t="shared" si="221"/>
        <v>2397.6999999999998</v>
      </c>
      <c r="DJ182" s="2">
        <f t="shared" si="221"/>
        <v>649</v>
      </c>
      <c r="DK182" s="2">
        <f t="shared" si="221"/>
        <v>515</v>
      </c>
      <c r="DL182" s="2">
        <f t="shared" si="221"/>
        <v>5712.6</v>
      </c>
      <c r="DM182" s="2">
        <f t="shared" si="221"/>
        <v>224.6</v>
      </c>
      <c r="DN182" s="2">
        <f t="shared" si="221"/>
        <v>1360</v>
      </c>
      <c r="DO182" s="2">
        <f t="shared" si="221"/>
        <v>3263</v>
      </c>
      <c r="DP182" s="2">
        <f t="shared" si="221"/>
        <v>191</v>
      </c>
      <c r="DQ182" s="2">
        <f t="shared" si="221"/>
        <v>852</v>
      </c>
      <c r="DR182" s="2">
        <f t="shared" si="221"/>
        <v>1292</v>
      </c>
      <c r="DS182" s="2">
        <f t="shared" si="221"/>
        <v>574</v>
      </c>
      <c r="DT182" s="2">
        <f t="shared" si="221"/>
        <v>171</v>
      </c>
      <c r="DU182" s="2">
        <f t="shared" si="221"/>
        <v>360</v>
      </c>
      <c r="DV182" s="2">
        <f t="shared" si="221"/>
        <v>216</v>
      </c>
      <c r="DW182" s="2">
        <f t="shared" si="221"/>
        <v>296</v>
      </c>
      <c r="DX182" s="2">
        <f t="shared" si="221"/>
        <v>147</v>
      </c>
      <c r="DY182" s="2">
        <f t="shared" si="221"/>
        <v>287.5</v>
      </c>
      <c r="DZ182" s="2">
        <f t="shared" si="221"/>
        <v>695</v>
      </c>
      <c r="EA182" s="2">
        <f t="shared" ref="EA182:FX182" si="222">EA101</f>
        <v>520</v>
      </c>
      <c r="EB182" s="2">
        <f t="shared" si="222"/>
        <v>511</v>
      </c>
      <c r="EC182" s="2">
        <f t="shared" si="222"/>
        <v>273.5</v>
      </c>
      <c r="ED182" s="2">
        <f t="shared" si="222"/>
        <v>1514</v>
      </c>
      <c r="EE182" s="2">
        <f t="shared" si="222"/>
        <v>184</v>
      </c>
      <c r="EF182" s="2">
        <f t="shared" si="222"/>
        <v>1336</v>
      </c>
      <c r="EG182" s="2">
        <f t="shared" si="222"/>
        <v>238</v>
      </c>
      <c r="EH182" s="2">
        <f t="shared" si="222"/>
        <v>237.5</v>
      </c>
      <c r="EI182" s="2">
        <f t="shared" si="222"/>
        <v>13410.5</v>
      </c>
      <c r="EJ182" s="2">
        <f t="shared" si="222"/>
        <v>10211.6</v>
      </c>
      <c r="EK182" s="2">
        <f t="shared" si="222"/>
        <v>672</v>
      </c>
      <c r="EL182" s="2">
        <f t="shared" si="222"/>
        <v>484.5</v>
      </c>
      <c r="EM182" s="2">
        <f t="shared" si="222"/>
        <v>358</v>
      </c>
      <c r="EN182" s="2">
        <f t="shared" si="222"/>
        <v>933</v>
      </c>
      <c r="EO182" s="2">
        <f t="shared" si="222"/>
        <v>283</v>
      </c>
      <c r="EP182" s="2">
        <f t="shared" si="222"/>
        <v>420</v>
      </c>
      <c r="EQ182" s="2">
        <f t="shared" si="222"/>
        <v>2555</v>
      </c>
      <c r="ER182" s="2">
        <f t="shared" si="222"/>
        <v>321</v>
      </c>
      <c r="ES182" s="2">
        <f t="shared" si="222"/>
        <v>183.4</v>
      </c>
      <c r="ET182" s="2">
        <f t="shared" si="222"/>
        <v>184</v>
      </c>
      <c r="EU182" s="2">
        <f t="shared" si="222"/>
        <v>559</v>
      </c>
      <c r="EV182" s="2">
        <f t="shared" si="222"/>
        <v>78.5</v>
      </c>
      <c r="EW182" s="2">
        <f t="shared" si="222"/>
        <v>716.5</v>
      </c>
      <c r="EX182" s="2">
        <f t="shared" si="222"/>
        <v>168</v>
      </c>
      <c r="EY182" s="2">
        <f t="shared" si="222"/>
        <v>770</v>
      </c>
      <c r="EZ182" s="2">
        <f t="shared" si="222"/>
        <v>119</v>
      </c>
      <c r="FA182" s="2">
        <f t="shared" si="222"/>
        <v>3391</v>
      </c>
      <c r="FB182" s="2">
        <f t="shared" si="222"/>
        <v>288</v>
      </c>
      <c r="FC182" s="2">
        <f t="shared" si="222"/>
        <v>1670.2</v>
      </c>
      <c r="FD182" s="2">
        <f t="shared" si="222"/>
        <v>409</v>
      </c>
      <c r="FE182" s="2">
        <f t="shared" si="222"/>
        <v>78</v>
      </c>
      <c r="FF182" s="2">
        <f t="shared" si="222"/>
        <v>201</v>
      </c>
      <c r="FG182" s="2">
        <f t="shared" si="222"/>
        <v>123</v>
      </c>
      <c r="FH182" s="2">
        <f t="shared" si="222"/>
        <v>72</v>
      </c>
      <c r="FI182" s="2">
        <f t="shared" si="222"/>
        <v>1654</v>
      </c>
      <c r="FJ182" s="2">
        <f t="shared" si="222"/>
        <v>2049</v>
      </c>
      <c r="FK182" s="2">
        <f t="shared" si="222"/>
        <v>2593</v>
      </c>
      <c r="FL182" s="2">
        <f t="shared" si="222"/>
        <v>8371</v>
      </c>
      <c r="FM182" s="2">
        <f t="shared" si="222"/>
        <v>3943</v>
      </c>
      <c r="FN182" s="2">
        <f t="shared" si="222"/>
        <v>22299.9</v>
      </c>
      <c r="FO182" s="2">
        <f t="shared" si="222"/>
        <v>1067</v>
      </c>
      <c r="FP182" s="2">
        <f t="shared" si="222"/>
        <v>2247</v>
      </c>
      <c r="FQ182" s="2">
        <f t="shared" si="222"/>
        <v>997</v>
      </c>
      <c r="FR182" s="2">
        <f t="shared" si="222"/>
        <v>167</v>
      </c>
      <c r="FS182" s="2">
        <f t="shared" si="222"/>
        <v>157</v>
      </c>
      <c r="FT182" s="2">
        <f t="shared" si="222"/>
        <v>60</v>
      </c>
      <c r="FU182" s="2">
        <f t="shared" si="222"/>
        <v>781.5</v>
      </c>
      <c r="FV182" s="2">
        <f t="shared" si="222"/>
        <v>802</v>
      </c>
      <c r="FW182" s="2">
        <f t="shared" si="222"/>
        <v>138</v>
      </c>
      <c r="FX182" s="2">
        <f t="shared" si="222"/>
        <v>55</v>
      </c>
      <c r="FY182" s="2"/>
      <c r="FZ182" s="2"/>
      <c r="GA182" s="2"/>
      <c r="GB182" s="2"/>
      <c r="GC182" s="2"/>
      <c r="GD182" s="2"/>
      <c r="GE182" s="2"/>
      <c r="GF182" s="2"/>
      <c r="GG182" s="2"/>
      <c r="GH182" s="2"/>
      <c r="GI182" s="2"/>
      <c r="GJ182" s="2"/>
      <c r="GK182" s="2"/>
    </row>
    <row r="183" spans="1:215" x14ac:dyDescent="0.35">
      <c r="A183" s="3" t="s">
        <v>931</v>
      </c>
      <c r="B183" s="2" t="s">
        <v>932</v>
      </c>
      <c r="C183" s="49" t="s">
        <v>933</v>
      </c>
      <c r="D183" s="49" t="s">
        <v>933</v>
      </c>
      <c r="E183" s="49" t="s">
        <v>933</v>
      </c>
      <c r="F183" s="49" t="s">
        <v>933</v>
      </c>
      <c r="G183" s="49" t="s">
        <v>934</v>
      </c>
      <c r="H183" s="49" t="s">
        <v>934</v>
      </c>
      <c r="I183" s="49" t="s">
        <v>933</v>
      </c>
      <c r="J183" s="49" t="s">
        <v>934</v>
      </c>
      <c r="K183" s="49" t="s">
        <v>935</v>
      </c>
      <c r="L183" s="49" t="s">
        <v>933</v>
      </c>
      <c r="M183" s="49" t="s">
        <v>933</v>
      </c>
      <c r="N183" s="49" t="s">
        <v>933</v>
      </c>
      <c r="O183" s="49" t="s">
        <v>933</v>
      </c>
      <c r="P183" s="49" t="s">
        <v>935</v>
      </c>
      <c r="Q183" s="49" t="s">
        <v>933</v>
      </c>
      <c r="R183" s="49" t="s">
        <v>934</v>
      </c>
      <c r="S183" s="49" t="s">
        <v>934</v>
      </c>
      <c r="T183" s="49" t="s">
        <v>935</v>
      </c>
      <c r="U183" s="49" t="s">
        <v>935</v>
      </c>
      <c r="V183" s="49" t="s">
        <v>935</v>
      </c>
      <c r="W183" s="49" t="s">
        <v>935</v>
      </c>
      <c r="X183" s="49" t="s">
        <v>935</v>
      </c>
      <c r="Y183" s="49" t="s">
        <v>935</v>
      </c>
      <c r="Z183" s="49" t="s">
        <v>935</v>
      </c>
      <c r="AA183" s="49" t="s">
        <v>933</v>
      </c>
      <c r="AB183" s="49" t="s">
        <v>933</v>
      </c>
      <c r="AC183" s="49" t="s">
        <v>935</v>
      </c>
      <c r="AD183" s="49" t="s">
        <v>934</v>
      </c>
      <c r="AE183" s="49" t="s">
        <v>935</v>
      </c>
      <c r="AF183" s="49" t="s">
        <v>935</v>
      </c>
      <c r="AG183" s="49" t="s">
        <v>935</v>
      </c>
      <c r="AH183" s="49" t="s">
        <v>935</v>
      </c>
      <c r="AI183" s="49" t="s">
        <v>935</v>
      </c>
      <c r="AJ183" s="49" t="s">
        <v>935</v>
      </c>
      <c r="AK183" s="49" t="s">
        <v>935</v>
      </c>
      <c r="AL183" s="49" t="s">
        <v>935</v>
      </c>
      <c r="AM183" s="49" t="s">
        <v>935</v>
      </c>
      <c r="AN183" s="49" t="s">
        <v>935</v>
      </c>
      <c r="AO183" s="49" t="s">
        <v>934</v>
      </c>
      <c r="AP183" s="49" t="s">
        <v>933</v>
      </c>
      <c r="AQ183" s="49" t="s">
        <v>935</v>
      </c>
      <c r="AR183" s="49" t="s">
        <v>933</v>
      </c>
      <c r="AS183" s="49" t="s">
        <v>934</v>
      </c>
      <c r="AT183" s="49" t="s">
        <v>934</v>
      </c>
      <c r="AU183" s="49" t="s">
        <v>935</v>
      </c>
      <c r="AV183" s="49" t="s">
        <v>935</v>
      </c>
      <c r="AW183" s="49" t="s">
        <v>935</v>
      </c>
      <c r="AX183" s="49" t="s">
        <v>935</v>
      </c>
      <c r="AY183" s="49" t="s">
        <v>935</v>
      </c>
      <c r="AZ183" s="49" t="s">
        <v>933</v>
      </c>
      <c r="BA183" s="49" t="s">
        <v>933</v>
      </c>
      <c r="BB183" s="49" t="s">
        <v>933</v>
      </c>
      <c r="BC183" s="49" t="s">
        <v>933</v>
      </c>
      <c r="BD183" s="49" t="s">
        <v>933</v>
      </c>
      <c r="BE183" s="49" t="s">
        <v>933</v>
      </c>
      <c r="BF183" s="49" t="s">
        <v>933</v>
      </c>
      <c r="BG183" s="49" t="s">
        <v>935</v>
      </c>
      <c r="BH183" s="49" t="s">
        <v>935</v>
      </c>
      <c r="BI183" s="49" t="s">
        <v>935</v>
      </c>
      <c r="BJ183" s="49" t="s">
        <v>933</v>
      </c>
      <c r="BK183" s="49" t="s">
        <v>933</v>
      </c>
      <c r="BL183" s="49" t="s">
        <v>935</v>
      </c>
      <c r="BM183" s="49" t="s">
        <v>935</v>
      </c>
      <c r="BN183" s="49" t="s">
        <v>934</v>
      </c>
      <c r="BO183" s="49" t="s">
        <v>934</v>
      </c>
      <c r="BP183" s="49" t="s">
        <v>935</v>
      </c>
      <c r="BQ183" s="49" t="s">
        <v>934</v>
      </c>
      <c r="BR183" s="49" t="s">
        <v>934</v>
      </c>
      <c r="BS183" s="49" t="s">
        <v>934</v>
      </c>
      <c r="BT183" s="49" t="s">
        <v>935</v>
      </c>
      <c r="BU183" s="49" t="s">
        <v>935</v>
      </c>
      <c r="BV183" s="49" t="s">
        <v>934</v>
      </c>
      <c r="BW183" s="49" t="s">
        <v>934</v>
      </c>
      <c r="BX183" s="49" t="s">
        <v>935</v>
      </c>
      <c r="BY183" s="49" t="s">
        <v>935</v>
      </c>
      <c r="BZ183" s="49" t="s">
        <v>935</v>
      </c>
      <c r="CA183" s="49" t="s">
        <v>935</v>
      </c>
      <c r="CB183" s="49" t="s">
        <v>933</v>
      </c>
      <c r="CC183" s="49" t="s">
        <v>935</v>
      </c>
      <c r="CD183" s="49" t="s">
        <v>935</v>
      </c>
      <c r="CE183" s="49" t="s">
        <v>935</v>
      </c>
      <c r="CF183" s="49" t="s">
        <v>935</v>
      </c>
      <c r="CG183" s="49" t="s">
        <v>935</v>
      </c>
      <c r="CH183" s="49" t="s">
        <v>935</v>
      </c>
      <c r="CI183" s="49" t="s">
        <v>935</v>
      </c>
      <c r="CJ183" s="49" t="s">
        <v>935</v>
      </c>
      <c r="CK183" s="49" t="s">
        <v>934</v>
      </c>
      <c r="CL183" s="49" t="s">
        <v>934</v>
      </c>
      <c r="CM183" s="49" t="s">
        <v>935</v>
      </c>
      <c r="CN183" s="49" t="s">
        <v>933</v>
      </c>
      <c r="CO183" s="49" t="s">
        <v>933</v>
      </c>
      <c r="CP183" s="49" t="s">
        <v>934</v>
      </c>
      <c r="CQ183" s="49" t="s">
        <v>935</v>
      </c>
      <c r="CR183" s="49" t="s">
        <v>935</v>
      </c>
      <c r="CS183" s="49" t="s">
        <v>935</v>
      </c>
      <c r="CT183" s="49" t="s">
        <v>935</v>
      </c>
      <c r="CU183" s="49" t="s">
        <v>935</v>
      </c>
      <c r="CV183" s="49" t="s">
        <v>935</v>
      </c>
      <c r="CW183" s="49" t="s">
        <v>935</v>
      </c>
      <c r="CX183" s="49" t="s">
        <v>935</v>
      </c>
      <c r="CY183" s="49" t="s">
        <v>935</v>
      </c>
      <c r="CZ183" s="49" t="s">
        <v>934</v>
      </c>
      <c r="DA183" s="49" t="s">
        <v>935</v>
      </c>
      <c r="DB183" s="49" t="s">
        <v>935</v>
      </c>
      <c r="DC183" s="49" t="s">
        <v>935</v>
      </c>
      <c r="DD183" s="49" t="s">
        <v>935</v>
      </c>
      <c r="DE183" s="49" t="s">
        <v>935</v>
      </c>
      <c r="DF183" s="49" t="s">
        <v>933</v>
      </c>
      <c r="DG183" s="49" t="s">
        <v>935</v>
      </c>
      <c r="DH183" s="49" t="s">
        <v>934</v>
      </c>
      <c r="DI183" s="49" t="s">
        <v>934</v>
      </c>
      <c r="DJ183" s="49" t="s">
        <v>935</v>
      </c>
      <c r="DK183" s="49" t="s">
        <v>935</v>
      </c>
      <c r="DL183" s="49" t="s">
        <v>934</v>
      </c>
      <c r="DM183" s="49" t="s">
        <v>935</v>
      </c>
      <c r="DN183" s="49" t="s">
        <v>934</v>
      </c>
      <c r="DO183" s="49" t="s">
        <v>934</v>
      </c>
      <c r="DP183" s="49" t="s">
        <v>935</v>
      </c>
      <c r="DQ183" s="49" t="s">
        <v>935</v>
      </c>
      <c r="DR183" s="49" t="s">
        <v>934</v>
      </c>
      <c r="DS183" s="49" t="s">
        <v>935</v>
      </c>
      <c r="DT183" s="49" t="s">
        <v>935</v>
      </c>
      <c r="DU183" s="49" t="s">
        <v>935</v>
      </c>
      <c r="DV183" s="49" t="s">
        <v>935</v>
      </c>
      <c r="DW183" s="49" t="s">
        <v>935</v>
      </c>
      <c r="DX183" s="49" t="s">
        <v>935</v>
      </c>
      <c r="DY183" s="49" t="s">
        <v>935</v>
      </c>
      <c r="DZ183" s="49" t="s">
        <v>935</v>
      </c>
      <c r="EA183" s="49" t="s">
        <v>935</v>
      </c>
      <c r="EB183" s="49" t="s">
        <v>935</v>
      </c>
      <c r="EC183" s="49" t="s">
        <v>935</v>
      </c>
      <c r="ED183" s="49" t="s">
        <v>934</v>
      </c>
      <c r="EE183" s="49" t="s">
        <v>935</v>
      </c>
      <c r="EF183" s="49" t="s">
        <v>934</v>
      </c>
      <c r="EG183" s="49" t="s">
        <v>935</v>
      </c>
      <c r="EH183" s="49" t="s">
        <v>935</v>
      </c>
      <c r="EI183" s="49" t="s">
        <v>933</v>
      </c>
      <c r="EJ183" s="49" t="s">
        <v>933</v>
      </c>
      <c r="EK183" s="49" t="s">
        <v>935</v>
      </c>
      <c r="EL183" s="49" t="s">
        <v>935</v>
      </c>
      <c r="EM183" s="49" t="s">
        <v>935</v>
      </c>
      <c r="EN183" s="49" t="s">
        <v>935</v>
      </c>
      <c r="EO183" s="49" t="s">
        <v>935</v>
      </c>
      <c r="EP183" s="49" t="s">
        <v>935</v>
      </c>
      <c r="EQ183" s="49" t="s">
        <v>934</v>
      </c>
      <c r="ER183" s="49" t="s">
        <v>935</v>
      </c>
      <c r="ES183" s="49" t="s">
        <v>935</v>
      </c>
      <c r="ET183" s="49" t="s">
        <v>935</v>
      </c>
      <c r="EU183" s="49" t="s">
        <v>935</v>
      </c>
      <c r="EV183" s="49" t="s">
        <v>935</v>
      </c>
      <c r="EW183" s="49" t="s">
        <v>935</v>
      </c>
      <c r="EX183" s="49" t="s">
        <v>935</v>
      </c>
      <c r="EY183" s="49" t="s">
        <v>935</v>
      </c>
      <c r="EZ183" s="49" t="s">
        <v>935</v>
      </c>
      <c r="FA183" s="49" t="s">
        <v>934</v>
      </c>
      <c r="FB183" s="49" t="s">
        <v>935</v>
      </c>
      <c r="FC183" s="49" t="s">
        <v>934</v>
      </c>
      <c r="FD183" s="49" t="s">
        <v>935</v>
      </c>
      <c r="FE183" s="49" t="s">
        <v>935</v>
      </c>
      <c r="FF183" s="49" t="s">
        <v>935</v>
      </c>
      <c r="FG183" s="49" t="s">
        <v>935</v>
      </c>
      <c r="FH183" s="49" t="s">
        <v>935</v>
      </c>
      <c r="FI183" s="49" t="s">
        <v>934</v>
      </c>
      <c r="FJ183" s="49" t="s">
        <v>934</v>
      </c>
      <c r="FK183" s="49" t="s">
        <v>934</v>
      </c>
      <c r="FL183" s="49" t="s">
        <v>933</v>
      </c>
      <c r="FM183" s="49" t="s">
        <v>934</v>
      </c>
      <c r="FN183" s="49" t="s">
        <v>933</v>
      </c>
      <c r="FO183" s="49" t="s">
        <v>934</v>
      </c>
      <c r="FP183" s="49" t="s">
        <v>934</v>
      </c>
      <c r="FQ183" s="49" t="s">
        <v>935</v>
      </c>
      <c r="FR183" s="49" t="s">
        <v>935</v>
      </c>
      <c r="FS183" s="49" t="s">
        <v>935</v>
      </c>
      <c r="FT183" s="49" t="s">
        <v>935</v>
      </c>
      <c r="FU183" s="49" t="s">
        <v>935</v>
      </c>
      <c r="FV183" s="49" t="s">
        <v>935</v>
      </c>
      <c r="FW183" s="49" t="s">
        <v>935</v>
      </c>
      <c r="FX183" s="49" t="s">
        <v>935</v>
      </c>
      <c r="FY183" s="2">
        <f>COUNTIF(C183:FX183,"Small Rural")</f>
        <v>110</v>
      </c>
      <c r="FZ183" s="2">
        <f>COUNTIF(C183:FX183,"Rural")</f>
        <v>37</v>
      </c>
      <c r="GA183" s="2"/>
      <c r="GB183" s="2"/>
      <c r="GC183" s="2"/>
      <c r="GD183" s="2"/>
      <c r="GE183" s="2"/>
      <c r="GF183" s="2"/>
      <c r="GG183" s="2"/>
      <c r="GH183" s="2"/>
      <c r="GI183" s="2"/>
      <c r="GJ183" s="2"/>
      <c r="GK183" s="2"/>
    </row>
    <row r="184" spans="1:215" x14ac:dyDescent="0.35">
      <c r="A184" s="3" t="s">
        <v>936</v>
      </c>
      <c r="B184" s="2" t="s">
        <v>937</v>
      </c>
      <c r="C184" s="2">
        <f>IF(AND(OR(C183="Rural",C183="Small Rural"),C182&lt;6500),1,0)</f>
        <v>0</v>
      </c>
      <c r="D184" s="2">
        <f t="shared" ref="D184:BO184" si="223">IF(AND(OR(D183="Rural",D183="Small Rural"),D182&lt;6500),1,0)</f>
        <v>0</v>
      </c>
      <c r="E184" s="2">
        <f t="shared" si="223"/>
        <v>0</v>
      </c>
      <c r="F184" s="2">
        <f t="shared" si="223"/>
        <v>0</v>
      </c>
      <c r="G184" s="2">
        <f t="shared" si="223"/>
        <v>1</v>
      </c>
      <c r="H184" s="2">
        <f t="shared" si="223"/>
        <v>1</v>
      </c>
      <c r="I184" s="2">
        <f t="shared" si="223"/>
        <v>0</v>
      </c>
      <c r="J184" s="2">
        <f t="shared" si="223"/>
        <v>1</v>
      </c>
      <c r="K184" s="2">
        <f t="shared" si="223"/>
        <v>1</v>
      </c>
      <c r="L184" s="2">
        <f t="shared" si="223"/>
        <v>0</v>
      </c>
      <c r="M184" s="2">
        <f t="shared" si="223"/>
        <v>0</v>
      </c>
      <c r="N184" s="2">
        <f t="shared" si="223"/>
        <v>0</v>
      </c>
      <c r="O184" s="2">
        <f t="shared" si="223"/>
        <v>0</v>
      </c>
      <c r="P184" s="2">
        <f t="shared" si="223"/>
        <v>1</v>
      </c>
      <c r="Q184" s="2">
        <f t="shared" si="223"/>
        <v>0</v>
      </c>
      <c r="R184" s="2">
        <f t="shared" si="223"/>
        <v>1</v>
      </c>
      <c r="S184" s="2">
        <f t="shared" si="223"/>
        <v>1</v>
      </c>
      <c r="T184" s="2">
        <f t="shared" si="223"/>
        <v>1</v>
      </c>
      <c r="U184" s="2">
        <f t="shared" si="223"/>
        <v>1</v>
      </c>
      <c r="V184" s="2">
        <f t="shared" si="223"/>
        <v>1</v>
      </c>
      <c r="W184" s="2">
        <f t="shared" si="223"/>
        <v>1</v>
      </c>
      <c r="X184" s="2">
        <f t="shared" si="223"/>
        <v>1</v>
      </c>
      <c r="Y184" s="2">
        <f t="shared" si="223"/>
        <v>1</v>
      </c>
      <c r="Z184" s="2">
        <f t="shared" si="223"/>
        <v>1</v>
      </c>
      <c r="AA184" s="2">
        <f t="shared" si="223"/>
        <v>0</v>
      </c>
      <c r="AB184" s="2">
        <f t="shared" si="223"/>
        <v>0</v>
      </c>
      <c r="AC184" s="2">
        <f t="shared" si="223"/>
        <v>1</v>
      </c>
      <c r="AD184" s="2">
        <f t="shared" si="223"/>
        <v>1</v>
      </c>
      <c r="AE184" s="2">
        <f t="shared" si="223"/>
        <v>1</v>
      </c>
      <c r="AF184" s="2">
        <f t="shared" si="223"/>
        <v>1</v>
      </c>
      <c r="AG184" s="2">
        <f t="shared" si="223"/>
        <v>1</v>
      </c>
      <c r="AH184" s="2">
        <f t="shared" si="223"/>
        <v>1</v>
      </c>
      <c r="AI184" s="2">
        <f t="shared" si="223"/>
        <v>1</v>
      </c>
      <c r="AJ184" s="2">
        <f t="shared" si="223"/>
        <v>1</v>
      </c>
      <c r="AK184" s="2">
        <f t="shared" si="223"/>
        <v>1</v>
      </c>
      <c r="AL184" s="2">
        <f t="shared" si="223"/>
        <v>1</v>
      </c>
      <c r="AM184" s="2">
        <f t="shared" si="223"/>
        <v>1</v>
      </c>
      <c r="AN184" s="2">
        <f t="shared" si="223"/>
        <v>1</v>
      </c>
      <c r="AO184" s="2">
        <f t="shared" si="223"/>
        <v>1</v>
      </c>
      <c r="AP184" s="2">
        <f t="shared" si="223"/>
        <v>0</v>
      </c>
      <c r="AQ184" s="2">
        <f t="shared" si="223"/>
        <v>1</v>
      </c>
      <c r="AR184" s="2">
        <f t="shared" si="223"/>
        <v>0</v>
      </c>
      <c r="AS184" s="2">
        <f t="shared" si="223"/>
        <v>1</v>
      </c>
      <c r="AT184" s="2">
        <f t="shared" si="223"/>
        <v>1</v>
      </c>
      <c r="AU184" s="2">
        <f t="shared" si="223"/>
        <v>1</v>
      </c>
      <c r="AV184" s="2">
        <f t="shared" si="223"/>
        <v>1</v>
      </c>
      <c r="AW184" s="2">
        <f t="shared" si="223"/>
        <v>1</v>
      </c>
      <c r="AX184" s="2">
        <f t="shared" si="223"/>
        <v>1</v>
      </c>
      <c r="AY184" s="2">
        <f t="shared" si="223"/>
        <v>1</v>
      </c>
      <c r="AZ184" s="2">
        <f t="shared" si="223"/>
        <v>0</v>
      </c>
      <c r="BA184" s="2">
        <f t="shared" si="223"/>
        <v>0</v>
      </c>
      <c r="BB184" s="2">
        <f t="shared" si="223"/>
        <v>0</v>
      </c>
      <c r="BC184" s="2">
        <f t="shared" si="223"/>
        <v>0</v>
      </c>
      <c r="BD184" s="2">
        <f t="shared" si="223"/>
        <v>0</v>
      </c>
      <c r="BE184" s="2">
        <f t="shared" si="223"/>
        <v>0</v>
      </c>
      <c r="BF184" s="2">
        <f t="shared" si="223"/>
        <v>0</v>
      </c>
      <c r="BG184" s="2">
        <f t="shared" si="223"/>
        <v>1</v>
      </c>
      <c r="BH184" s="2">
        <f t="shared" si="223"/>
        <v>1</v>
      </c>
      <c r="BI184" s="2">
        <f t="shared" si="223"/>
        <v>1</v>
      </c>
      <c r="BJ184" s="2">
        <f t="shared" si="223"/>
        <v>0</v>
      </c>
      <c r="BK184" s="2">
        <f t="shared" si="223"/>
        <v>0</v>
      </c>
      <c r="BL184" s="2">
        <f t="shared" si="223"/>
        <v>1</v>
      </c>
      <c r="BM184" s="2">
        <f t="shared" si="223"/>
        <v>1</v>
      </c>
      <c r="BN184" s="2">
        <f t="shared" si="223"/>
        <v>1</v>
      </c>
      <c r="BO184" s="2">
        <f t="shared" si="223"/>
        <v>1</v>
      </c>
      <c r="BP184" s="2">
        <f t="shared" ref="BP184:EA184" si="224">IF(AND(OR(BP183="Rural",BP183="Small Rural"),BP182&lt;6500),1,0)</f>
        <v>1</v>
      </c>
      <c r="BQ184" s="2">
        <f t="shared" si="224"/>
        <v>1</v>
      </c>
      <c r="BR184" s="2">
        <f t="shared" si="224"/>
        <v>1</v>
      </c>
      <c r="BS184" s="2">
        <f t="shared" si="224"/>
        <v>1</v>
      </c>
      <c r="BT184" s="2">
        <f t="shared" si="224"/>
        <v>1</v>
      </c>
      <c r="BU184" s="2">
        <f t="shared" si="224"/>
        <v>1</v>
      </c>
      <c r="BV184" s="2">
        <f t="shared" si="224"/>
        <v>1</v>
      </c>
      <c r="BW184" s="2">
        <f t="shared" si="224"/>
        <v>1</v>
      </c>
      <c r="BX184" s="2">
        <f t="shared" si="224"/>
        <v>1</v>
      </c>
      <c r="BY184" s="2">
        <f t="shared" si="224"/>
        <v>1</v>
      </c>
      <c r="BZ184" s="2">
        <f t="shared" si="224"/>
        <v>1</v>
      </c>
      <c r="CA184" s="2">
        <f t="shared" si="224"/>
        <v>1</v>
      </c>
      <c r="CB184" s="2">
        <f t="shared" si="224"/>
        <v>0</v>
      </c>
      <c r="CC184" s="2">
        <f t="shared" si="224"/>
        <v>1</v>
      </c>
      <c r="CD184" s="2">
        <f t="shared" si="224"/>
        <v>1</v>
      </c>
      <c r="CE184" s="2">
        <f t="shared" si="224"/>
        <v>1</v>
      </c>
      <c r="CF184" s="2">
        <f t="shared" si="224"/>
        <v>1</v>
      </c>
      <c r="CG184" s="2">
        <f t="shared" si="224"/>
        <v>1</v>
      </c>
      <c r="CH184" s="2">
        <f t="shared" si="224"/>
        <v>1</v>
      </c>
      <c r="CI184" s="2">
        <f t="shared" si="224"/>
        <v>1</v>
      </c>
      <c r="CJ184" s="2">
        <f t="shared" si="224"/>
        <v>1</v>
      </c>
      <c r="CK184" s="2">
        <f t="shared" si="224"/>
        <v>1</v>
      </c>
      <c r="CL184" s="2">
        <f t="shared" si="224"/>
        <v>1</v>
      </c>
      <c r="CM184" s="2">
        <f t="shared" si="224"/>
        <v>1</v>
      </c>
      <c r="CN184" s="2">
        <f t="shared" si="224"/>
        <v>0</v>
      </c>
      <c r="CO184" s="2">
        <f t="shared" si="224"/>
        <v>0</v>
      </c>
      <c r="CP184" s="2">
        <f t="shared" si="224"/>
        <v>1</v>
      </c>
      <c r="CQ184" s="2">
        <f t="shared" si="224"/>
        <v>1</v>
      </c>
      <c r="CR184" s="2">
        <f t="shared" si="224"/>
        <v>1</v>
      </c>
      <c r="CS184" s="2">
        <f t="shared" si="224"/>
        <v>1</v>
      </c>
      <c r="CT184" s="2">
        <f t="shared" si="224"/>
        <v>1</v>
      </c>
      <c r="CU184" s="2">
        <f t="shared" si="224"/>
        <v>1</v>
      </c>
      <c r="CV184" s="2">
        <f t="shared" si="224"/>
        <v>1</v>
      </c>
      <c r="CW184" s="2">
        <f t="shared" si="224"/>
        <v>1</v>
      </c>
      <c r="CX184" s="2">
        <f t="shared" si="224"/>
        <v>1</v>
      </c>
      <c r="CY184" s="2">
        <f t="shared" si="224"/>
        <v>1</v>
      </c>
      <c r="CZ184" s="2">
        <f t="shared" si="224"/>
        <v>1</v>
      </c>
      <c r="DA184" s="2">
        <f t="shared" si="224"/>
        <v>1</v>
      </c>
      <c r="DB184" s="2">
        <f t="shared" si="224"/>
        <v>1</v>
      </c>
      <c r="DC184" s="2">
        <f t="shared" si="224"/>
        <v>1</v>
      </c>
      <c r="DD184" s="2">
        <f t="shared" si="224"/>
        <v>1</v>
      </c>
      <c r="DE184" s="2">
        <f t="shared" si="224"/>
        <v>1</v>
      </c>
      <c r="DF184" s="2">
        <f t="shared" si="224"/>
        <v>0</v>
      </c>
      <c r="DG184" s="2">
        <f t="shared" si="224"/>
        <v>1</v>
      </c>
      <c r="DH184" s="2">
        <f t="shared" si="224"/>
        <v>1</v>
      </c>
      <c r="DI184" s="2">
        <f t="shared" si="224"/>
        <v>1</v>
      </c>
      <c r="DJ184" s="2">
        <f t="shared" si="224"/>
        <v>1</v>
      </c>
      <c r="DK184" s="2">
        <f t="shared" si="224"/>
        <v>1</v>
      </c>
      <c r="DL184" s="2">
        <f t="shared" si="224"/>
        <v>1</v>
      </c>
      <c r="DM184" s="2">
        <f t="shared" si="224"/>
        <v>1</v>
      </c>
      <c r="DN184" s="2">
        <f t="shared" si="224"/>
        <v>1</v>
      </c>
      <c r="DO184" s="2">
        <f t="shared" si="224"/>
        <v>1</v>
      </c>
      <c r="DP184" s="2">
        <f t="shared" si="224"/>
        <v>1</v>
      </c>
      <c r="DQ184" s="2">
        <f t="shared" si="224"/>
        <v>1</v>
      </c>
      <c r="DR184" s="2">
        <f t="shared" si="224"/>
        <v>1</v>
      </c>
      <c r="DS184" s="2">
        <f t="shared" si="224"/>
        <v>1</v>
      </c>
      <c r="DT184" s="2">
        <f t="shared" si="224"/>
        <v>1</v>
      </c>
      <c r="DU184" s="2">
        <f t="shared" si="224"/>
        <v>1</v>
      </c>
      <c r="DV184" s="2">
        <f t="shared" si="224"/>
        <v>1</v>
      </c>
      <c r="DW184" s="2">
        <f t="shared" si="224"/>
        <v>1</v>
      </c>
      <c r="DX184" s="2">
        <f t="shared" si="224"/>
        <v>1</v>
      </c>
      <c r="DY184" s="2">
        <f t="shared" si="224"/>
        <v>1</v>
      </c>
      <c r="DZ184" s="2">
        <f t="shared" si="224"/>
        <v>1</v>
      </c>
      <c r="EA184" s="2">
        <f t="shared" si="224"/>
        <v>1</v>
      </c>
      <c r="EB184" s="2">
        <f t="shared" ref="EB184:FX184" si="225">IF(AND(OR(EB183="Rural",EB183="Small Rural"),EB182&lt;6500),1,0)</f>
        <v>1</v>
      </c>
      <c r="EC184" s="2">
        <f t="shared" si="225"/>
        <v>1</v>
      </c>
      <c r="ED184" s="2">
        <f t="shared" si="225"/>
        <v>1</v>
      </c>
      <c r="EE184" s="2">
        <f t="shared" si="225"/>
        <v>1</v>
      </c>
      <c r="EF184" s="2">
        <f t="shared" si="225"/>
        <v>1</v>
      </c>
      <c r="EG184" s="2">
        <f t="shared" si="225"/>
        <v>1</v>
      </c>
      <c r="EH184" s="2">
        <f t="shared" si="225"/>
        <v>1</v>
      </c>
      <c r="EI184" s="2">
        <f t="shared" si="225"/>
        <v>0</v>
      </c>
      <c r="EJ184" s="2">
        <f t="shared" si="225"/>
        <v>0</v>
      </c>
      <c r="EK184" s="2">
        <f t="shared" si="225"/>
        <v>1</v>
      </c>
      <c r="EL184" s="2">
        <f t="shared" si="225"/>
        <v>1</v>
      </c>
      <c r="EM184" s="2">
        <f t="shared" si="225"/>
        <v>1</v>
      </c>
      <c r="EN184" s="2">
        <f t="shared" si="225"/>
        <v>1</v>
      </c>
      <c r="EO184" s="2">
        <f t="shared" si="225"/>
        <v>1</v>
      </c>
      <c r="EP184" s="2">
        <f t="shared" si="225"/>
        <v>1</v>
      </c>
      <c r="EQ184" s="2">
        <f t="shared" si="225"/>
        <v>1</v>
      </c>
      <c r="ER184" s="2">
        <f t="shared" si="225"/>
        <v>1</v>
      </c>
      <c r="ES184" s="2">
        <f t="shared" si="225"/>
        <v>1</v>
      </c>
      <c r="ET184" s="2">
        <f t="shared" si="225"/>
        <v>1</v>
      </c>
      <c r="EU184" s="2">
        <f t="shared" si="225"/>
        <v>1</v>
      </c>
      <c r="EV184" s="2">
        <f t="shared" si="225"/>
        <v>1</v>
      </c>
      <c r="EW184" s="2">
        <f t="shared" si="225"/>
        <v>1</v>
      </c>
      <c r="EX184" s="2">
        <f t="shared" si="225"/>
        <v>1</v>
      </c>
      <c r="EY184" s="2">
        <f t="shared" si="225"/>
        <v>1</v>
      </c>
      <c r="EZ184" s="2">
        <f t="shared" si="225"/>
        <v>1</v>
      </c>
      <c r="FA184" s="2">
        <f t="shared" si="225"/>
        <v>1</v>
      </c>
      <c r="FB184" s="2">
        <f t="shared" si="225"/>
        <v>1</v>
      </c>
      <c r="FC184" s="2">
        <f t="shared" si="225"/>
        <v>1</v>
      </c>
      <c r="FD184" s="2">
        <f t="shared" si="225"/>
        <v>1</v>
      </c>
      <c r="FE184" s="2">
        <f t="shared" si="225"/>
        <v>1</v>
      </c>
      <c r="FF184" s="2">
        <f t="shared" si="225"/>
        <v>1</v>
      </c>
      <c r="FG184" s="2">
        <f t="shared" si="225"/>
        <v>1</v>
      </c>
      <c r="FH184" s="2">
        <f t="shared" si="225"/>
        <v>1</v>
      </c>
      <c r="FI184" s="2">
        <f t="shared" si="225"/>
        <v>1</v>
      </c>
      <c r="FJ184" s="2">
        <f t="shared" si="225"/>
        <v>1</v>
      </c>
      <c r="FK184" s="2">
        <f t="shared" si="225"/>
        <v>1</v>
      </c>
      <c r="FL184" s="2">
        <f t="shared" si="225"/>
        <v>0</v>
      </c>
      <c r="FM184" s="2">
        <f t="shared" si="225"/>
        <v>1</v>
      </c>
      <c r="FN184" s="2">
        <f t="shared" si="225"/>
        <v>0</v>
      </c>
      <c r="FO184" s="2">
        <f t="shared" si="225"/>
        <v>1</v>
      </c>
      <c r="FP184" s="2">
        <f t="shared" si="225"/>
        <v>1</v>
      </c>
      <c r="FQ184" s="2">
        <f t="shared" si="225"/>
        <v>1</v>
      </c>
      <c r="FR184" s="2">
        <f t="shared" si="225"/>
        <v>1</v>
      </c>
      <c r="FS184" s="2">
        <f t="shared" si="225"/>
        <v>1</v>
      </c>
      <c r="FT184" s="2">
        <f t="shared" si="225"/>
        <v>1</v>
      </c>
      <c r="FU184" s="2">
        <f t="shared" si="225"/>
        <v>1</v>
      </c>
      <c r="FV184" s="2">
        <f t="shared" si="225"/>
        <v>1</v>
      </c>
      <c r="FW184" s="2">
        <f t="shared" si="225"/>
        <v>1</v>
      </c>
      <c r="FX184" s="2">
        <f t="shared" si="225"/>
        <v>1</v>
      </c>
      <c r="FY184" s="2"/>
      <c r="FZ184" s="2"/>
      <c r="GA184" s="2"/>
      <c r="GB184" s="2"/>
      <c r="GC184" s="2"/>
      <c r="GD184" s="2"/>
      <c r="GE184" s="2"/>
      <c r="GF184" s="2"/>
      <c r="GG184" s="2"/>
      <c r="GH184" s="2"/>
      <c r="GI184" s="2"/>
      <c r="GJ184" s="2"/>
      <c r="GK184" s="2"/>
    </row>
    <row r="185" spans="1:215" x14ac:dyDescent="0.35">
      <c r="A185" s="3" t="s">
        <v>938</v>
      </c>
      <c r="B185" s="2" t="s">
        <v>1085</v>
      </c>
      <c r="C185" s="2">
        <f>ROUND(IF(AND(C184=1,C182&lt;1000),C182*482.52,IF(AND(C184=1,C182&lt;6500),C182*182.25,0)),2)</f>
        <v>0</v>
      </c>
      <c r="D185" s="2">
        <f t="shared" ref="D185:BO185" si="226">ROUND(IF(AND(D184=1,D182&lt;1000),D182*482.52,IF(AND(D184=1,D182&lt;6500),D182*182.25,0)),2)</f>
        <v>0</v>
      </c>
      <c r="E185" s="2">
        <f t="shared" si="226"/>
        <v>0</v>
      </c>
      <c r="F185" s="2">
        <f t="shared" si="226"/>
        <v>0</v>
      </c>
      <c r="G185" s="2">
        <f t="shared" si="226"/>
        <v>279480.38</v>
      </c>
      <c r="H185" s="2">
        <f t="shared" si="226"/>
        <v>205031.25</v>
      </c>
      <c r="I185" s="2">
        <f t="shared" si="226"/>
        <v>0</v>
      </c>
      <c r="J185" s="2">
        <f t="shared" si="226"/>
        <v>361948.5</v>
      </c>
      <c r="K185" s="2">
        <f t="shared" si="226"/>
        <v>131969.22</v>
      </c>
      <c r="L185" s="2">
        <f t="shared" si="226"/>
        <v>0</v>
      </c>
      <c r="M185" s="2">
        <f t="shared" si="226"/>
        <v>0</v>
      </c>
      <c r="N185" s="2">
        <f t="shared" si="226"/>
        <v>0</v>
      </c>
      <c r="O185" s="2">
        <f t="shared" si="226"/>
        <v>0</v>
      </c>
      <c r="P185" s="2">
        <f t="shared" si="226"/>
        <v>172742.16</v>
      </c>
      <c r="Q185" s="2">
        <f t="shared" si="226"/>
        <v>0</v>
      </c>
      <c r="R185" s="2">
        <f t="shared" si="226"/>
        <v>1109811.3799999999</v>
      </c>
      <c r="S185" s="2">
        <f t="shared" si="226"/>
        <v>271516.05</v>
      </c>
      <c r="T185" s="2">
        <f t="shared" si="226"/>
        <v>79133.279999999999</v>
      </c>
      <c r="U185" s="2">
        <f t="shared" si="226"/>
        <v>24126</v>
      </c>
      <c r="V185" s="2">
        <f t="shared" si="226"/>
        <v>120195.73</v>
      </c>
      <c r="W185" s="2">
        <f t="shared" si="226"/>
        <v>101522.21</v>
      </c>
      <c r="X185" s="2">
        <f t="shared" si="226"/>
        <v>24126</v>
      </c>
      <c r="Y185" s="2">
        <f t="shared" si="226"/>
        <v>445848.48</v>
      </c>
      <c r="Z185" s="2">
        <f t="shared" si="226"/>
        <v>106154.4</v>
      </c>
      <c r="AA185" s="2">
        <f t="shared" si="226"/>
        <v>0</v>
      </c>
      <c r="AB185" s="2">
        <f t="shared" si="226"/>
        <v>0</v>
      </c>
      <c r="AC185" s="2">
        <f t="shared" si="226"/>
        <v>439093.2</v>
      </c>
      <c r="AD185" s="2">
        <f t="shared" si="226"/>
        <v>257628.6</v>
      </c>
      <c r="AE185" s="2">
        <f t="shared" si="226"/>
        <v>44391.839999999997</v>
      </c>
      <c r="AF185" s="2">
        <f t="shared" si="226"/>
        <v>86371.08</v>
      </c>
      <c r="AG185" s="2">
        <f t="shared" si="226"/>
        <v>277449</v>
      </c>
      <c r="AH185" s="2">
        <f t="shared" si="226"/>
        <v>446331</v>
      </c>
      <c r="AI185" s="2">
        <f t="shared" si="226"/>
        <v>199763.28</v>
      </c>
      <c r="AJ185" s="2">
        <f t="shared" si="226"/>
        <v>82028.399999999994</v>
      </c>
      <c r="AK185" s="2">
        <f t="shared" si="226"/>
        <v>73825.56</v>
      </c>
      <c r="AL185" s="2">
        <f t="shared" si="226"/>
        <v>137035.68</v>
      </c>
      <c r="AM185" s="2">
        <f t="shared" si="226"/>
        <v>161644.20000000001</v>
      </c>
      <c r="AN185" s="2">
        <f t="shared" si="226"/>
        <v>138483.24</v>
      </c>
      <c r="AO185" s="2">
        <f t="shared" si="226"/>
        <v>744053.85</v>
      </c>
      <c r="AP185" s="2">
        <f t="shared" si="226"/>
        <v>0</v>
      </c>
      <c r="AQ185" s="2">
        <f t="shared" si="226"/>
        <v>110497.08</v>
      </c>
      <c r="AR185" s="2">
        <f t="shared" si="226"/>
        <v>0</v>
      </c>
      <c r="AS185" s="2">
        <f t="shared" si="226"/>
        <v>1160568</v>
      </c>
      <c r="AT185" s="2">
        <f t="shared" si="226"/>
        <v>535158.9</v>
      </c>
      <c r="AU185" s="2">
        <f t="shared" si="226"/>
        <v>152235.06</v>
      </c>
      <c r="AV185" s="2">
        <f t="shared" si="226"/>
        <v>144273.48000000001</v>
      </c>
      <c r="AW185" s="2">
        <f t="shared" si="226"/>
        <v>123766.38</v>
      </c>
      <c r="AX185" s="2">
        <f t="shared" si="226"/>
        <v>28951.200000000001</v>
      </c>
      <c r="AY185" s="2">
        <f t="shared" si="226"/>
        <v>207966.12</v>
      </c>
      <c r="AZ185" s="2">
        <f t="shared" si="226"/>
        <v>0</v>
      </c>
      <c r="BA185" s="2">
        <f t="shared" si="226"/>
        <v>0</v>
      </c>
      <c r="BB185" s="2">
        <f t="shared" si="226"/>
        <v>0</v>
      </c>
      <c r="BC185" s="2">
        <f t="shared" si="226"/>
        <v>0</v>
      </c>
      <c r="BD185" s="2">
        <f t="shared" si="226"/>
        <v>0</v>
      </c>
      <c r="BE185" s="2">
        <f t="shared" si="226"/>
        <v>0</v>
      </c>
      <c r="BF185" s="2">
        <f t="shared" si="226"/>
        <v>0</v>
      </c>
      <c r="BG185" s="2">
        <f t="shared" si="226"/>
        <v>426065.16</v>
      </c>
      <c r="BH185" s="2">
        <f t="shared" si="226"/>
        <v>281791.68</v>
      </c>
      <c r="BI185" s="2">
        <f t="shared" si="226"/>
        <v>118941.18</v>
      </c>
      <c r="BJ185" s="2">
        <f t="shared" si="226"/>
        <v>0</v>
      </c>
      <c r="BK185" s="2">
        <f t="shared" si="226"/>
        <v>0</v>
      </c>
      <c r="BL185" s="2">
        <f t="shared" si="226"/>
        <v>31122.54</v>
      </c>
      <c r="BM185" s="2">
        <f t="shared" si="226"/>
        <v>204588.48</v>
      </c>
      <c r="BN185" s="2">
        <f t="shared" si="226"/>
        <v>552691.35</v>
      </c>
      <c r="BO185" s="2">
        <f t="shared" si="226"/>
        <v>223620.75</v>
      </c>
      <c r="BP185" s="2">
        <f t="shared" ref="BP185:EA185" si="227">ROUND(IF(AND(BP184=1,BP182&lt;1000),BP182*482.52,IF(AND(BP184=1,BP182&lt;6500),BP182*182.25,0)),2)</f>
        <v>71895.48</v>
      </c>
      <c r="BQ185" s="2">
        <f t="shared" si="227"/>
        <v>1084387.5</v>
      </c>
      <c r="BR185" s="2">
        <f t="shared" si="227"/>
        <v>818776.35</v>
      </c>
      <c r="BS185" s="2">
        <f t="shared" si="227"/>
        <v>200566.13</v>
      </c>
      <c r="BT185" s="2">
        <f t="shared" si="227"/>
        <v>177567.35999999999</v>
      </c>
      <c r="BU185" s="2">
        <f t="shared" si="227"/>
        <v>204829.74</v>
      </c>
      <c r="BV185" s="2">
        <f t="shared" si="227"/>
        <v>223803</v>
      </c>
      <c r="BW185" s="2">
        <f t="shared" si="227"/>
        <v>361620.45</v>
      </c>
      <c r="BX185" s="2">
        <f t="shared" si="227"/>
        <v>33293.879999999997</v>
      </c>
      <c r="BY185" s="2">
        <f t="shared" si="227"/>
        <v>210861.24</v>
      </c>
      <c r="BZ185" s="2">
        <f t="shared" si="227"/>
        <v>95538.96</v>
      </c>
      <c r="CA185" s="2">
        <f t="shared" si="227"/>
        <v>67311.539999999994</v>
      </c>
      <c r="CB185" s="2">
        <f t="shared" si="227"/>
        <v>0</v>
      </c>
      <c r="CC185" s="2">
        <f t="shared" si="227"/>
        <v>91678.8</v>
      </c>
      <c r="CD185" s="2">
        <f t="shared" si="227"/>
        <v>97613.8</v>
      </c>
      <c r="CE185" s="2">
        <f t="shared" si="227"/>
        <v>71412.960000000006</v>
      </c>
      <c r="CF185" s="2">
        <f t="shared" si="227"/>
        <v>52112.160000000003</v>
      </c>
      <c r="CG185" s="2">
        <f t="shared" si="227"/>
        <v>93126.36</v>
      </c>
      <c r="CH185" s="2">
        <f t="shared" si="227"/>
        <v>46080.66</v>
      </c>
      <c r="CI185" s="2">
        <f t="shared" si="227"/>
        <v>336316.44</v>
      </c>
      <c r="CJ185" s="2">
        <f t="shared" si="227"/>
        <v>396148.92</v>
      </c>
      <c r="CK185" s="2">
        <f t="shared" si="227"/>
        <v>1012854.38</v>
      </c>
      <c r="CL185" s="2">
        <f t="shared" si="227"/>
        <v>221196.83</v>
      </c>
      <c r="CM185" s="2">
        <f t="shared" si="227"/>
        <v>358608.86</v>
      </c>
      <c r="CN185" s="2">
        <f t="shared" si="227"/>
        <v>0</v>
      </c>
      <c r="CO185" s="2">
        <f t="shared" si="227"/>
        <v>0</v>
      </c>
      <c r="CP185" s="2">
        <f t="shared" si="227"/>
        <v>441361.04</v>
      </c>
      <c r="CQ185" s="2">
        <f t="shared" si="227"/>
        <v>352722.12</v>
      </c>
      <c r="CR185" s="2">
        <f t="shared" si="227"/>
        <v>111462.12</v>
      </c>
      <c r="CS185" s="2">
        <f t="shared" si="227"/>
        <v>128350.32</v>
      </c>
      <c r="CT185" s="2">
        <f t="shared" si="227"/>
        <v>51147.12</v>
      </c>
      <c r="CU185" s="2">
        <f t="shared" si="227"/>
        <v>195903.12</v>
      </c>
      <c r="CV185" s="2">
        <f t="shared" si="227"/>
        <v>24126</v>
      </c>
      <c r="CW185" s="2">
        <f t="shared" si="227"/>
        <v>100364.16</v>
      </c>
      <c r="CX185" s="2">
        <f t="shared" si="227"/>
        <v>221235.42</v>
      </c>
      <c r="CY185" s="2">
        <f t="shared" si="227"/>
        <v>24126</v>
      </c>
      <c r="CZ185" s="2">
        <f t="shared" si="227"/>
        <v>313470</v>
      </c>
      <c r="DA185" s="2">
        <f t="shared" si="227"/>
        <v>92643.839999999997</v>
      </c>
      <c r="DB185" s="2">
        <f t="shared" si="227"/>
        <v>152476.32</v>
      </c>
      <c r="DC185" s="2">
        <f t="shared" si="227"/>
        <v>90713.76</v>
      </c>
      <c r="DD185" s="2">
        <f t="shared" si="227"/>
        <v>76479.42</v>
      </c>
      <c r="DE185" s="2">
        <f t="shared" si="227"/>
        <v>149822.46</v>
      </c>
      <c r="DF185" s="2">
        <f t="shared" si="227"/>
        <v>0</v>
      </c>
      <c r="DG185" s="2">
        <f t="shared" si="227"/>
        <v>55007.28</v>
      </c>
      <c r="DH185" s="2">
        <f t="shared" si="227"/>
        <v>320395.5</v>
      </c>
      <c r="DI185" s="2">
        <f t="shared" si="227"/>
        <v>436980.83</v>
      </c>
      <c r="DJ185" s="2">
        <f t="shared" si="227"/>
        <v>313155.48</v>
      </c>
      <c r="DK185" s="2">
        <f t="shared" si="227"/>
        <v>248497.8</v>
      </c>
      <c r="DL185" s="2">
        <f t="shared" si="227"/>
        <v>1041121.35</v>
      </c>
      <c r="DM185" s="2">
        <f t="shared" si="227"/>
        <v>108373.99</v>
      </c>
      <c r="DN185" s="2">
        <f t="shared" si="227"/>
        <v>247860</v>
      </c>
      <c r="DO185" s="2">
        <f t="shared" si="227"/>
        <v>594681.75</v>
      </c>
      <c r="DP185" s="2">
        <f t="shared" si="227"/>
        <v>92161.32</v>
      </c>
      <c r="DQ185" s="2">
        <f t="shared" si="227"/>
        <v>411107.04</v>
      </c>
      <c r="DR185" s="2">
        <f t="shared" si="227"/>
        <v>235467</v>
      </c>
      <c r="DS185" s="2">
        <f t="shared" si="227"/>
        <v>276966.48</v>
      </c>
      <c r="DT185" s="2">
        <f t="shared" si="227"/>
        <v>82510.92</v>
      </c>
      <c r="DU185" s="2">
        <f t="shared" si="227"/>
        <v>173707.2</v>
      </c>
      <c r="DV185" s="2">
        <f t="shared" si="227"/>
        <v>104224.32000000001</v>
      </c>
      <c r="DW185" s="2">
        <f t="shared" si="227"/>
        <v>142825.92000000001</v>
      </c>
      <c r="DX185" s="2">
        <f t="shared" si="227"/>
        <v>70930.44</v>
      </c>
      <c r="DY185" s="2">
        <f t="shared" si="227"/>
        <v>138724.5</v>
      </c>
      <c r="DZ185" s="2">
        <f t="shared" si="227"/>
        <v>335351.40000000002</v>
      </c>
      <c r="EA185" s="2">
        <f t="shared" si="227"/>
        <v>250910.4</v>
      </c>
      <c r="EB185" s="2">
        <f t="shared" ref="EB185:FX185" si="228">ROUND(IF(AND(EB184=1,EB182&lt;1000),EB182*482.52,IF(AND(EB184=1,EB182&lt;6500),EB182*182.25,0)),2)</f>
        <v>246567.72</v>
      </c>
      <c r="EC185" s="2">
        <f t="shared" si="228"/>
        <v>131969.22</v>
      </c>
      <c r="ED185" s="2">
        <f t="shared" si="228"/>
        <v>275926.5</v>
      </c>
      <c r="EE185" s="2">
        <f t="shared" si="228"/>
        <v>88783.679999999993</v>
      </c>
      <c r="EF185" s="2">
        <f t="shared" si="228"/>
        <v>243486</v>
      </c>
      <c r="EG185" s="2">
        <f t="shared" si="228"/>
        <v>114839.76</v>
      </c>
      <c r="EH185" s="2">
        <f t="shared" si="228"/>
        <v>114598.5</v>
      </c>
      <c r="EI185" s="2">
        <f t="shared" si="228"/>
        <v>0</v>
      </c>
      <c r="EJ185" s="2">
        <f t="shared" si="228"/>
        <v>0</v>
      </c>
      <c r="EK185" s="2">
        <f t="shared" si="228"/>
        <v>324253.44</v>
      </c>
      <c r="EL185" s="2">
        <f t="shared" si="228"/>
        <v>233780.94</v>
      </c>
      <c r="EM185" s="2">
        <f t="shared" si="228"/>
        <v>172742.16</v>
      </c>
      <c r="EN185" s="2">
        <f t="shared" si="228"/>
        <v>450191.16</v>
      </c>
      <c r="EO185" s="2">
        <f t="shared" si="228"/>
        <v>136553.16</v>
      </c>
      <c r="EP185" s="2">
        <f t="shared" si="228"/>
        <v>202658.4</v>
      </c>
      <c r="EQ185" s="2">
        <f t="shared" si="228"/>
        <v>465648.75</v>
      </c>
      <c r="ER185" s="2">
        <f t="shared" si="228"/>
        <v>154888.92000000001</v>
      </c>
      <c r="ES185" s="2">
        <f t="shared" si="228"/>
        <v>88494.17</v>
      </c>
      <c r="ET185" s="2">
        <f t="shared" si="228"/>
        <v>88783.679999999993</v>
      </c>
      <c r="EU185" s="2">
        <f t="shared" si="228"/>
        <v>269728.68</v>
      </c>
      <c r="EV185" s="2">
        <f t="shared" si="228"/>
        <v>37877.82</v>
      </c>
      <c r="EW185" s="2">
        <f t="shared" si="228"/>
        <v>345725.58</v>
      </c>
      <c r="EX185" s="2">
        <f t="shared" si="228"/>
        <v>81063.360000000001</v>
      </c>
      <c r="EY185" s="2">
        <f t="shared" si="228"/>
        <v>371540.4</v>
      </c>
      <c r="EZ185" s="2">
        <f t="shared" si="228"/>
        <v>57419.88</v>
      </c>
      <c r="FA185" s="2">
        <f t="shared" si="228"/>
        <v>618009.75</v>
      </c>
      <c r="FB185" s="2">
        <f t="shared" si="228"/>
        <v>138965.76000000001</v>
      </c>
      <c r="FC185" s="2">
        <f t="shared" si="228"/>
        <v>304393.95</v>
      </c>
      <c r="FD185" s="2">
        <f t="shared" si="228"/>
        <v>197350.68</v>
      </c>
      <c r="FE185" s="2">
        <f t="shared" si="228"/>
        <v>37636.559999999998</v>
      </c>
      <c r="FF185" s="2">
        <f t="shared" si="228"/>
        <v>96986.52</v>
      </c>
      <c r="FG185" s="2">
        <f t="shared" si="228"/>
        <v>59349.96</v>
      </c>
      <c r="FH185" s="2">
        <f t="shared" si="228"/>
        <v>34741.440000000002</v>
      </c>
      <c r="FI185" s="2">
        <f t="shared" si="228"/>
        <v>301441.5</v>
      </c>
      <c r="FJ185" s="2">
        <f t="shared" si="228"/>
        <v>373430.25</v>
      </c>
      <c r="FK185" s="2">
        <f t="shared" si="228"/>
        <v>472574.25</v>
      </c>
      <c r="FL185" s="2">
        <f t="shared" si="228"/>
        <v>0</v>
      </c>
      <c r="FM185" s="2">
        <f t="shared" si="228"/>
        <v>718611.75</v>
      </c>
      <c r="FN185" s="2">
        <f t="shared" si="228"/>
        <v>0</v>
      </c>
      <c r="FO185" s="2">
        <f t="shared" si="228"/>
        <v>194460.75</v>
      </c>
      <c r="FP185" s="2">
        <f t="shared" si="228"/>
        <v>409515.75</v>
      </c>
      <c r="FQ185" s="2">
        <f t="shared" si="228"/>
        <v>481072.44</v>
      </c>
      <c r="FR185" s="2">
        <f t="shared" si="228"/>
        <v>80580.84</v>
      </c>
      <c r="FS185" s="2">
        <f t="shared" si="228"/>
        <v>75755.64</v>
      </c>
      <c r="FT185" s="2">
        <f t="shared" si="228"/>
        <v>28951.200000000001</v>
      </c>
      <c r="FU185" s="2">
        <f t="shared" si="228"/>
        <v>377089.38</v>
      </c>
      <c r="FV185" s="2">
        <f t="shared" si="228"/>
        <v>386981.04</v>
      </c>
      <c r="FW185" s="2">
        <f t="shared" si="228"/>
        <v>66587.759999999995</v>
      </c>
      <c r="FX185" s="2">
        <f t="shared" si="228"/>
        <v>26538.6</v>
      </c>
      <c r="FY185" s="2"/>
      <c r="FZ185" s="2"/>
      <c r="GA185" s="65">
        <f>SUM(C185:FX185)</f>
        <v>35537454.920000017</v>
      </c>
      <c r="GB185" s="2"/>
      <c r="GC185" s="2"/>
      <c r="GD185" s="2"/>
      <c r="GE185" s="2"/>
      <c r="GF185" s="2"/>
      <c r="GG185" s="2"/>
      <c r="GH185" s="2"/>
      <c r="GI185" s="2"/>
      <c r="GJ185" s="2"/>
      <c r="GK185" s="2"/>
    </row>
    <row r="186" spans="1:215" x14ac:dyDescent="0.35">
      <c r="A186" s="3" t="s">
        <v>939</v>
      </c>
      <c r="B186" s="2" t="s">
        <v>940</v>
      </c>
      <c r="C186" s="2">
        <f t="shared" ref="C186:AR186" si="229">IF(C182&gt;6500,0,IF(C183="Urban",0,MAX(C185,100000)))</f>
        <v>0</v>
      </c>
      <c r="D186" s="2">
        <f t="shared" si="229"/>
        <v>0</v>
      </c>
      <c r="E186" s="2">
        <f t="shared" si="229"/>
        <v>0</v>
      </c>
      <c r="F186" s="2">
        <f t="shared" si="229"/>
        <v>0</v>
      </c>
      <c r="G186" s="2">
        <f t="shared" si="229"/>
        <v>279480.38</v>
      </c>
      <c r="H186" s="2">
        <f t="shared" si="229"/>
        <v>205031.25</v>
      </c>
      <c r="I186" s="2">
        <f t="shared" si="229"/>
        <v>0</v>
      </c>
      <c r="J186" s="2">
        <f t="shared" si="229"/>
        <v>361948.5</v>
      </c>
      <c r="K186" s="2">
        <f t="shared" si="229"/>
        <v>131969.22</v>
      </c>
      <c r="L186" s="2">
        <f t="shared" si="229"/>
        <v>0</v>
      </c>
      <c r="M186" s="2">
        <f t="shared" si="229"/>
        <v>0</v>
      </c>
      <c r="N186" s="2">
        <f t="shared" si="229"/>
        <v>0</v>
      </c>
      <c r="O186" s="2">
        <f t="shared" si="229"/>
        <v>0</v>
      </c>
      <c r="P186" s="2">
        <f t="shared" si="229"/>
        <v>172742.16</v>
      </c>
      <c r="Q186" s="2">
        <f t="shared" si="229"/>
        <v>0</v>
      </c>
      <c r="R186" s="2">
        <f t="shared" si="229"/>
        <v>1109811.3799999999</v>
      </c>
      <c r="S186" s="2">
        <f t="shared" si="229"/>
        <v>271516.05</v>
      </c>
      <c r="T186" s="2">
        <f t="shared" si="229"/>
        <v>100000</v>
      </c>
      <c r="U186" s="2">
        <f t="shared" si="229"/>
        <v>100000</v>
      </c>
      <c r="V186" s="2">
        <f t="shared" si="229"/>
        <v>120195.73</v>
      </c>
      <c r="W186" s="2">
        <f t="shared" si="229"/>
        <v>101522.21</v>
      </c>
      <c r="X186" s="2">
        <f t="shared" si="229"/>
        <v>100000</v>
      </c>
      <c r="Y186" s="2">
        <f t="shared" si="229"/>
        <v>445848.48</v>
      </c>
      <c r="Z186" s="2">
        <f t="shared" si="229"/>
        <v>106154.4</v>
      </c>
      <c r="AA186" s="2">
        <f t="shared" si="229"/>
        <v>0</v>
      </c>
      <c r="AB186" s="2">
        <f t="shared" si="229"/>
        <v>0</v>
      </c>
      <c r="AC186" s="2">
        <f t="shared" si="229"/>
        <v>439093.2</v>
      </c>
      <c r="AD186" s="2">
        <f t="shared" si="229"/>
        <v>257628.6</v>
      </c>
      <c r="AE186" s="2">
        <f t="shared" si="229"/>
        <v>100000</v>
      </c>
      <c r="AF186" s="2">
        <f t="shared" si="229"/>
        <v>100000</v>
      </c>
      <c r="AG186" s="2">
        <f t="shared" si="229"/>
        <v>277449</v>
      </c>
      <c r="AH186" s="2">
        <f t="shared" si="229"/>
        <v>446331</v>
      </c>
      <c r="AI186" s="2">
        <f t="shared" si="229"/>
        <v>199763.28</v>
      </c>
      <c r="AJ186" s="2">
        <f t="shared" si="229"/>
        <v>100000</v>
      </c>
      <c r="AK186" s="2">
        <f t="shared" si="229"/>
        <v>100000</v>
      </c>
      <c r="AL186" s="2">
        <f t="shared" si="229"/>
        <v>137035.68</v>
      </c>
      <c r="AM186" s="2">
        <f t="shared" si="229"/>
        <v>161644.20000000001</v>
      </c>
      <c r="AN186" s="2">
        <f t="shared" si="229"/>
        <v>138483.24</v>
      </c>
      <c r="AO186" s="2">
        <f t="shared" si="229"/>
        <v>744053.85</v>
      </c>
      <c r="AP186" s="2">
        <f t="shared" si="229"/>
        <v>0</v>
      </c>
      <c r="AQ186" s="2">
        <f t="shared" si="229"/>
        <v>110497.08</v>
      </c>
      <c r="AR186" s="2">
        <f t="shared" si="229"/>
        <v>0</v>
      </c>
      <c r="AS186" s="2">
        <f>IF(AS182&gt;6500,0,IF(AS183="Urban",0,MAX(AS185,100000)))</f>
        <v>1160568</v>
      </c>
      <c r="AT186" s="2">
        <f t="shared" ref="AT186:DE186" si="230">IF(AT182&gt;6500,0,IF(AT183="Urban",0,MAX(AT185,100000)))</f>
        <v>535158.9</v>
      </c>
      <c r="AU186" s="2">
        <f t="shared" si="230"/>
        <v>152235.06</v>
      </c>
      <c r="AV186" s="2">
        <f t="shared" si="230"/>
        <v>144273.48000000001</v>
      </c>
      <c r="AW186" s="2">
        <f t="shared" si="230"/>
        <v>123766.38</v>
      </c>
      <c r="AX186" s="2">
        <f t="shared" si="230"/>
        <v>100000</v>
      </c>
      <c r="AY186" s="2">
        <f t="shared" si="230"/>
        <v>207966.12</v>
      </c>
      <c r="AZ186" s="2">
        <f t="shared" si="230"/>
        <v>0</v>
      </c>
      <c r="BA186" s="2">
        <f t="shared" si="230"/>
        <v>0</v>
      </c>
      <c r="BB186" s="2">
        <f t="shared" si="230"/>
        <v>0</v>
      </c>
      <c r="BC186" s="2">
        <f t="shared" si="230"/>
        <v>0</v>
      </c>
      <c r="BD186" s="2">
        <f t="shared" si="230"/>
        <v>0</v>
      </c>
      <c r="BE186" s="2">
        <f t="shared" si="230"/>
        <v>0</v>
      </c>
      <c r="BF186" s="2">
        <f t="shared" si="230"/>
        <v>0</v>
      </c>
      <c r="BG186" s="2">
        <f t="shared" si="230"/>
        <v>426065.16</v>
      </c>
      <c r="BH186" s="2">
        <f t="shared" si="230"/>
        <v>281791.68</v>
      </c>
      <c r="BI186" s="2">
        <f t="shared" si="230"/>
        <v>118941.18</v>
      </c>
      <c r="BJ186" s="2">
        <f t="shared" si="230"/>
        <v>0</v>
      </c>
      <c r="BK186" s="2">
        <f t="shared" si="230"/>
        <v>0</v>
      </c>
      <c r="BL186" s="2">
        <f t="shared" si="230"/>
        <v>100000</v>
      </c>
      <c r="BM186" s="2">
        <f t="shared" si="230"/>
        <v>204588.48</v>
      </c>
      <c r="BN186" s="2">
        <f t="shared" si="230"/>
        <v>552691.35</v>
      </c>
      <c r="BO186" s="2">
        <f t="shared" si="230"/>
        <v>223620.75</v>
      </c>
      <c r="BP186" s="2">
        <f t="shared" si="230"/>
        <v>100000</v>
      </c>
      <c r="BQ186" s="2">
        <f t="shared" si="230"/>
        <v>1084387.5</v>
      </c>
      <c r="BR186" s="2">
        <f t="shared" si="230"/>
        <v>818776.35</v>
      </c>
      <c r="BS186" s="2">
        <f t="shared" si="230"/>
        <v>200566.13</v>
      </c>
      <c r="BT186" s="2">
        <f t="shared" si="230"/>
        <v>177567.35999999999</v>
      </c>
      <c r="BU186" s="2">
        <f t="shared" si="230"/>
        <v>204829.74</v>
      </c>
      <c r="BV186" s="2">
        <f t="shared" si="230"/>
        <v>223803</v>
      </c>
      <c r="BW186" s="2">
        <f t="shared" si="230"/>
        <v>361620.45</v>
      </c>
      <c r="BX186" s="2">
        <f t="shared" si="230"/>
        <v>100000</v>
      </c>
      <c r="BY186" s="2">
        <f t="shared" si="230"/>
        <v>210861.24</v>
      </c>
      <c r="BZ186" s="2">
        <f t="shared" si="230"/>
        <v>100000</v>
      </c>
      <c r="CA186" s="2">
        <f t="shared" si="230"/>
        <v>100000</v>
      </c>
      <c r="CB186" s="2">
        <f t="shared" si="230"/>
        <v>0</v>
      </c>
      <c r="CC186" s="2">
        <f t="shared" si="230"/>
        <v>100000</v>
      </c>
      <c r="CD186" s="2">
        <f t="shared" si="230"/>
        <v>100000</v>
      </c>
      <c r="CE186" s="2">
        <f t="shared" si="230"/>
        <v>100000</v>
      </c>
      <c r="CF186" s="2">
        <f t="shared" si="230"/>
        <v>100000</v>
      </c>
      <c r="CG186" s="2">
        <f t="shared" si="230"/>
        <v>100000</v>
      </c>
      <c r="CH186" s="2">
        <f t="shared" si="230"/>
        <v>100000</v>
      </c>
      <c r="CI186" s="2">
        <f t="shared" si="230"/>
        <v>336316.44</v>
      </c>
      <c r="CJ186" s="2">
        <f t="shared" si="230"/>
        <v>396148.92</v>
      </c>
      <c r="CK186" s="2">
        <f t="shared" si="230"/>
        <v>1012854.38</v>
      </c>
      <c r="CL186" s="2">
        <f t="shared" si="230"/>
        <v>221196.83</v>
      </c>
      <c r="CM186" s="2">
        <f t="shared" si="230"/>
        <v>358608.86</v>
      </c>
      <c r="CN186" s="2">
        <f t="shared" si="230"/>
        <v>0</v>
      </c>
      <c r="CO186" s="2">
        <f t="shared" si="230"/>
        <v>0</v>
      </c>
      <c r="CP186" s="2">
        <f t="shared" si="230"/>
        <v>441361.04</v>
      </c>
      <c r="CQ186" s="2">
        <f t="shared" si="230"/>
        <v>352722.12</v>
      </c>
      <c r="CR186" s="2">
        <f t="shared" si="230"/>
        <v>111462.12</v>
      </c>
      <c r="CS186" s="2">
        <f t="shared" si="230"/>
        <v>128350.32</v>
      </c>
      <c r="CT186" s="2">
        <f t="shared" si="230"/>
        <v>100000</v>
      </c>
      <c r="CU186" s="2">
        <f t="shared" si="230"/>
        <v>195903.12</v>
      </c>
      <c r="CV186" s="2">
        <f t="shared" si="230"/>
        <v>100000</v>
      </c>
      <c r="CW186" s="2">
        <f t="shared" si="230"/>
        <v>100364.16</v>
      </c>
      <c r="CX186" s="2">
        <f t="shared" si="230"/>
        <v>221235.42</v>
      </c>
      <c r="CY186" s="2">
        <f t="shared" si="230"/>
        <v>100000</v>
      </c>
      <c r="CZ186" s="2">
        <f t="shared" si="230"/>
        <v>313470</v>
      </c>
      <c r="DA186" s="2">
        <f t="shared" si="230"/>
        <v>100000</v>
      </c>
      <c r="DB186" s="2">
        <f t="shared" si="230"/>
        <v>152476.32</v>
      </c>
      <c r="DC186" s="2">
        <f t="shared" si="230"/>
        <v>100000</v>
      </c>
      <c r="DD186" s="2">
        <f t="shared" si="230"/>
        <v>100000</v>
      </c>
      <c r="DE186" s="2">
        <f t="shared" si="230"/>
        <v>149822.46</v>
      </c>
      <c r="DF186" s="2">
        <f t="shared" ref="DF186:FQ186" si="231">IF(DF182&gt;6500,0,IF(DF183="Urban",0,MAX(DF185,100000)))</f>
        <v>0</v>
      </c>
      <c r="DG186" s="2">
        <f t="shared" si="231"/>
        <v>100000</v>
      </c>
      <c r="DH186" s="2">
        <f t="shared" si="231"/>
        <v>320395.5</v>
      </c>
      <c r="DI186" s="2">
        <f t="shared" si="231"/>
        <v>436980.83</v>
      </c>
      <c r="DJ186" s="2">
        <f t="shared" si="231"/>
        <v>313155.48</v>
      </c>
      <c r="DK186" s="2">
        <f t="shared" si="231"/>
        <v>248497.8</v>
      </c>
      <c r="DL186" s="2">
        <f t="shared" si="231"/>
        <v>1041121.35</v>
      </c>
      <c r="DM186" s="2">
        <f t="shared" si="231"/>
        <v>108373.99</v>
      </c>
      <c r="DN186" s="2">
        <f t="shared" si="231"/>
        <v>247860</v>
      </c>
      <c r="DO186" s="2">
        <f t="shared" si="231"/>
        <v>594681.75</v>
      </c>
      <c r="DP186" s="2">
        <f t="shared" si="231"/>
        <v>100000</v>
      </c>
      <c r="DQ186" s="2">
        <f t="shared" si="231"/>
        <v>411107.04</v>
      </c>
      <c r="DR186" s="2">
        <f t="shared" si="231"/>
        <v>235467</v>
      </c>
      <c r="DS186" s="2">
        <f t="shared" si="231"/>
        <v>276966.48</v>
      </c>
      <c r="DT186" s="2">
        <f t="shared" si="231"/>
        <v>100000</v>
      </c>
      <c r="DU186" s="2">
        <f t="shared" si="231"/>
        <v>173707.2</v>
      </c>
      <c r="DV186" s="2">
        <f t="shared" si="231"/>
        <v>104224.32000000001</v>
      </c>
      <c r="DW186" s="2">
        <f t="shared" si="231"/>
        <v>142825.92000000001</v>
      </c>
      <c r="DX186" s="2">
        <f t="shared" si="231"/>
        <v>100000</v>
      </c>
      <c r="DY186" s="2">
        <f t="shared" si="231"/>
        <v>138724.5</v>
      </c>
      <c r="DZ186" s="2">
        <f t="shared" si="231"/>
        <v>335351.40000000002</v>
      </c>
      <c r="EA186" s="2">
        <f t="shared" si="231"/>
        <v>250910.4</v>
      </c>
      <c r="EB186" s="2">
        <f t="shared" si="231"/>
        <v>246567.72</v>
      </c>
      <c r="EC186" s="2">
        <f t="shared" si="231"/>
        <v>131969.22</v>
      </c>
      <c r="ED186" s="2">
        <f t="shared" si="231"/>
        <v>275926.5</v>
      </c>
      <c r="EE186" s="2">
        <f t="shared" si="231"/>
        <v>100000</v>
      </c>
      <c r="EF186" s="2">
        <f t="shared" si="231"/>
        <v>243486</v>
      </c>
      <c r="EG186" s="2">
        <f t="shared" si="231"/>
        <v>114839.76</v>
      </c>
      <c r="EH186" s="2">
        <f t="shared" si="231"/>
        <v>114598.5</v>
      </c>
      <c r="EI186" s="2">
        <f t="shared" si="231"/>
        <v>0</v>
      </c>
      <c r="EJ186" s="2">
        <f t="shared" si="231"/>
        <v>0</v>
      </c>
      <c r="EK186" s="2">
        <f t="shared" si="231"/>
        <v>324253.44</v>
      </c>
      <c r="EL186" s="2">
        <f t="shared" si="231"/>
        <v>233780.94</v>
      </c>
      <c r="EM186" s="2">
        <f t="shared" si="231"/>
        <v>172742.16</v>
      </c>
      <c r="EN186" s="2">
        <f t="shared" si="231"/>
        <v>450191.16</v>
      </c>
      <c r="EO186" s="2">
        <f t="shared" si="231"/>
        <v>136553.16</v>
      </c>
      <c r="EP186" s="2">
        <f t="shared" si="231"/>
        <v>202658.4</v>
      </c>
      <c r="EQ186" s="2">
        <f t="shared" si="231"/>
        <v>465648.75</v>
      </c>
      <c r="ER186" s="2">
        <f t="shared" si="231"/>
        <v>154888.92000000001</v>
      </c>
      <c r="ES186" s="2">
        <f t="shared" si="231"/>
        <v>100000</v>
      </c>
      <c r="ET186" s="2">
        <f t="shared" si="231"/>
        <v>100000</v>
      </c>
      <c r="EU186" s="2">
        <f t="shared" si="231"/>
        <v>269728.68</v>
      </c>
      <c r="EV186" s="2">
        <f t="shared" si="231"/>
        <v>100000</v>
      </c>
      <c r="EW186" s="2">
        <f t="shared" si="231"/>
        <v>345725.58</v>
      </c>
      <c r="EX186" s="2">
        <f t="shared" si="231"/>
        <v>100000</v>
      </c>
      <c r="EY186" s="2">
        <f t="shared" si="231"/>
        <v>371540.4</v>
      </c>
      <c r="EZ186" s="2">
        <f t="shared" si="231"/>
        <v>100000</v>
      </c>
      <c r="FA186" s="2">
        <f t="shared" si="231"/>
        <v>618009.75</v>
      </c>
      <c r="FB186" s="2">
        <f t="shared" si="231"/>
        <v>138965.76000000001</v>
      </c>
      <c r="FC186" s="2">
        <f t="shared" si="231"/>
        <v>304393.95</v>
      </c>
      <c r="FD186" s="2">
        <f t="shared" si="231"/>
        <v>197350.68</v>
      </c>
      <c r="FE186" s="2">
        <f t="shared" si="231"/>
        <v>100000</v>
      </c>
      <c r="FF186" s="2">
        <f t="shared" si="231"/>
        <v>100000</v>
      </c>
      <c r="FG186" s="2">
        <f t="shared" si="231"/>
        <v>100000</v>
      </c>
      <c r="FH186" s="2">
        <f t="shared" si="231"/>
        <v>100000</v>
      </c>
      <c r="FI186" s="2">
        <f t="shared" si="231"/>
        <v>301441.5</v>
      </c>
      <c r="FJ186" s="2">
        <f t="shared" si="231"/>
        <v>373430.25</v>
      </c>
      <c r="FK186" s="2">
        <f t="shared" si="231"/>
        <v>472574.25</v>
      </c>
      <c r="FL186" s="2">
        <f t="shared" si="231"/>
        <v>0</v>
      </c>
      <c r="FM186" s="2">
        <f t="shared" si="231"/>
        <v>718611.75</v>
      </c>
      <c r="FN186" s="2">
        <f t="shared" si="231"/>
        <v>0</v>
      </c>
      <c r="FO186" s="2">
        <f t="shared" si="231"/>
        <v>194460.75</v>
      </c>
      <c r="FP186" s="2">
        <f t="shared" si="231"/>
        <v>409515.75</v>
      </c>
      <c r="FQ186" s="2">
        <f t="shared" si="231"/>
        <v>481072.44</v>
      </c>
      <c r="FR186" s="2">
        <f t="shared" ref="FR186:FX186" si="232">IF(FR182&gt;6500,0,IF(FR183="Urban",0,MAX(FR185,100000)))</f>
        <v>100000</v>
      </c>
      <c r="FS186" s="2">
        <f t="shared" si="232"/>
        <v>100000</v>
      </c>
      <c r="FT186" s="2">
        <f t="shared" si="232"/>
        <v>100000</v>
      </c>
      <c r="FU186" s="2">
        <f t="shared" si="232"/>
        <v>377089.38</v>
      </c>
      <c r="FV186" s="2">
        <f t="shared" si="232"/>
        <v>386981.04</v>
      </c>
      <c r="FW186" s="2">
        <f t="shared" si="232"/>
        <v>100000</v>
      </c>
      <c r="FX186" s="2">
        <f t="shared" si="232"/>
        <v>100000</v>
      </c>
      <c r="FY186" s="2"/>
      <c r="FZ186" s="2">
        <f>SUM(C186:FX186)</f>
        <v>37133917.209999993</v>
      </c>
      <c r="GA186" s="65">
        <f>SUM(C186:FX186)</f>
        <v>37133917.209999993</v>
      </c>
      <c r="GB186" s="2">
        <f>FZ186-GA186</f>
        <v>0</v>
      </c>
      <c r="GC186" s="2"/>
      <c r="GD186" s="2"/>
      <c r="GE186" s="2"/>
      <c r="GF186" s="2"/>
      <c r="GG186" s="2"/>
      <c r="GH186" s="2"/>
      <c r="GI186" s="2"/>
      <c r="GJ186" s="2"/>
      <c r="GK186" s="2"/>
    </row>
    <row r="187" spans="1:215" x14ac:dyDescent="0.35">
      <c r="A187" s="3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  <c r="FY187" s="2"/>
      <c r="FZ187" s="2"/>
      <c r="GA187" s="32"/>
      <c r="GB187" s="2"/>
      <c r="GC187" s="2"/>
      <c r="GD187" s="2"/>
      <c r="GE187" s="2"/>
      <c r="GF187" s="2"/>
      <c r="GG187" s="2"/>
      <c r="GH187" s="2"/>
      <c r="GI187" s="2"/>
      <c r="GJ187" s="2"/>
      <c r="GK187" s="2"/>
    </row>
    <row r="188" spans="1:215" x14ac:dyDescent="0.35">
      <c r="A188" s="3" t="s">
        <v>490</v>
      </c>
      <c r="B188" s="33" t="s">
        <v>941</v>
      </c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  <c r="FY188" s="2"/>
      <c r="FZ188" s="2"/>
      <c r="GA188" s="2"/>
      <c r="GB188" s="2"/>
      <c r="GC188" s="2"/>
      <c r="GD188" s="2"/>
      <c r="GE188" s="2"/>
      <c r="GF188" s="2"/>
      <c r="GG188" s="2"/>
      <c r="GH188" s="2"/>
      <c r="GI188" s="2"/>
      <c r="GJ188" s="2"/>
      <c r="GK188" s="2"/>
      <c r="GL188" s="106"/>
      <c r="GM188" s="106"/>
      <c r="GN188" s="106"/>
      <c r="GO188" s="106"/>
      <c r="GP188" s="106"/>
      <c r="GQ188" s="106"/>
      <c r="GR188" s="106"/>
      <c r="GS188" s="106"/>
      <c r="GT188" s="106"/>
      <c r="GU188" s="106"/>
      <c r="GV188" s="106"/>
      <c r="GW188" s="106"/>
      <c r="GX188" s="106"/>
      <c r="GY188" s="106"/>
      <c r="GZ188" s="106"/>
      <c r="HA188" s="106"/>
      <c r="HB188" s="106"/>
      <c r="HC188" s="106"/>
      <c r="HD188" s="106"/>
      <c r="HE188" s="106"/>
      <c r="HF188" s="106"/>
      <c r="HG188" s="106"/>
    </row>
    <row r="189" spans="1:215" x14ac:dyDescent="0.35">
      <c r="A189" s="3" t="s">
        <v>942</v>
      </c>
      <c r="B189" s="2" t="s">
        <v>943</v>
      </c>
      <c r="C189" s="2">
        <f t="shared" ref="C189:BN189" si="233">IF(C101&lt;=459,1,0)</f>
        <v>0</v>
      </c>
      <c r="D189" s="2">
        <f t="shared" si="233"/>
        <v>0</v>
      </c>
      <c r="E189" s="2">
        <f t="shared" si="233"/>
        <v>0</v>
      </c>
      <c r="F189" s="2">
        <f t="shared" si="233"/>
        <v>0</v>
      </c>
      <c r="G189" s="2">
        <f t="shared" si="233"/>
        <v>0</v>
      </c>
      <c r="H189" s="2">
        <f t="shared" si="233"/>
        <v>0</v>
      </c>
      <c r="I189" s="2">
        <f t="shared" si="233"/>
        <v>0</v>
      </c>
      <c r="J189" s="2">
        <f t="shared" si="233"/>
        <v>0</v>
      </c>
      <c r="K189" s="2">
        <f t="shared" si="233"/>
        <v>1</v>
      </c>
      <c r="L189" s="2">
        <f t="shared" si="233"/>
        <v>0</v>
      </c>
      <c r="M189" s="2">
        <f t="shared" si="233"/>
        <v>0</v>
      </c>
      <c r="N189" s="2">
        <f t="shared" si="233"/>
        <v>0</v>
      </c>
      <c r="O189" s="2">
        <f t="shared" si="233"/>
        <v>0</v>
      </c>
      <c r="P189" s="2">
        <f t="shared" si="233"/>
        <v>1</v>
      </c>
      <c r="Q189" s="2">
        <f t="shared" si="233"/>
        <v>0</v>
      </c>
      <c r="R189" s="2">
        <f t="shared" si="233"/>
        <v>0</v>
      </c>
      <c r="S189" s="2">
        <f t="shared" si="233"/>
        <v>0</v>
      </c>
      <c r="T189" s="2">
        <f t="shared" si="233"/>
        <v>1</v>
      </c>
      <c r="U189" s="2">
        <f t="shared" si="233"/>
        <v>1</v>
      </c>
      <c r="V189" s="2">
        <f t="shared" si="233"/>
        <v>1</v>
      </c>
      <c r="W189" s="2">
        <f t="shared" si="233"/>
        <v>1</v>
      </c>
      <c r="X189" s="2">
        <f t="shared" si="233"/>
        <v>1</v>
      </c>
      <c r="Y189" s="2">
        <f t="shared" si="233"/>
        <v>0</v>
      </c>
      <c r="Z189" s="2">
        <f t="shared" si="233"/>
        <v>1</v>
      </c>
      <c r="AA189" s="2">
        <f t="shared" si="233"/>
        <v>0</v>
      </c>
      <c r="AB189" s="2">
        <f t="shared" si="233"/>
        <v>0</v>
      </c>
      <c r="AC189" s="2">
        <f t="shared" si="233"/>
        <v>0</v>
      </c>
      <c r="AD189" s="2">
        <f t="shared" si="233"/>
        <v>0</v>
      </c>
      <c r="AE189" s="2">
        <f t="shared" si="233"/>
        <v>1</v>
      </c>
      <c r="AF189" s="2">
        <f t="shared" si="233"/>
        <v>1</v>
      </c>
      <c r="AG189" s="2">
        <f t="shared" si="233"/>
        <v>0</v>
      </c>
      <c r="AH189" s="2">
        <f t="shared" si="233"/>
        <v>0</v>
      </c>
      <c r="AI189" s="2">
        <f t="shared" si="233"/>
        <v>1</v>
      </c>
      <c r="AJ189" s="2">
        <f t="shared" si="233"/>
        <v>1</v>
      </c>
      <c r="AK189" s="2">
        <f t="shared" si="233"/>
        <v>1</v>
      </c>
      <c r="AL189" s="2">
        <f t="shared" si="233"/>
        <v>1</v>
      </c>
      <c r="AM189" s="2">
        <f t="shared" si="233"/>
        <v>1</v>
      </c>
      <c r="AN189" s="2">
        <f t="shared" si="233"/>
        <v>1</v>
      </c>
      <c r="AO189" s="2">
        <f t="shared" si="233"/>
        <v>0</v>
      </c>
      <c r="AP189" s="2">
        <f t="shared" si="233"/>
        <v>0</v>
      </c>
      <c r="AQ189" s="2">
        <f t="shared" si="233"/>
        <v>1</v>
      </c>
      <c r="AR189" s="2">
        <f t="shared" si="233"/>
        <v>0</v>
      </c>
      <c r="AS189" s="2">
        <f t="shared" si="233"/>
        <v>0</v>
      </c>
      <c r="AT189" s="2">
        <f t="shared" si="233"/>
        <v>0</v>
      </c>
      <c r="AU189" s="2">
        <f t="shared" si="233"/>
        <v>1</v>
      </c>
      <c r="AV189" s="2">
        <f t="shared" si="233"/>
        <v>1</v>
      </c>
      <c r="AW189" s="2">
        <f t="shared" si="233"/>
        <v>1</v>
      </c>
      <c r="AX189" s="2">
        <f t="shared" si="233"/>
        <v>1</v>
      </c>
      <c r="AY189" s="2">
        <f t="shared" si="233"/>
        <v>1</v>
      </c>
      <c r="AZ189" s="2">
        <f t="shared" si="233"/>
        <v>0</v>
      </c>
      <c r="BA189" s="2">
        <f t="shared" si="233"/>
        <v>0</v>
      </c>
      <c r="BB189" s="2">
        <f t="shared" si="233"/>
        <v>0</v>
      </c>
      <c r="BC189" s="2">
        <f t="shared" si="233"/>
        <v>0</v>
      </c>
      <c r="BD189" s="2">
        <f t="shared" si="233"/>
        <v>0</v>
      </c>
      <c r="BE189" s="2">
        <f t="shared" si="233"/>
        <v>0</v>
      </c>
      <c r="BF189" s="2">
        <f t="shared" si="233"/>
        <v>0</v>
      </c>
      <c r="BG189" s="2">
        <f t="shared" si="233"/>
        <v>0</v>
      </c>
      <c r="BH189" s="2">
        <f t="shared" si="233"/>
        <v>0</v>
      </c>
      <c r="BI189" s="2">
        <f t="shared" si="233"/>
        <v>1</v>
      </c>
      <c r="BJ189" s="2">
        <f t="shared" si="233"/>
        <v>0</v>
      </c>
      <c r="BK189" s="2">
        <f t="shared" si="233"/>
        <v>0</v>
      </c>
      <c r="BL189" s="2">
        <f t="shared" si="233"/>
        <v>1</v>
      </c>
      <c r="BM189" s="2">
        <f t="shared" si="233"/>
        <v>1</v>
      </c>
      <c r="BN189" s="2">
        <f t="shared" si="233"/>
        <v>0</v>
      </c>
      <c r="BO189" s="2">
        <f t="shared" ref="BO189:DZ189" si="234">IF(BO101&lt;=459,1,0)</f>
        <v>0</v>
      </c>
      <c r="BP189" s="2">
        <f t="shared" si="234"/>
        <v>1</v>
      </c>
      <c r="BQ189" s="2">
        <f t="shared" si="234"/>
        <v>0</v>
      </c>
      <c r="BR189" s="2">
        <f t="shared" si="234"/>
        <v>0</v>
      </c>
      <c r="BS189" s="2">
        <f t="shared" si="234"/>
        <v>0</v>
      </c>
      <c r="BT189" s="2">
        <f t="shared" si="234"/>
        <v>1</v>
      </c>
      <c r="BU189" s="2">
        <f t="shared" si="234"/>
        <v>1</v>
      </c>
      <c r="BV189" s="2">
        <f t="shared" si="234"/>
        <v>0</v>
      </c>
      <c r="BW189" s="2">
        <f t="shared" si="234"/>
        <v>0</v>
      </c>
      <c r="BX189" s="2">
        <f t="shared" si="234"/>
        <v>1</v>
      </c>
      <c r="BY189" s="2">
        <f t="shared" si="234"/>
        <v>1</v>
      </c>
      <c r="BZ189" s="2">
        <f t="shared" si="234"/>
        <v>1</v>
      </c>
      <c r="CA189" s="2">
        <f t="shared" si="234"/>
        <v>1</v>
      </c>
      <c r="CB189" s="2">
        <f t="shared" si="234"/>
        <v>0</v>
      </c>
      <c r="CC189" s="2">
        <f t="shared" si="234"/>
        <v>1</v>
      </c>
      <c r="CD189" s="2">
        <f t="shared" si="234"/>
        <v>1</v>
      </c>
      <c r="CE189" s="2">
        <f t="shared" si="234"/>
        <v>1</v>
      </c>
      <c r="CF189" s="2">
        <f t="shared" si="234"/>
        <v>1</v>
      </c>
      <c r="CG189" s="2">
        <f t="shared" si="234"/>
        <v>1</v>
      </c>
      <c r="CH189" s="2">
        <f t="shared" si="234"/>
        <v>1</v>
      </c>
      <c r="CI189" s="2">
        <f t="shared" si="234"/>
        <v>0</v>
      </c>
      <c r="CJ189" s="2">
        <f t="shared" si="234"/>
        <v>0</v>
      </c>
      <c r="CK189" s="2">
        <f t="shared" si="234"/>
        <v>0</v>
      </c>
      <c r="CL189" s="2">
        <f t="shared" si="234"/>
        <v>0</v>
      </c>
      <c r="CM189" s="2">
        <f t="shared" si="234"/>
        <v>0</v>
      </c>
      <c r="CN189" s="2">
        <f t="shared" si="234"/>
        <v>0</v>
      </c>
      <c r="CO189" s="2">
        <f t="shared" si="234"/>
        <v>0</v>
      </c>
      <c r="CP189" s="2">
        <f t="shared" si="234"/>
        <v>0</v>
      </c>
      <c r="CQ189" s="2">
        <f t="shared" si="234"/>
        <v>0</v>
      </c>
      <c r="CR189" s="2">
        <f t="shared" si="234"/>
        <v>1</v>
      </c>
      <c r="CS189" s="2">
        <f t="shared" si="234"/>
        <v>1</v>
      </c>
      <c r="CT189" s="2">
        <f t="shared" si="234"/>
        <v>1</v>
      </c>
      <c r="CU189" s="2">
        <f t="shared" si="234"/>
        <v>1</v>
      </c>
      <c r="CV189" s="2">
        <f t="shared" si="234"/>
        <v>1</v>
      </c>
      <c r="CW189" s="2">
        <f t="shared" si="234"/>
        <v>1</v>
      </c>
      <c r="CX189" s="2">
        <f t="shared" si="234"/>
        <v>1</v>
      </c>
      <c r="CY189" s="2">
        <f t="shared" si="234"/>
        <v>1</v>
      </c>
      <c r="CZ189" s="2">
        <f t="shared" si="234"/>
        <v>0</v>
      </c>
      <c r="DA189" s="2">
        <f t="shared" si="234"/>
        <v>1</v>
      </c>
      <c r="DB189" s="2">
        <f t="shared" si="234"/>
        <v>1</v>
      </c>
      <c r="DC189" s="2">
        <f t="shared" si="234"/>
        <v>1</v>
      </c>
      <c r="DD189" s="2">
        <f t="shared" si="234"/>
        <v>1</v>
      </c>
      <c r="DE189" s="2">
        <f t="shared" si="234"/>
        <v>1</v>
      </c>
      <c r="DF189" s="2">
        <f t="shared" si="234"/>
        <v>0</v>
      </c>
      <c r="DG189" s="2">
        <f t="shared" si="234"/>
        <v>1</v>
      </c>
      <c r="DH189" s="2">
        <f t="shared" si="234"/>
        <v>0</v>
      </c>
      <c r="DI189" s="2">
        <f t="shared" si="234"/>
        <v>0</v>
      </c>
      <c r="DJ189" s="2">
        <f t="shared" si="234"/>
        <v>0</v>
      </c>
      <c r="DK189" s="2">
        <f t="shared" si="234"/>
        <v>0</v>
      </c>
      <c r="DL189" s="2">
        <f t="shared" si="234"/>
        <v>0</v>
      </c>
      <c r="DM189" s="2">
        <f t="shared" si="234"/>
        <v>1</v>
      </c>
      <c r="DN189" s="2">
        <f t="shared" si="234"/>
        <v>0</v>
      </c>
      <c r="DO189" s="2">
        <f t="shared" si="234"/>
        <v>0</v>
      </c>
      <c r="DP189" s="2">
        <f t="shared" si="234"/>
        <v>1</v>
      </c>
      <c r="DQ189" s="2">
        <f t="shared" si="234"/>
        <v>0</v>
      </c>
      <c r="DR189" s="2">
        <f t="shared" si="234"/>
        <v>0</v>
      </c>
      <c r="DS189" s="2">
        <f t="shared" si="234"/>
        <v>0</v>
      </c>
      <c r="DT189" s="2">
        <f t="shared" si="234"/>
        <v>1</v>
      </c>
      <c r="DU189" s="2">
        <f t="shared" si="234"/>
        <v>1</v>
      </c>
      <c r="DV189" s="2">
        <f t="shared" si="234"/>
        <v>1</v>
      </c>
      <c r="DW189" s="2">
        <f t="shared" si="234"/>
        <v>1</v>
      </c>
      <c r="DX189" s="2">
        <f t="shared" si="234"/>
        <v>1</v>
      </c>
      <c r="DY189" s="2">
        <f t="shared" si="234"/>
        <v>1</v>
      </c>
      <c r="DZ189" s="2">
        <f t="shared" si="234"/>
        <v>0</v>
      </c>
      <c r="EA189" s="2">
        <f t="shared" ref="EA189:FX189" si="235">IF(EA101&lt;=459,1,0)</f>
        <v>0</v>
      </c>
      <c r="EB189" s="2">
        <f t="shared" si="235"/>
        <v>0</v>
      </c>
      <c r="EC189" s="2">
        <f t="shared" si="235"/>
        <v>1</v>
      </c>
      <c r="ED189" s="2">
        <f t="shared" si="235"/>
        <v>0</v>
      </c>
      <c r="EE189" s="2">
        <f t="shared" si="235"/>
        <v>1</v>
      </c>
      <c r="EF189" s="2">
        <f t="shared" si="235"/>
        <v>0</v>
      </c>
      <c r="EG189" s="2">
        <f t="shared" si="235"/>
        <v>1</v>
      </c>
      <c r="EH189" s="2">
        <f t="shared" si="235"/>
        <v>1</v>
      </c>
      <c r="EI189" s="2">
        <f t="shared" si="235"/>
        <v>0</v>
      </c>
      <c r="EJ189" s="2">
        <f t="shared" si="235"/>
        <v>0</v>
      </c>
      <c r="EK189" s="2">
        <f t="shared" si="235"/>
        <v>0</v>
      </c>
      <c r="EL189" s="2">
        <f t="shared" si="235"/>
        <v>0</v>
      </c>
      <c r="EM189" s="2">
        <f t="shared" si="235"/>
        <v>1</v>
      </c>
      <c r="EN189" s="2">
        <f t="shared" si="235"/>
        <v>0</v>
      </c>
      <c r="EO189" s="2">
        <f t="shared" si="235"/>
        <v>1</v>
      </c>
      <c r="EP189" s="2">
        <f t="shared" si="235"/>
        <v>1</v>
      </c>
      <c r="EQ189" s="2">
        <f t="shared" si="235"/>
        <v>0</v>
      </c>
      <c r="ER189" s="2">
        <f t="shared" si="235"/>
        <v>1</v>
      </c>
      <c r="ES189" s="2">
        <f t="shared" si="235"/>
        <v>1</v>
      </c>
      <c r="ET189" s="2">
        <f t="shared" si="235"/>
        <v>1</v>
      </c>
      <c r="EU189" s="2">
        <f t="shared" si="235"/>
        <v>0</v>
      </c>
      <c r="EV189" s="2">
        <f t="shared" si="235"/>
        <v>1</v>
      </c>
      <c r="EW189" s="2">
        <f t="shared" si="235"/>
        <v>0</v>
      </c>
      <c r="EX189" s="2">
        <f t="shared" si="235"/>
        <v>1</v>
      </c>
      <c r="EY189" s="2">
        <f t="shared" si="235"/>
        <v>0</v>
      </c>
      <c r="EZ189" s="2">
        <f t="shared" si="235"/>
        <v>1</v>
      </c>
      <c r="FA189" s="2">
        <f t="shared" si="235"/>
        <v>0</v>
      </c>
      <c r="FB189" s="2">
        <f t="shared" si="235"/>
        <v>1</v>
      </c>
      <c r="FC189" s="2">
        <f t="shared" si="235"/>
        <v>0</v>
      </c>
      <c r="FD189" s="2">
        <f t="shared" si="235"/>
        <v>1</v>
      </c>
      <c r="FE189" s="2">
        <f t="shared" si="235"/>
        <v>1</v>
      </c>
      <c r="FF189" s="2">
        <f t="shared" si="235"/>
        <v>1</v>
      </c>
      <c r="FG189" s="2">
        <f t="shared" si="235"/>
        <v>1</v>
      </c>
      <c r="FH189" s="2">
        <f t="shared" si="235"/>
        <v>1</v>
      </c>
      <c r="FI189" s="2">
        <f t="shared" si="235"/>
        <v>0</v>
      </c>
      <c r="FJ189" s="2">
        <f t="shared" si="235"/>
        <v>0</v>
      </c>
      <c r="FK189" s="2">
        <f t="shared" si="235"/>
        <v>0</v>
      </c>
      <c r="FL189" s="2">
        <f t="shared" si="235"/>
        <v>0</v>
      </c>
      <c r="FM189" s="2">
        <f t="shared" si="235"/>
        <v>0</v>
      </c>
      <c r="FN189" s="2">
        <f t="shared" si="235"/>
        <v>0</v>
      </c>
      <c r="FO189" s="2">
        <f t="shared" si="235"/>
        <v>0</v>
      </c>
      <c r="FP189" s="2">
        <f t="shared" si="235"/>
        <v>0</v>
      </c>
      <c r="FQ189" s="2">
        <f t="shared" si="235"/>
        <v>0</v>
      </c>
      <c r="FR189" s="2">
        <f t="shared" si="235"/>
        <v>1</v>
      </c>
      <c r="FS189" s="2">
        <f t="shared" si="235"/>
        <v>1</v>
      </c>
      <c r="FT189" s="2">
        <f t="shared" si="235"/>
        <v>1</v>
      </c>
      <c r="FU189" s="2">
        <f t="shared" si="235"/>
        <v>0</v>
      </c>
      <c r="FV189" s="2">
        <f t="shared" si="235"/>
        <v>0</v>
      </c>
      <c r="FW189" s="2">
        <f t="shared" si="235"/>
        <v>1</v>
      </c>
      <c r="FX189" s="2">
        <f t="shared" si="235"/>
        <v>1</v>
      </c>
      <c r="FY189" s="2"/>
      <c r="FZ189" s="2"/>
      <c r="GA189" s="63"/>
      <c r="GB189" s="2"/>
      <c r="GC189" s="2"/>
      <c r="GD189" s="2"/>
      <c r="GE189" s="2"/>
      <c r="GF189" s="2"/>
      <c r="GG189" s="2"/>
      <c r="GH189" s="2"/>
      <c r="GI189" s="2"/>
      <c r="GJ189" s="2"/>
      <c r="GK189" s="2"/>
    </row>
    <row r="190" spans="1:215" x14ac:dyDescent="0.35">
      <c r="A190" s="3" t="s">
        <v>944</v>
      </c>
      <c r="B190" s="2" t="s">
        <v>945</v>
      </c>
      <c r="C190" s="2">
        <f t="shared" ref="C190:BN190" si="236">IF(C137&lt;=C19,1,0)</f>
        <v>0</v>
      </c>
      <c r="D190" s="2">
        <f t="shared" si="236"/>
        <v>0</v>
      </c>
      <c r="E190" s="2">
        <f t="shared" si="236"/>
        <v>0</v>
      </c>
      <c r="F190" s="2">
        <f t="shared" si="236"/>
        <v>0</v>
      </c>
      <c r="G190" s="2">
        <f t="shared" si="236"/>
        <v>1</v>
      </c>
      <c r="H190" s="2">
        <f t="shared" si="236"/>
        <v>1</v>
      </c>
      <c r="I190" s="2">
        <f t="shared" si="236"/>
        <v>0</v>
      </c>
      <c r="J190" s="2">
        <f t="shared" si="236"/>
        <v>0</v>
      </c>
      <c r="K190" s="2">
        <f t="shared" si="236"/>
        <v>0</v>
      </c>
      <c r="L190" s="2">
        <f t="shared" si="236"/>
        <v>0</v>
      </c>
      <c r="M190" s="2">
        <f t="shared" si="236"/>
        <v>0</v>
      </c>
      <c r="N190" s="2">
        <f t="shared" si="236"/>
        <v>1</v>
      </c>
      <c r="O190" s="2">
        <f t="shared" si="236"/>
        <v>1</v>
      </c>
      <c r="P190" s="2">
        <f t="shared" si="236"/>
        <v>0</v>
      </c>
      <c r="Q190" s="2">
        <f t="shared" si="236"/>
        <v>0</v>
      </c>
      <c r="R190" s="2">
        <f t="shared" si="236"/>
        <v>0</v>
      </c>
      <c r="S190" s="2">
        <f t="shared" si="236"/>
        <v>0</v>
      </c>
      <c r="T190" s="2">
        <f t="shared" si="236"/>
        <v>0</v>
      </c>
      <c r="U190" s="2">
        <f t="shared" si="236"/>
        <v>0</v>
      </c>
      <c r="V190" s="2">
        <f t="shared" si="236"/>
        <v>0</v>
      </c>
      <c r="W190" s="2">
        <f t="shared" si="236"/>
        <v>1</v>
      </c>
      <c r="X190" s="2">
        <f t="shared" si="236"/>
        <v>0</v>
      </c>
      <c r="Y190" s="2">
        <f t="shared" si="236"/>
        <v>0</v>
      </c>
      <c r="Z190" s="2">
        <f t="shared" si="236"/>
        <v>1</v>
      </c>
      <c r="AA190" s="2">
        <f t="shared" si="236"/>
        <v>1</v>
      </c>
      <c r="AB190" s="2">
        <f t="shared" si="236"/>
        <v>1</v>
      </c>
      <c r="AC190" s="2">
        <f t="shared" si="236"/>
        <v>1</v>
      </c>
      <c r="AD190" s="2">
        <f t="shared" si="236"/>
        <v>1</v>
      </c>
      <c r="AE190" s="2">
        <f t="shared" si="236"/>
        <v>0</v>
      </c>
      <c r="AF190" s="2">
        <f t="shared" si="236"/>
        <v>0</v>
      </c>
      <c r="AG190" s="2">
        <f t="shared" si="236"/>
        <v>1</v>
      </c>
      <c r="AH190" s="2">
        <f t="shared" si="236"/>
        <v>0</v>
      </c>
      <c r="AI190" s="2">
        <f t="shared" si="236"/>
        <v>0</v>
      </c>
      <c r="AJ190" s="2">
        <f t="shared" si="236"/>
        <v>0</v>
      </c>
      <c r="AK190" s="2">
        <f t="shared" si="236"/>
        <v>0</v>
      </c>
      <c r="AL190" s="2">
        <f t="shared" si="236"/>
        <v>0</v>
      </c>
      <c r="AM190" s="2">
        <f t="shared" si="236"/>
        <v>0</v>
      </c>
      <c r="AN190" s="2">
        <f t="shared" si="236"/>
        <v>0</v>
      </c>
      <c r="AO190" s="2">
        <f t="shared" si="236"/>
        <v>0</v>
      </c>
      <c r="AP190" s="2">
        <f t="shared" si="236"/>
        <v>0</v>
      </c>
      <c r="AQ190" s="2">
        <f t="shared" si="236"/>
        <v>0</v>
      </c>
      <c r="AR190" s="2">
        <f t="shared" si="236"/>
        <v>1</v>
      </c>
      <c r="AS190" s="2">
        <f t="shared" si="236"/>
        <v>1</v>
      </c>
      <c r="AT190" s="2">
        <f t="shared" si="236"/>
        <v>1</v>
      </c>
      <c r="AU190" s="2">
        <f t="shared" si="236"/>
        <v>1</v>
      </c>
      <c r="AV190" s="2">
        <f t="shared" si="236"/>
        <v>0</v>
      </c>
      <c r="AW190" s="2">
        <f t="shared" si="236"/>
        <v>1</v>
      </c>
      <c r="AX190" s="2">
        <f t="shared" si="236"/>
        <v>0</v>
      </c>
      <c r="AY190" s="2">
        <f t="shared" si="236"/>
        <v>0</v>
      </c>
      <c r="AZ190" s="2">
        <f t="shared" si="236"/>
        <v>0</v>
      </c>
      <c r="BA190" s="2">
        <f t="shared" si="236"/>
        <v>0</v>
      </c>
      <c r="BB190" s="2">
        <f t="shared" si="236"/>
        <v>0</v>
      </c>
      <c r="BC190" s="2">
        <f t="shared" si="236"/>
        <v>0</v>
      </c>
      <c r="BD190" s="2">
        <f t="shared" si="236"/>
        <v>1</v>
      </c>
      <c r="BE190" s="2">
        <f t="shared" si="236"/>
        <v>1</v>
      </c>
      <c r="BF190" s="2">
        <f t="shared" si="236"/>
        <v>1</v>
      </c>
      <c r="BG190" s="2">
        <f t="shared" si="236"/>
        <v>0</v>
      </c>
      <c r="BH190" s="2">
        <f t="shared" si="236"/>
        <v>1</v>
      </c>
      <c r="BI190" s="2">
        <f t="shared" si="236"/>
        <v>0</v>
      </c>
      <c r="BJ190" s="2">
        <f t="shared" si="236"/>
        <v>1</v>
      </c>
      <c r="BK190" s="2">
        <f t="shared" si="236"/>
        <v>0</v>
      </c>
      <c r="BL190" s="2">
        <f t="shared" si="236"/>
        <v>0</v>
      </c>
      <c r="BM190" s="2">
        <f t="shared" si="236"/>
        <v>0</v>
      </c>
      <c r="BN190" s="2">
        <f t="shared" si="236"/>
        <v>0</v>
      </c>
      <c r="BO190" s="2">
        <f t="shared" ref="BO190:DZ190" si="237">IF(BO137&lt;=BO19,1,0)</f>
        <v>0</v>
      </c>
      <c r="BP190" s="2">
        <f t="shared" si="237"/>
        <v>0</v>
      </c>
      <c r="BQ190" s="2">
        <f t="shared" si="237"/>
        <v>0</v>
      </c>
      <c r="BR190" s="2">
        <f t="shared" si="237"/>
        <v>1</v>
      </c>
      <c r="BS190" s="2">
        <f t="shared" si="237"/>
        <v>0</v>
      </c>
      <c r="BT190" s="2">
        <f t="shared" si="237"/>
        <v>1</v>
      </c>
      <c r="BU190" s="2">
        <f t="shared" si="237"/>
        <v>1</v>
      </c>
      <c r="BV190" s="2">
        <f t="shared" si="237"/>
        <v>1</v>
      </c>
      <c r="BW190" s="2">
        <f t="shared" si="237"/>
        <v>1</v>
      </c>
      <c r="BX190" s="2">
        <f t="shared" si="237"/>
        <v>0</v>
      </c>
      <c r="BY190" s="2">
        <f t="shared" si="237"/>
        <v>0</v>
      </c>
      <c r="BZ190" s="2">
        <f t="shared" si="237"/>
        <v>0</v>
      </c>
      <c r="CA190" s="2">
        <f t="shared" si="237"/>
        <v>1</v>
      </c>
      <c r="CB190" s="2">
        <f t="shared" si="237"/>
        <v>1</v>
      </c>
      <c r="CC190" s="2">
        <f t="shared" si="237"/>
        <v>0</v>
      </c>
      <c r="CD190" s="2">
        <f t="shared" si="237"/>
        <v>1</v>
      </c>
      <c r="CE190" s="2">
        <f t="shared" si="237"/>
        <v>0</v>
      </c>
      <c r="CF190" s="2">
        <f t="shared" si="237"/>
        <v>0</v>
      </c>
      <c r="CG190" s="2">
        <f t="shared" si="237"/>
        <v>0</v>
      </c>
      <c r="CH190" s="2">
        <f t="shared" si="237"/>
        <v>0</v>
      </c>
      <c r="CI190" s="2">
        <f t="shared" si="237"/>
        <v>0</v>
      </c>
      <c r="CJ190" s="2">
        <f t="shared" si="237"/>
        <v>0</v>
      </c>
      <c r="CK190" s="2">
        <f t="shared" si="237"/>
        <v>1</v>
      </c>
      <c r="CL190" s="2">
        <f t="shared" si="237"/>
        <v>1</v>
      </c>
      <c r="CM190" s="2">
        <f t="shared" si="237"/>
        <v>0</v>
      </c>
      <c r="CN190" s="2">
        <f t="shared" si="237"/>
        <v>1</v>
      </c>
      <c r="CO190" s="2">
        <f t="shared" si="237"/>
        <v>1</v>
      </c>
      <c r="CP190" s="2">
        <f t="shared" si="237"/>
        <v>0</v>
      </c>
      <c r="CQ190" s="2">
        <f t="shared" si="237"/>
        <v>0</v>
      </c>
      <c r="CR190" s="2">
        <f t="shared" si="237"/>
        <v>0</v>
      </c>
      <c r="CS190" s="2">
        <f t="shared" si="237"/>
        <v>1</v>
      </c>
      <c r="CT190" s="2">
        <f t="shared" si="237"/>
        <v>0</v>
      </c>
      <c r="CU190" s="2">
        <f t="shared" si="237"/>
        <v>1</v>
      </c>
      <c r="CV190" s="2">
        <f t="shared" si="237"/>
        <v>1</v>
      </c>
      <c r="CW190" s="2">
        <f t="shared" si="237"/>
        <v>0</v>
      </c>
      <c r="CX190" s="2">
        <f t="shared" si="237"/>
        <v>0</v>
      </c>
      <c r="CY190" s="2">
        <f t="shared" si="237"/>
        <v>0</v>
      </c>
      <c r="CZ190" s="2">
        <f t="shared" si="237"/>
        <v>0</v>
      </c>
      <c r="DA190" s="2">
        <f t="shared" si="237"/>
        <v>1</v>
      </c>
      <c r="DB190" s="2">
        <f t="shared" si="237"/>
        <v>1</v>
      </c>
      <c r="DC190" s="2">
        <f t="shared" si="237"/>
        <v>1</v>
      </c>
      <c r="DD190" s="2">
        <f t="shared" si="237"/>
        <v>0</v>
      </c>
      <c r="DE190" s="2">
        <f t="shared" si="237"/>
        <v>1</v>
      </c>
      <c r="DF190" s="2">
        <f t="shared" si="237"/>
        <v>0</v>
      </c>
      <c r="DG190" s="2">
        <f t="shared" si="237"/>
        <v>0</v>
      </c>
      <c r="DH190" s="2">
        <f t="shared" si="237"/>
        <v>0</v>
      </c>
      <c r="DI190" s="2">
        <f t="shared" si="237"/>
        <v>0</v>
      </c>
      <c r="DJ190" s="2">
        <f t="shared" si="237"/>
        <v>0</v>
      </c>
      <c r="DK190" s="2">
        <f t="shared" si="237"/>
        <v>0</v>
      </c>
      <c r="DL190" s="2">
        <f t="shared" si="237"/>
        <v>0</v>
      </c>
      <c r="DM190" s="2">
        <f t="shared" si="237"/>
        <v>0</v>
      </c>
      <c r="DN190" s="2">
        <f t="shared" si="237"/>
        <v>0</v>
      </c>
      <c r="DO190" s="2">
        <f t="shared" si="237"/>
        <v>0</v>
      </c>
      <c r="DP190" s="2">
        <f t="shared" si="237"/>
        <v>1</v>
      </c>
      <c r="DQ190" s="2">
        <f t="shared" si="237"/>
        <v>1</v>
      </c>
      <c r="DR190" s="2">
        <f t="shared" si="237"/>
        <v>0</v>
      </c>
      <c r="DS190" s="2">
        <f t="shared" si="237"/>
        <v>0</v>
      </c>
      <c r="DT190" s="2">
        <f t="shared" si="237"/>
        <v>0</v>
      </c>
      <c r="DU190" s="2">
        <f t="shared" si="237"/>
        <v>0</v>
      </c>
      <c r="DV190" s="2">
        <f t="shared" si="237"/>
        <v>0</v>
      </c>
      <c r="DW190" s="2">
        <f t="shared" si="237"/>
        <v>0</v>
      </c>
      <c r="DX190" s="2">
        <f t="shared" si="237"/>
        <v>1</v>
      </c>
      <c r="DY190" s="2">
        <f t="shared" si="237"/>
        <v>1</v>
      </c>
      <c r="DZ190" s="2">
        <f t="shared" si="237"/>
        <v>1</v>
      </c>
      <c r="EA190" s="2">
        <f t="shared" ref="EA190:FX190" si="238">IF(EA137&lt;=EA19,1,0)</f>
        <v>1</v>
      </c>
      <c r="EB190" s="2">
        <f t="shared" si="238"/>
        <v>0</v>
      </c>
      <c r="EC190" s="2">
        <f t="shared" si="238"/>
        <v>1</v>
      </c>
      <c r="ED190" s="2">
        <f t="shared" si="238"/>
        <v>1</v>
      </c>
      <c r="EE190" s="2">
        <f t="shared" si="238"/>
        <v>0</v>
      </c>
      <c r="EF190" s="2">
        <f t="shared" si="238"/>
        <v>0</v>
      </c>
      <c r="EG190" s="2">
        <f t="shared" si="238"/>
        <v>0</v>
      </c>
      <c r="EH190" s="2">
        <f t="shared" si="238"/>
        <v>0</v>
      </c>
      <c r="EI190" s="2">
        <f t="shared" si="238"/>
        <v>0</v>
      </c>
      <c r="EJ190" s="2">
        <f t="shared" si="238"/>
        <v>0</v>
      </c>
      <c r="EK190" s="2">
        <f t="shared" si="238"/>
        <v>1</v>
      </c>
      <c r="EL190" s="2">
        <f t="shared" si="238"/>
        <v>0</v>
      </c>
      <c r="EM190" s="2">
        <f t="shared" si="238"/>
        <v>0</v>
      </c>
      <c r="EN190" s="2">
        <f t="shared" si="238"/>
        <v>0</v>
      </c>
      <c r="EO190" s="2">
        <f t="shared" si="238"/>
        <v>0</v>
      </c>
      <c r="EP190" s="2">
        <f t="shared" si="238"/>
        <v>1</v>
      </c>
      <c r="EQ190" s="2">
        <f t="shared" si="238"/>
        <v>1</v>
      </c>
      <c r="ER190" s="2">
        <f t="shared" si="238"/>
        <v>1</v>
      </c>
      <c r="ES190" s="2">
        <f t="shared" si="238"/>
        <v>0</v>
      </c>
      <c r="ET190" s="2">
        <f t="shared" si="238"/>
        <v>0</v>
      </c>
      <c r="EU190" s="2">
        <f t="shared" si="238"/>
        <v>0</v>
      </c>
      <c r="EV190" s="2">
        <f t="shared" si="238"/>
        <v>0</v>
      </c>
      <c r="EW190" s="2">
        <f t="shared" si="238"/>
        <v>1</v>
      </c>
      <c r="EX190" s="2">
        <f t="shared" si="238"/>
        <v>0</v>
      </c>
      <c r="EY190" s="2">
        <f t="shared" si="238"/>
        <v>0</v>
      </c>
      <c r="EZ190" s="2">
        <f t="shared" si="238"/>
        <v>0</v>
      </c>
      <c r="FA190" s="2">
        <f t="shared" si="238"/>
        <v>1</v>
      </c>
      <c r="FB190" s="2">
        <f t="shared" si="238"/>
        <v>0</v>
      </c>
      <c r="FC190" s="2">
        <f t="shared" si="238"/>
        <v>1</v>
      </c>
      <c r="FD190" s="2">
        <f t="shared" si="238"/>
        <v>0</v>
      </c>
      <c r="FE190" s="2">
        <f t="shared" si="238"/>
        <v>0</v>
      </c>
      <c r="FF190" s="2">
        <f t="shared" si="238"/>
        <v>0</v>
      </c>
      <c r="FG190" s="2">
        <f t="shared" si="238"/>
        <v>0</v>
      </c>
      <c r="FH190" s="2">
        <f t="shared" si="238"/>
        <v>0</v>
      </c>
      <c r="FI190" s="2">
        <f t="shared" si="238"/>
        <v>0</v>
      </c>
      <c r="FJ190" s="2">
        <f t="shared" si="238"/>
        <v>1</v>
      </c>
      <c r="FK190" s="2">
        <f t="shared" si="238"/>
        <v>0</v>
      </c>
      <c r="FL190" s="2">
        <f t="shared" si="238"/>
        <v>1</v>
      </c>
      <c r="FM190" s="2">
        <f t="shared" si="238"/>
        <v>1</v>
      </c>
      <c r="FN190" s="2">
        <f t="shared" si="238"/>
        <v>0</v>
      </c>
      <c r="FO190" s="2">
        <f t="shared" si="238"/>
        <v>0</v>
      </c>
      <c r="FP190" s="2">
        <f t="shared" si="238"/>
        <v>0</v>
      </c>
      <c r="FQ190" s="2">
        <f t="shared" si="238"/>
        <v>0</v>
      </c>
      <c r="FR190" s="2">
        <f t="shared" si="238"/>
        <v>1</v>
      </c>
      <c r="FS190" s="2">
        <f t="shared" si="238"/>
        <v>1</v>
      </c>
      <c r="FT190" s="2">
        <f t="shared" si="238"/>
        <v>0</v>
      </c>
      <c r="FU190" s="2">
        <f t="shared" si="238"/>
        <v>0</v>
      </c>
      <c r="FV190" s="2">
        <f t="shared" si="238"/>
        <v>0</v>
      </c>
      <c r="FW190" s="2">
        <f t="shared" si="238"/>
        <v>0</v>
      </c>
      <c r="FX190" s="2">
        <f t="shared" si="238"/>
        <v>1</v>
      </c>
      <c r="FY190" s="2"/>
      <c r="FZ190" s="2"/>
      <c r="GA190" s="2"/>
      <c r="GB190" s="2"/>
      <c r="GC190" s="2"/>
      <c r="GD190" s="2"/>
      <c r="GE190" s="2"/>
      <c r="GF190" s="2"/>
      <c r="GG190" s="2"/>
      <c r="GH190" s="2"/>
      <c r="GI190" s="2"/>
      <c r="GJ190" s="2"/>
      <c r="GK190" s="2"/>
      <c r="GL190" s="106"/>
      <c r="GM190" s="106"/>
      <c r="GN190" s="106"/>
      <c r="GO190" s="106"/>
      <c r="GP190" s="106"/>
      <c r="GQ190" s="106"/>
      <c r="GR190" s="106"/>
      <c r="GS190" s="106"/>
      <c r="GT190" s="106"/>
      <c r="GU190" s="106"/>
      <c r="GV190" s="106"/>
      <c r="GW190" s="106"/>
    </row>
    <row r="191" spans="1:215" x14ac:dyDescent="0.35">
      <c r="A191" s="3" t="s">
        <v>946</v>
      </c>
      <c r="B191" s="2" t="s">
        <v>947</v>
      </c>
      <c r="C191" s="91">
        <f t="shared" ref="C191:BN191" si="239">ROUND(IF((OR(C189=1,C190=1))=TRUE(),0,C122/C111),8)</f>
        <v>10450.04463194</v>
      </c>
      <c r="D191" s="91">
        <f t="shared" si="239"/>
        <v>10489.9988187</v>
      </c>
      <c r="E191" s="91">
        <f t="shared" si="239"/>
        <v>10352.37381033</v>
      </c>
      <c r="F191" s="91">
        <f t="shared" si="239"/>
        <v>10400.83822668</v>
      </c>
      <c r="G191" s="91">
        <f t="shared" si="239"/>
        <v>0</v>
      </c>
      <c r="H191" s="91">
        <f t="shared" si="239"/>
        <v>0</v>
      </c>
      <c r="I191" s="91">
        <f t="shared" si="239"/>
        <v>10372.62174708</v>
      </c>
      <c r="J191" s="91">
        <f t="shared" si="239"/>
        <v>9699.1361812199993</v>
      </c>
      <c r="K191" s="91">
        <f t="shared" si="239"/>
        <v>0</v>
      </c>
      <c r="L191" s="91">
        <f t="shared" si="239"/>
        <v>10540.492383119999</v>
      </c>
      <c r="M191" s="91">
        <f t="shared" si="239"/>
        <v>10490.34368679</v>
      </c>
      <c r="N191" s="91">
        <f t="shared" si="239"/>
        <v>0</v>
      </c>
      <c r="O191" s="91">
        <f t="shared" si="239"/>
        <v>0</v>
      </c>
      <c r="P191" s="91">
        <f t="shared" si="239"/>
        <v>0</v>
      </c>
      <c r="Q191" s="91">
        <f t="shared" si="239"/>
        <v>10639.746462749999</v>
      </c>
      <c r="R191" s="91">
        <f t="shared" si="239"/>
        <v>10367.91900048</v>
      </c>
      <c r="S191" s="91">
        <f t="shared" si="239"/>
        <v>10082.221919260001</v>
      </c>
      <c r="T191" s="91">
        <f t="shared" si="239"/>
        <v>0</v>
      </c>
      <c r="U191" s="91">
        <f t="shared" si="239"/>
        <v>0</v>
      </c>
      <c r="V191" s="91">
        <f t="shared" si="239"/>
        <v>0</v>
      </c>
      <c r="W191" s="91">
        <f t="shared" si="239"/>
        <v>0</v>
      </c>
      <c r="X191" s="91">
        <f t="shared" si="239"/>
        <v>0</v>
      </c>
      <c r="Y191" s="91">
        <f t="shared" si="239"/>
        <v>9242.5587061299993</v>
      </c>
      <c r="Z191" s="91">
        <f t="shared" si="239"/>
        <v>0</v>
      </c>
      <c r="AA191" s="91">
        <f t="shared" si="239"/>
        <v>0</v>
      </c>
      <c r="AB191" s="91">
        <f t="shared" si="239"/>
        <v>0</v>
      </c>
      <c r="AC191" s="91">
        <f t="shared" si="239"/>
        <v>0</v>
      </c>
      <c r="AD191" s="91">
        <f t="shared" si="239"/>
        <v>0</v>
      </c>
      <c r="AE191" s="91">
        <f t="shared" si="239"/>
        <v>0</v>
      </c>
      <c r="AF191" s="91">
        <f t="shared" si="239"/>
        <v>0</v>
      </c>
      <c r="AG191" s="91">
        <f t="shared" si="239"/>
        <v>0</v>
      </c>
      <c r="AH191" s="91">
        <f t="shared" si="239"/>
        <v>9520.4109093200004</v>
      </c>
      <c r="AI191" s="91">
        <f t="shared" si="239"/>
        <v>0</v>
      </c>
      <c r="AJ191" s="91">
        <f t="shared" si="239"/>
        <v>0</v>
      </c>
      <c r="AK191" s="91">
        <f t="shared" si="239"/>
        <v>0</v>
      </c>
      <c r="AL191" s="91">
        <f t="shared" si="239"/>
        <v>0</v>
      </c>
      <c r="AM191" s="91">
        <f t="shared" si="239"/>
        <v>0</v>
      </c>
      <c r="AN191" s="91">
        <f t="shared" si="239"/>
        <v>0</v>
      </c>
      <c r="AO191" s="91">
        <f t="shared" si="239"/>
        <v>10182.03858672</v>
      </c>
      <c r="AP191" s="91">
        <f t="shared" si="239"/>
        <v>10647.6279177</v>
      </c>
      <c r="AQ191" s="91">
        <f t="shared" si="239"/>
        <v>0</v>
      </c>
      <c r="AR191" s="91">
        <f t="shared" si="239"/>
        <v>0</v>
      </c>
      <c r="AS191" s="91">
        <f t="shared" si="239"/>
        <v>0</v>
      </c>
      <c r="AT191" s="91">
        <f t="shared" si="239"/>
        <v>0</v>
      </c>
      <c r="AU191" s="91">
        <f t="shared" si="239"/>
        <v>0</v>
      </c>
      <c r="AV191" s="91">
        <f t="shared" si="239"/>
        <v>0</v>
      </c>
      <c r="AW191" s="91">
        <f t="shared" si="239"/>
        <v>0</v>
      </c>
      <c r="AX191" s="91">
        <f t="shared" si="239"/>
        <v>0</v>
      </c>
      <c r="AY191" s="91">
        <f t="shared" si="239"/>
        <v>0</v>
      </c>
      <c r="AZ191" s="91">
        <f t="shared" si="239"/>
        <v>10326.34584966</v>
      </c>
      <c r="BA191" s="91">
        <f t="shared" si="239"/>
        <v>10097.82458742</v>
      </c>
      <c r="BB191" s="91">
        <f t="shared" si="239"/>
        <v>10172.180236439999</v>
      </c>
      <c r="BC191" s="91">
        <f t="shared" si="239"/>
        <v>10340.52463066</v>
      </c>
      <c r="BD191" s="91">
        <f t="shared" si="239"/>
        <v>0</v>
      </c>
      <c r="BE191" s="91">
        <f t="shared" si="239"/>
        <v>0</v>
      </c>
      <c r="BF191" s="91">
        <f t="shared" si="239"/>
        <v>0</v>
      </c>
      <c r="BG191" s="91">
        <f t="shared" si="239"/>
        <v>10139.70341677</v>
      </c>
      <c r="BH191" s="91">
        <f t="shared" si="239"/>
        <v>0</v>
      </c>
      <c r="BI191" s="91">
        <f t="shared" si="239"/>
        <v>0</v>
      </c>
      <c r="BJ191" s="91">
        <f t="shared" si="239"/>
        <v>0</v>
      </c>
      <c r="BK191" s="91">
        <f t="shared" si="239"/>
        <v>10363.895539499999</v>
      </c>
      <c r="BL191" s="91">
        <f t="shared" si="239"/>
        <v>0</v>
      </c>
      <c r="BM191" s="91">
        <f t="shared" si="239"/>
        <v>0</v>
      </c>
      <c r="BN191" s="91">
        <f t="shared" si="239"/>
        <v>9878.8507716599997</v>
      </c>
      <c r="BO191" s="91">
        <f t="shared" ref="BO191:DZ191" si="240">ROUND(IF((OR(BO189=1,BO190=1))=TRUE(),0,BO122/BO111),8)</f>
        <v>9736.4019645099997</v>
      </c>
      <c r="BP191" s="91">
        <f t="shared" si="240"/>
        <v>0</v>
      </c>
      <c r="BQ191" s="91">
        <f t="shared" si="240"/>
        <v>11080.382497750001</v>
      </c>
      <c r="BR191" s="91">
        <f t="shared" si="240"/>
        <v>0</v>
      </c>
      <c r="BS191" s="91">
        <f t="shared" si="240"/>
        <v>10290.95942325</v>
      </c>
      <c r="BT191" s="91">
        <f t="shared" si="240"/>
        <v>0</v>
      </c>
      <c r="BU191" s="91">
        <f t="shared" si="240"/>
        <v>0</v>
      </c>
      <c r="BV191" s="91">
        <f t="shared" si="240"/>
        <v>0</v>
      </c>
      <c r="BW191" s="91">
        <f t="shared" si="240"/>
        <v>0</v>
      </c>
      <c r="BX191" s="91">
        <f t="shared" si="240"/>
        <v>0</v>
      </c>
      <c r="BY191" s="91">
        <f t="shared" si="240"/>
        <v>0</v>
      </c>
      <c r="BZ191" s="91">
        <f t="shared" si="240"/>
        <v>0</v>
      </c>
      <c r="CA191" s="91">
        <f t="shared" si="240"/>
        <v>0</v>
      </c>
      <c r="CB191" s="91">
        <f t="shared" si="240"/>
        <v>0</v>
      </c>
      <c r="CC191" s="91">
        <f t="shared" si="240"/>
        <v>0</v>
      </c>
      <c r="CD191" s="91">
        <f t="shared" si="240"/>
        <v>0</v>
      </c>
      <c r="CE191" s="91">
        <f t="shared" si="240"/>
        <v>0</v>
      </c>
      <c r="CF191" s="91">
        <f t="shared" si="240"/>
        <v>0</v>
      </c>
      <c r="CG191" s="91">
        <f t="shared" si="240"/>
        <v>0</v>
      </c>
      <c r="CH191" s="91">
        <f t="shared" si="240"/>
        <v>0</v>
      </c>
      <c r="CI191" s="91">
        <f t="shared" si="240"/>
        <v>9274.2952786499991</v>
      </c>
      <c r="CJ191" s="91">
        <f t="shared" si="240"/>
        <v>10085.472039689999</v>
      </c>
      <c r="CK191" s="91">
        <f t="shared" si="240"/>
        <v>0</v>
      </c>
      <c r="CL191" s="91">
        <f t="shared" si="240"/>
        <v>0</v>
      </c>
      <c r="CM191" s="91">
        <f t="shared" si="240"/>
        <v>10342.79849573</v>
      </c>
      <c r="CN191" s="91">
        <f t="shared" si="240"/>
        <v>0</v>
      </c>
      <c r="CO191" s="91">
        <f t="shared" si="240"/>
        <v>0</v>
      </c>
      <c r="CP191" s="91">
        <f t="shared" si="240"/>
        <v>10346.07038813</v>
      </c>
      <c r="CQ191" s="91">
        <f t="shared" si="240"/>
        <v>9884.8528697300007</v>
      </c>
      <c r="CR191" s="91">
        <f t="shared" si="240"/>
        <v>0</v>
      </c>
      <c r="CS191" s="91">
        <f t="shared" si="240"/>
        <v>0</v>
      </c>
      <c r="CT191" s="91">
        <f t="shared" si="240"/>
        <v>0</v>
      </c>
      <c r="CU191" s="91">
        <f t="shared" si="240"/>
        <v>0</v>
      </c>
      <c r="CV191" s="91">
        <f t="shared" si="240"/>
        <v>0</v>
      </c>
      <c r="CW191" s="91">
        <f t="shared" si="240"/>
        <v>0</v>
      </c>
      <c r="CX191" s="91">
        <f t="shared" si="240"/>
        <v>0</v>
      </c>
      <c r="CY191" s="91">
        <f t="shared" si="240"/>
        <v>0</v>
      </c>
      <c r="CZ191" s="91">
        <f t="shared" si="240"/>
        <v>9914.8894864400008</v>
      </c>
      <c r="DA191" s="91">
        <f t="shared" si="240"/>
        <v>0</v>
      </c>
      <c r="DB191" s="91">
        <f t="shared" si="240"/>
        <v>0</v>
      </c>
      <c r="DC191" s="91">
        <f t="shared" si="240"/>
        <v>0</v>
      </c>
      <c r="DD191" s="91">
        <f t="shared" si="240"/>
        <v>0</v>
      </c>
      <c r="DE191" s="91">
        <f t="shared" si="240"/>
        <v>0</v>
      </c>
      <c r="DF191" s="91">
        <f t="shared" si="240"/>
        <v>9847.2761826400001</v>
      </c>
      <c r="DG191" s="91">
        <f t="shared" si="240"/>
        <v>0</v>
      </c>
      <c r="DH191" s="91">
        <f t="shared" si="240"/>
        <v>9727.8438365799993</v>
      </c>
      <c r="DI191" s="91">
        <f t="shared" si="240"/>
        <v>9836.9266566000006</v>
      </c>
      <c r="DJ191" s="91">
        <f t="shared" si="240"/>
        <v>9866.7107183999997</v>
      </c>
      <c r="DK191" s="91">
        <f t="shared" si="240"/>
        <v>9774.5821707499999</v>
      </c>
      <c r="DL191" s="91">
        <f t="shared" si="240"/>
        <v>10448.853269470001</v>
      </c>
      <c r="DM191" s="91">
        <f t="shared" si="240"/>
        <v>0</v>
      </c>
      <c r="DN191" s="91">
        <f t="shared" si="240"/>
        <v>10112.959593559999</v>
      </c>
      <c r="DO191" s="91">
        <f t="shared" si="240"/>
        <v>10190.228332840001</v>
      </c>
      <c r="DP191" s="91">
        <f t="shared" si="240"/>
        <v>0</v>
      </c>
      <c r="DQ191" s="91">
        <f t="shared" si="240"/>
        <v>0</v>
      </c>
      <c r="DR191" s="91">
        <f t="shared" si="240"/>
        <v>9783.4111420499994</v>
      </c>
      <c r="DS191" s="91">
        <f t="shared" si="240"/>
        <v>9675.8645525800002</v>
      </c>
      <c r="DT191" s="91">
        <f t="shared" si="240"/>
        <v>0</v>
      </c>
      <c r="DU191" s="91">
        <f t="shared" si="240"/>
        <v>0</v>
      </c>
      <c r="DV191" s="91">
        <f t="shared" si="240"/>
        <v>0</v>
      </c>
      <c r="DW191" s="91">
        <f t="shared" si="240"/>
        <v>0</v>
      </c>
      <c r="DX191" s="91">
        <f t="shared" si="240"/>
        <v>0</v>
      </c>
      <c r="DY191" s="91">
        <f t="shared" si="240"/>
        <v>0</v>
      </c>
      <c r="DZ191" s="91">
        <f t="shared" si="240"/>
        <v>0</v>
      </c>
      <c r="EA191" s="91">
        <f t="shared" ref="EA191:FX191" si="241">ROUND(IF((OR(EA189=1,EA190=1))=TRUE(),0,EA122/EA111),8)</f>
        <v>0</v>
      </c>
      <c r="EB191" s="91">
        <f t="shared" si="241"/>
        <v>9558.33768977</v>
      </c>
      <c r="EC191" s="91">
        <f t="shared" si="241"/>
        <v>0</v>
      </c>
      <c r="ED191" s="91">
        <f t="shared" si="241"/>
        <v>0</v>
      </c>
      <c r="EE191" s="91">
        <f t="shared" si="241"/>
        <v>0</v>
      </c>
      <c r="EF191" s="91">
        <f t="shared" si="241"/>
        <v>9695.9827283600007</v>
      </c>
      <c r="EG191" s="91">
        <f t="shared" si="241"/>
        <v>0</v>
      </c>
      <c r="EH191" s="91">
        <f t="shared" si="241"/>
        <v>0</v>
      </c>
      <c r="EI191" s="91">
        <f t="shared" si="241"/>
        <v>10088.59152826</v>
      </c>
      <c r="EJ191" s="91">
        <f t="shared" si="241"/>
        <v>9991.3787890099993</v>
      </c>
      <c r="EK191" s="91">
        <f t="shared" si="241"/>
        <v>0</v>
      </c>
      <c r="EL191" s="91">
        <f t="shared" si="241"/>
        <v>9464.0119144</v>
      </c>
      <c r="EM191" s="91">
        <f t="shared" si="241"/>
        <v>0</v>
      </c>
      <c r="EN191" s="91">
        <f t="shared" si="241"/>
        <v>9608.3679465700006</v>
      </c>
      <c r="EO191" s="91">
        <f t="shared" si="241"/>
        <v>0</v>
      </c>
      <c r="EP191" s="91">
        <f t="shared" si="241"/>
        <v>0</v>
      </c>
      <c r="EQ191" s="91">
        <f t="shared" si="241"/>
        <v>0</v>
      </c>
      <c r="ER191" s="91">
        <f t="shared" si="241"/>
        <v>0</v>
      </c>
      <c r="ES191" s="91">
        <f t="shared" si="241"/>
        <v>0</v>
      </c>
      <c r="ET191" s="91">
        <f t="shared" si="241"/>
        <v>0</v>
      </c>
      <c r="EU191" s="91">
        <f t="shared" si="241"/>
        <v>9372.35102878</v>
      </c>
      <c r="EV191" s="91">
        <f t="shared" si="241"/>
        <v>0</v>
      </c>
      <c r="EW191" s="91">
        <f t="shared" si="241"/>
        <v>0</v>
      </c>
      <c r="EX191" s="91">
        <f t="shared" si="241"/>
        <v>0</v>
      </c>
      <c r="EY191" s="91">
        <f t="shared" si="241"/>
        <v>9559.39145336</v>
      </c>
      <c r="EZ191" s="91">
        <f t="shared" si="241"/>
        <v>0</v>
      </c>
      <c r="FA191" s="91">
        <f t="shared" si="241"/>
        <v>0</v>
      </c>
      <c r="FB191" s="91">
        <f t="shared" si="241"/>
        <v>0</v>
      </c>
      <c r="FC191" s="91">
        <f t="shared" si="241"/>
        <v>0</v>
      </c>
      <c r="FD191" s="91">
        <f t="shared" si="241"/>
        <v>0</v>
      </c>
      <c r="FE191" s="91">
        <f t="shared" si="241"/>
        <v>0</v>
      </c>
      <c r="FF191" s="91">
        <f t="shared" si="241"/>
        <v>0</v>
      </c>
      <c r="FG191" s="91">
        <f t="shared" si="241"/>
        <v>0</v>
      </c>
      <c r="FH191" s="91">
        <f t="shared" si="241"/>
        <v>0</v>
      </c>
      <c r="FI191" s="91">
        <f t="shared" si="241"/>
        <v>10026.7991797</v>
      </c>
      <c r="FJ191" s="91">
        <f t="shared" si="241"/>
        <v>0</v>
      </c>
      <c r="FK191" s="91">
        <f t="shared" si="241"/>
        <v>10116.82890896</v>
      </c>
      <c r="FL191" s="91">
        <f t="shared" si="241"/>
        <v>0</v>
      </c>
      <c r="FM191" s="91">
        <f t="shared" si="241"/>
        <v>0</v>
      </c>
      <c r="FN191" s="91">
        <f t="shared" si="241"/>
        <v>10155.74239532</v>
      </c>
      <c r="FO191" s="91">
        <f t="shared" si="241"/>
        <v>10009.77872052</v>
      </c>
      <c r="FP191" s="91">
        <f t="shared" si="241"/>
        <v>10256.662466469999</v>
      </c>
      <c r="FQ191" s="91">
        <f t="shared" si="241"/>
        <v>9933.0769234700001</v>
      </c>
      <c r="FR191" s="91">
        <f t="shared" si="241"/>
        <v>0</v>
      </c>
      <c r="FS191" s="91">
        <f t="shared" si="241"/>
        <v>0</v>
      </c>
      <c r="FT191" s="91">
        <f t="shared" si="241"/>
        <v>0</v>
      </c>
      <c r="FU191" s="91">
        <f t="shared" si="241"/>
        <v>10126.96855315</v>
      </c>
      <c r="FV191" s="91">
        <f t="shared" si="241"/>
        <v>9778.7745822600009</v>
      </c>
      <c r="FW191" s="91">
        <f t="shared" si="241"/>
        <v>0</v>
      </c>
      <c r="FX191" s="91">
        <f t="shared" si="241"/>
        <v>0</v>
      </c>
      <c r="FY191" s="2"/>
      <c r="FZ191" s="32"/>
      <c r="GA191" s="12"/>
      <c r="GB191" s="2"/>
      <c r="GC191" s="2"/>
      <c r="GD191" s="2"/>
      <c r="GE191" s="2"/>
      <c r="GF191" s="2"/>
      <c r="GG191" s="2"/>
      <c r="GH191" s="2"/>
      <c r="GI191" s="2"/>
      <c r="GJ191" s="2"/>
      <c r="GK191" s="2"/>
    </row>
    <row r="192" spans="1:215" x14ac:dyDescent="0.35">
      <c r="A192" s="2"/>
      <c r="B192" s="2" t="s">
        <v>948</v>
      </c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  <c r="FY192" s="2"/>
      <c r="FZ192" s="2"/>
      <c r="GA192" s="2"/>
      <c r="GB192" s="2"/>
      <c r="GC192" s="2"/>
      <c r="GD192" s="2"/>
      <c r="GE192" s="2"/>
      <c r="GF192" s="2"/>
      <c r="GG192" s="2"/>
      <c r="GH192" s="2"/>
      <c r="GI192" s="2"/>
      <c r="GJ192" s="2"/>
      <c r="GK192" s="2"/>
      <c r="GL192" s="106"/>
      <c r="GM192" s="106"/>
      <c r="GN192" s="106"/>
      <c r="GO192" s="106"/>
      <c r="GP192" s="106"/>
      <c r="GQ192" s="106"/>
      <c r="GR192" s="106"/>
      <c r="GS192" s="106"/>
      <c r="GT192" s="106"/>
      <c r="GU192" s="106"/>
      <c r="GV192" s="106"/>
      <c r="GW192" s="106"/>
    </row>
    <row r="193" spans="1:193" x14ac:dyDescent="0.35">
      <c r="A193" s="3" t="s">
        <v>949</v>
      </c>
      <c r="B193" s="2" t="s">
        <v>950</v>
      </c>
      <c r="C193" s="47">
        <f t="shared" ref="C193:BN193" si="242">ROUND(IF((OR(C189=1,C190=1))=TRUE(),0,((1027-459)*0.00020599)+1.1215),4)</f>
        <v>1.2384999999999999</v>
      </c>
      <c r="D193" s="47">
        <f t="shared" si="242"/>
        <v>1.2384999999999999</v>
      </c>
      <c r="E193" s="47">
        <f t="shared" si="242"/>
        <v>1.2384999999999999</v>
      </c>
      <c r="F193" s="47">
        <f t="shared" si="242"/>
        <v>1.2384999999999999</v>
      </c>
      <c r="G193" s="47">
        <f t="shared" si="242"/>
        <v>0</v>
      </c>
      <c r="H193" s="47">
        <f t="shared" si="242"/>
        <v>0</v>
      </c>
      <c r="I193" s="47">
        <f t="shared" si="242"/>
        <v>1.2384999999999999</v>
      </c>
      <c r="J193" s="47">
        <f t="shared" si="242"/>
        <v>1.2384999999999999</v>
      </c>
      <c r="K193" s="47">
        <f t="shared" si="242"/>
        <v>0</v>
      </c>
      <c r="L193" s="47">
        <f t="shared" si="242"/>
        <v>1.2384999999999999</v>
      </c>
      <c r="M193" s="47">
        <f t="shared" si="242"/>
        <v>1.2384999999999999</v>
      </c>
      <c r="N193" s="47">
        <f t="shared" si="242"/>
        <v>0</v>
      </c>
      <c r="O193" s="47">
        <f t="shared" si="242"/>
        <v>0</v>
      </c>
      <c r="P193" s="47">
        <f t="shared" si="242"/>
        <v>0</v>
      </c>
      <c r="Q193" s="47">
        <f t="shared" si="242"/>
        <v>1.2384999999999999</v>
      </c>
      <c r="R193" s="47">
        <f t="shared" si="242"/>
        <v>1.2384999999999999</v>
      </c>
      <c r="S193" s="47">
        <f t="shared" si="242"/>
        <v>1.2384999999999999</v>
      </c>
      <c r="T193" s="47">
        <f t="shared" si="242"/>
        <v>0</v>
      </c>
      <c r="U193" s="47">
        <f t="shared" si="242"/>
        <v>0</v>
      </c>
      <c r="V193" s="47">
        <f t="shared" si="242"/>
        <v>0</v>
      </c>
      <c r="W193" s="47">
        <f t="shared" si="242"/>
        <v>0</v>
      </c>
      <c r="X193" s="47">
        <f t="shared" si="242"/>
        <v>0</v>
      </c>
      <c r="Y193" s="47">
        <f t="shared" si="242"/>
        <v>1.2384999999999999</v>
      </c>
      <c r="Z193" s="47">
        <f t="shared" si="242"/>
        <v>0</v>
      </c>
      <c r="AA193" s="47">
        <f t="shared" si="242"/>
        <v>0</v>
      </c>
      <c r="AB193" s="47">
        <f t="shared" si="242"/>
        <v>0</v>
      </c>
      <c r="AC193" s="47">
        <f t="shared" si="242"/>
        <v>0</v>
      </c>
      <c r="AD193" s="47">
        <f t="shared" si="242"/>
        <v>0</v>
      </c>
      <c r="AE193" s="47">
        <f t="shared" si="242"/>
        <v>0</v>
      </c>
      <c r="AF193" s="47">
        <f t="shared" si="242"/>
        <v>0</v>
      </c>
      <c r="AG193" s="47">
        <f t="shared" si="242"/>
        <v>0</v>
      </c>
      <c r="AH193" s="47">
        <f t="shared" si="242"/>
        <v>1.2384999999999999</v>
      </c>
      <c r="AI193" s="47">
        <f t="shared" si="242"/>
        <v>0</v>
      </c>
      <c r="AJ193" s="47">
        <f t="shared" si="242"/>
        <v>0</v>
      </c>
      <c r="AK193" s="47">
        <f t="shared" si="242"/>
        <v>0</v>
      </c>
      <c r="AL193" s="47">
        <f t="shared" si="242"/>
        <v>0</v>
      </c>
      <c r="AM193" s="47">
        <f t="shared" si="242"/>
        <v>0</v>
      </c>
      <c r="AN193" s="47">
        <f t="shared" si="242"/>
        <v>0</v>
      </c>
      <c r="AO193" s="47">
        <f t="shared" si="242"/>
        <v>1.2384999999999999</v>
      </c>
      <c r="AP193" s="47">
        <f t="shared" si="242"/>
        <v>1.2384999999999999</v>
      </c>
      <c r="AQ193" s="47">
        <f t="shared" si="242"/>
        <v>0</v>
      </c>
      <c r="AR193" s="47">
        <f t="shared" si="242"/>
        <v>0</v>
      </c>
      <c r="AS193" s="47">
        <f t="shared" si="242"/>
        <v>0</v>
      </c>
      <c r="AT193" s="47">
        <f t="shared" si="242"/>
        <v>0</v>
      </c>
      <c r="AU193" s="47">
        <f t="shared" si="242"/>
        <v>0</v>
      </c>
      <c r="AV193" s="47">
        <f t="shared" si="242"/>
        <v>0</v>
      </c>
      <c r="AW193" s="47">
        <f t="shared" si="242"/>
        <v>0</v>
      </c>
      <c r="AX193" s="47">
        <f t="shared" si="242"/>
        <v>0</v>
      </c>
      <c r="AY193" s="47">
        <f t="shared" si="242"/>
        <v>0</v>
      </c>
      <c r="AZ193" s="47">
        <f t="shared" si="242"/>
        <v>1.2384999999999999</v>
      </c>
      <c r="BA193" s="47">
        <f t="shared" si="242"/>
        <v>1.2384999999999999</v>
      </c>
      <c r="BB193" s="47">
        <f t="shared" si="242"/>
        <v>1.2384999999999999</v>
      </c>
      <c r="BC193" s="47">
        <f t="shared" si="242"/>
        <v>1.2384999999999999</v>
      </c>
      <c r="BD193" s="47">
        <f t="shared" si="242"/>
        <v>0</v>
      </c>
      <c r="BE193" s="47">
        <f t="shared" si="242"/>
        <v>0</v>
      </c>
      <c r="BF193" s="47">
        <f t="shared" si="242"/>
        <v>0</v>
      </c>
      <c r="BG193" s="47">
        <f t="shared" si="242"/>
        <v>1.2384999999999999</v>
      </c>
      <c r="BH193" s="47">
        <f t="shared" si="242"/>
        <v>0</v>
      </c>
      <c r="BI193" s="47">
        <f t="shared" si="242"/>
        <v>0</v>
      </c>
      <c r="BJ193" s="47">
        <f t="shared" si="242"/>
        <v>0</v>
      </c>
      <c r="BK193" s="47">
        <f t="shared" si="242"/>
        <v>1.2384999999999999</v>
      </c>
      <c r="BL193" s="47">
        <f t="shared" si="242"/>
        <v>0</v>
      </c>
      <c r="BM193" s="47">
        <f t="shared" si="242"/>
        <v>0</v>
      </c>
      <c r="BN193" s="47">
        <f t="shared" si="242"/>
        <v>1.2384999999999999</v>
      </c>
      <c r="BO193" s="47">
        <f t="shared" ref="BO193:DZ193" si="243">ROUND(IF((OR(BO189=1,BO190=1))=TRUE(),0,((1027-459)*0.00020599)+1.1215),4)</f>
        <v>1.2384999999999999</v>
      </c>
      <c r="BP193" s="47">
        <f t="shared" si="243"/>
        <v>0</v>
      </c>
      <c r="BQ193" s="47">
        <f t="shared" si="243"/>
        <v>1.2384999999999999</v>
      </c>
      <c r="BR193" s="47">
        <f t="shared" si="243"/>
        <v>0</v>
      </c>
      <c r="BS193" s="47">
        <f t="shared" si="243"/>
        <v>1.2384999999999999</v>
      </c>
      <c r="BT193" s="47">
        <f t="shared" si="243"/>
        <v>0</v>
      </c>
      <c r="BU193" s="47">
        <f t="shared" si="243"/>
        <v>0</v>
      </c>
      <c r="BV193" s="47">
        <f t="shared" si="243"/>
        <v>0</v>
      </c>
      <c r="BW193" s="47">
        <f t="shared" si="243"/>
        <v>0</v>
      </c>
      <c r="BX193" s="47">
        <f t="shared" si="243"/>
        <v>0</v>
      </c>
      <c r="BY193" s="47">
        <f t="shared" si="243"/>
        <v>0</v>
      </c>
      <c r="BZ193" s="47">
        <f t="shared" si="243"/>
        <v>0</v>
      </c>
      <c r="CA193" s="47">
        <f t="shared" si="243"/>
        <v>0</v>
      </c>
      <c r="CB193" s="47">
        <f t="shared" si="243"/>
        <v>0</v>
      </c>
      <c r="CC193" s="47">
        <f t="shared" si="243"/>
        <v>0</v>
      </c>
      <c r="CD193" s="47">
        <f t="shared" si="243"/>
        <v>0</v>
      </c>
      <c r="CE193" s="47">
        <f t="shared" si="243"/>
        <v>0</v>
      </c>
      <c r="CF193" s="47">
        <f t="shared" si="243"/>
        <v>0</v>
      </c>
      <c r="CG193" s="47">
        <f t="shared" si="243"/>
        <v>0</v>
      </c>
      <c r="CH193" s="47">
        <f t="shared" si="243"/>
        <v>0</v>
      </c>
      <c r="CI193" s="47">
        <f t="shared" si="243"/>
        <v>1.2384999999999999</v>
      </c>
      <c r="CJ193" s="47">
        <f t="shared" si="243"/>
        <v>1.2384999999999999</v>
      </c>
      <c r="CK193" s="47">
        <f t="shared" si="243"/>
        <v>0</v>
      </c>
      <c r="CL193" s="47">
        <f t="shared" si="243"/>
        <v>0</v>
      </c>
      <c r="CM193" s="47">
        <f t="shared" si="243"/>
        <v>1.2384999999999999</v>
      </c>
      <c r="CN193" s="47">
        <f t="shared" si="243"/>
        <v>0</v>
      </c>
      <c r="CO193" s="47">
        <f t="shared" si="243"/>
        <v>0</v>
      </c>
      <c r="CP193" s="47">
        <f t="shared" si="243"/>
        <v>1.2384999999999999</v>
      </c>
      <c r="CQ193" s="47">
        <f t="shared" si="243"/>
        <v>1.2384999999999999</v>
      </c>
      <c r="CR193" s="47">
        <f t="shared" si="243"/>
        <v>0</v>
      </c>
      <c r="CS193" s="47">
        <f t="shared" si="243"/>
        <v>0</v>
      </c>
      <c r="CT193" s="47">
        <f t="shared" si="243"/>
        <v>0</v>
      </c>
      <c r="CU193" s="47">
        <f t="shared" si="243"/>
        <v>0</v>
      </c>
      <c r="CV193" s="47">
        <f t="shared" si="243"/>
        <v>0</v>
      </c>
      <c r="CW193" s="47">
        <f t="shared" si="243"/>
        <v>0</v>
      </c>
      <c r="CX193" s="47">
        <f t="shared" si="243"/>
        <v>0</v>
      </c>
      <c r="CY193" s="47">
        <f t="shared" si="243"/>
        <v>0</v>
      </c>
      <c r="CZ193" s="47">
        <f t="shared" si="243"/>
        <v>1.2384999999999999</v>
      </c>
      <c r="DA193" s="47">
        <f t="shared" si="243"/>
        <v>0</v>
      </c>
      <c r="DB193" s="47">
        <f t="shared" si="243"/>
        <v>0</v>
      </c>
      <c r="DC193" s="47">
        <f t="shared" si="243"/>
        <v>0</v>
      </c>
      <c r="DD193" s="47">
        <f t="shared" si="243"/>
        <v>0</v>
      </c>
      <c r="DE193" s="47">
        <f t="shared" si="243"/>
        <v>0</v>
      </c>
      <c r="DF193" s="47">
        <f t="shared" si="243"/>
        <v>1.2384999999999999</v>
      </c>
      <c r="DG193" s="47">
        <f t="shared" si="243"/>
        <v>0</v>
      </c>
      <c r="DH193" s="47">
        <f t="shared" si="243"/>
        <v>1.2384999999999999</v>
      </c>
      <c r="DI193" s="47">
        <f t="shared" si="243"/>
        <v>1.2384999999999999</v>
      </c>
      <c r="DJ193" s="47">
        <f t="shared" si="243"/>
        <v>1.2384999999999999</v>
      </c>
      <c r="DK193" s="47">
        <f t="shared" si="243"/>
        <v>1.2384999999999999</v>
      </c>
      <c r="DL193" s="47">
        <f t="shared" si="243"/>
        <v>1.2384999999999999</v>
      </c>
      <c r="DM193" s="47">
        <f t="shared" si="243"/>
        <v>0</v>
      </c>
      <c r="DN193" s="47">
        <f t="shared" si="243"/>
        <v>1.2384999999999999</v>
      </c>
      <c r="DO193" s="47">
        <f t="shared" si="243"/>
        <v>1.2384999999999999</v>
      </c>
      <c r="DP193" s="47">
        <f t="shared" si="243"/>
        <v>0</v>
      </c>
      <c r="DQ193" s="47">
        <f t="shared" si="243"/>
        <v>0</v>
      </c>
      <c r="DR193" s="47">
        <f t="shared" si="243"/>
        <v>1.2384999999999999</v>
      </c>
      <c r="DS193" s="47">
        <f t="shared" si="243"/>
        <v>1.2384999999999999</v>
      </c>
      <c r="DT193" s="47">
        <f t="shared" si="243"/>
        <v>0</v>
      </c>
      <c r="DU193" s="47">
        <f t="shared" si="243"/>
        <v>0</v>
      </c>
      <c r="DV193" s="47">
        <f t="shared" si="243"/>
        <v>0</v>
      </c>
      <c r="DW193" s="47">
        <f t="shared" si="243"/>
        <v>0</v>
      </c>
      <c r="DX193" s="47">
        <f t="shared" si="243"/>
        <v>0</v>
      </c>
      <c r="DY193" s="47">
        <f t="shared" si="243"/>
        <v>0</v>
      </c>
      <c r="DZ193" s="47">
        <f t="shared" si="243"/>
        <v>0</v>
      </c>
      <c r="EA193" s="47">
        <f t="shared" ref="EA193:FX193" si="244">ROUND(IF((OR(EA189=1,EA190=1))=TRUE(),0,((1027-459)*0.00020599)+1.1215),4)</f>
        <v>0</v>
      </c>
      <c r="EB193" s="47">
        <f t="shared" si="244"/>
        <v>1.2384999999999999</v>
      </c>
      <c r="EC193" s="47">
        <f t="shared" si="244"/>
        <v>0</v>
      </c>
      <c r="ED193" s="47">
        <f t="shared" si="244"/>
        <v>0</v>
      </c>
      <c r="EE193" s="47">
        <f t="shared" si="244"/>
        <v>0</v>
      </c>
      <c r="EF193" s="47">
        <f t="shared" si="244"/>
        <v>1.2384999999999999</v>
      </c>
      <c r="EG193" s="47">
        <f t="shared" si="244"/>
        <v>0</v>
      </c>
      <c r="EH193" s="47">
        <f t="shared" si="244"/>
        <v>0</v>
      </c>
      <c r="EI193" s="47">
        <f t="shared" si="244"/>
        <v>1.2384999999999999</v>
      </c>
      <c r="EJ193" s="47">
        <f t="shared" si="244"/>
        <v>1.2384999999999999</v>
      </c>
      <c r="EK193" s="47">
        <f t="shared" si="244"/>
        <v>0</v>
      </c>
      <c r="EL193" s="47">
        <f t="shared" si="244"/>
        <v>1.2384999999999999</v>
      </c>
      <c r="EM193" s="47">
        <f t="shared" si="244"/>
        <v>0</v>
      </c>
      <c r="EN193" s="47">
        <f t="shared" si="244"/>
        <v>1.2384999999999999</v>
      </c>
      <c r="EO193" s="47">
        <f t="shared" si="244"/>
        <v>0</v>
      </c>
      <c r="EP193" s="47">
        <f t="shared" si="244"/>
        <v>0</v>
      </c>
      <c r="EQ193" s="47">
        <f t="shared" si="244"/>
        <v>0</v>
      </c>
      <c r="ER193" s="47">
        <f t="shared" si="244"/>
        <v>0</v>
      </c>
      <c r="ES193" s="47">
        <f t="shared" si="244"/>
        <v>0</v>
      </c>
      <c r="ET193" s="47">
        <f t="shared" si="244"/>
        <v>0</v>
      </c>
      <c r="EU193" s="47">
        <f t="shared" si="244"/>
        <v>1.2384999999999999</v>
      </c>
      <c r="EV193" s="47">
        <f t="shared" si="244"/>
        <v>0</v>
      </c>
      <c r="EW193" s="47">
        <f t="shared" si="244"/>
        <v>0</v>
      </c>
      <c r="EX193" s="47">
        <f t="shared" si="244"/>
        <v>0</v>
      </c>
      <c r="EY193" s="47">
        <f t="shared" si="244"/>
        <v>1.2384999999999999</v>
      </c>
      <c r="EZ193" s="47">
        <f t="shared" si="244"/>
        <v>0</v>
      </c>
      <c r="FA193" s="47">
        <f t="shared" si="244"/>
        <v>0</v>
      </c>
      <c r="FB193" s="47">
        <f t="shared" si="244"/>
        <v>0</v>
      </c>
      <c r="FC193" s="47">
        <f t="shared" si="244"/>
        <v>0</v>
      </c>
      <c r="FD193" s="47">
        <f t="shared" si="244"/>
        <v>0</v>
      </c>
      <c r="FE193" s="47">
        <f t="shared" si="244"/>
        <v>0</v>
      </c>
      <c r="FF193" s="47">
        <f t="shared" si="244"/>
        <v>0</v>
      </c>
      <c r="FG193" s="47">
        <f t="shared" si="244"/>
        <v>0</v>
      </c>
      <c r="FH193" s="47">
        <f t="shared" si="244"/>
        <v>0</v>
      </c>
      <c r="FI193" s="47">
        <f t="shared" si="244"/>
        <v>1.2384999999999999</v>
      </c>
      <c r="FJ193" s="47">
        <f t="shared" si="244"/>
        <v>0</v>
      </c>
      <c r="FK193" s="47">
        <f t="shared" si="244"/>
        <v>1.2384999999999999</v>
      </c>
      <c r="FL193" s="47">
        <f t="shared" si="244"/>
        <v>0</v>
      </c>
      <c r="FM193" s="47">
        <f t="shared" si="244"/>
        <v>0</v>
      </c>
      <c r="FN193" s="47">
        <f t="shared" si="244"/>
        <v>1.2384999999999999</v>
      </c>
      <c r="FO193" s="47">
        <f t="shared" si="244"/>
        <v>1.2384999999999999</v>
      </c>
      <c r="FP193" s="47">
        <f t="shared" si="244"/>
        <v>1.2384999999999999</v>
      </c>
      <c r="FQ193" s="47">
        <f t="shared" si="244"/>
        <v>1.2384999999999999</v>
      </c>
      <c r="FR193" s="47">
        <f t="shared" si="244"/>
        <v>0</v>
      </c>
      <c r="FS193" s="47">
        <f t="shared" si="244"/>
        <v>0</v>
      </c>
      <c r="FT193" s="47">
        <f t="shared" si="244"/>
        <v>0</v>
      </c>
      <c r="FU193" s="47">
        <f t="shared" si="244"/>
        <v>1.2384999999999999</v>
      </c>
      <c r="FV193" s="47">
        <f t="shared" si="244"/>
        <v>1.2384999999999999</v>
      </c>
      <c r="FW193" s="47">
        <f t="shared" si="244"/>
        <v>0</v>
      </c>
      <c r="FX193" s="47">
        <f t="shared" si="244"/>
        <v>0</v>
      </c>
      <c r="FY193" s="91"/>
      <c r="FZ193" s="32"/>
      <c r="GA193" s="2"/>
      <c r="GB193" s="2"/>
      <c r="GC193" s="2"/>
      <c r="GD193" s="2"/>
      <c r="GE193" s="2"/>
      <c r="GF193" s="2"/>
      <c r="GG193" s="2"/>
      <c r="GH193" s="2"/>
      <c r="GI193" s="2"/>
      <c r="GJ193" s="2"/>
      <c r="GK193" s="2"/>
    </row>
    <row r="194" spans="1:193" x14ac:dyDescent="0.35">
      <c r="A194" s="2"/>
      <c r="B194" s="2" t="s">
        <v>951</v>
      </c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  <c r="FY194" s="2"/>
      <c r="FZ194" s="2"/>
      <c r="GA194" s="2"/>
      <c r="GB194" s="2"/>
      <c r="GC194" s="2"/>
      <c r="GD194" s="2"/>
      <c r="GE194" s="2"/>
      <c r="GF194" s="2"/>
      <c r="GG194" s="2"/>
      <c r="GH194" s="2"/>
      <c r="GI194" s="2"/>
      <c r="GJ194" s="2"/>
      <c r="GK194" s="2"/>
    </row>
    <row r="195" spans="1:193" x14ac:dyDescent="0.35">
      <c r="A195" s="3" t="s">
        <v>952</v>
      </c>
      <c r="B195" s="2" t="s">
        <v>953</v>
      </c>
      <c r="C195" s="32">
        <f t="shared" ref="C195:BN195" si="245">ROUND(IF((OR(C189=1,C190=1))=TRUE(),0,C191*C193),8)</f>
        <v>12942.38027666</v>
      </c>
      <c r="D195" s="32">
        <f t="shared" si="245"/>
        <v>12991.86353696</v>
      </c>
      <c r="E195" s="32">
        <f t="shared" si="245"/>
        <v>12821.41496409</v>
      </c>
      <c r="F195" s="32">
        <f t="shared" si="245"/>
        <v>12881.438143740001</v>
      </c>
      <c r="G195" s="32">
        <f t="shared" si="245"/>
        <v>0</v>
      </c>
      <c r="H195" s="32">
        <f t="shared" si="245"/>
        <v>0</v>
      </c>
      <c r="I195" s="32">
        <f t="shared" si="245"/>
        <v>12846.49203376</v>
      </c>
      <c r="J195" s="32">
        <f t="shared" si="245"/>
        <v>12012.38016044</v>
      </c>
      <c r="K195" s="32">
        <f t="shared" si="245"/>
        <v>0</v>
      </c>
      <c r="L195" s="32">
        <f t="shared" si="245"/>
        <v>13054.39981649</v>
      </c>
      <c r="M195" s="32">
        <f t="shared" si="245"/>
        <v>12992.290656089999</v>
      </c>
      <c r="N195" s="32">
        <f t="shared" si="245"/>
        <v>0</v>
      </c>
      <c r="O195" s="32">
        <f t="shared" si="245"/>
        <v>0</v>
      </c>
      <c r="P195" s="32">
        <f t="shared" si="245"/>
        <v>0</v>
      </c>
      <c r="Q195" s="32">
        <f t="shared" si="245"/>
        <v>13177.325994119999</v>
      </c>
      <c r="R195" s="32">
        <f t="shared" si="245"/>
        <v>12840.667682089999</v>
      </c>
      <c r="S195" s="32">
        <f t="shared" si="245"/>
        <v>12486.831846999999</v>
      </c>
      <c r="T195" s="32">
        <f t="shared" si="245"/>
        <v>0</v>
      </c>
      <c r="U195" s="32">
        <f t="shared" si="245"/>
        <v>0</v>
      </c>
      <c r="V195" s="32">
        <f t="shared" si="245"/>
        <v>0</v>
      </c>
      <c r="W195" s="32">
        <f t="shared" si="245"/>
        <v>0</v>
      </c>
      <c r="X195" s="32">
        <f t="shared" si="245"/>
        <v>0</v>
      </c>
      <c r="Y195" s="32">
        <f t="shared" si="245"/>
        <v>11446.908957539999</v>
      </c>
      <c r="Z195" s="32">
        <f t="shared" si="245"/>
        <v>0</v>
      </c>
      <c r="AA195" s="32">
        <f t="shared" si="245"/>
        <v>0</v>
      </c>
      <c r="AB195" s="32">
        <f t="shared" si="245"/>
        <v>0</v>
      </c>
      <c r="AC195" s="32">
        <f t="shared" si="245"/>
        <v>0</v>
      </c>
      <c r="AD195" s="32">
        <f t="shared" si="245"/>
        <v>0</v>
      </c>
      <c r="AE195" s="32">
        <f t="shared" si="245"/>
        <v>0</v>
      </c>
      <c r="AF195" s="32">
        <f t="shared" si="245"/>
        <v>0</v>
      </c>
      <c r="AG195" s="32">
        <f t="shared" si="245"/>
        <v>0</v>
      </c>
      <c r="AH195" s="32">
        <f t="shared" si="245"/>
        <v>11791.02891119</v>
      </c>
      <c r="AI195" s="32">
        <f t="shared" si="245"/>
        <v>0</v>
      </c>
      <c r="AJ195" s="32">
        <f t="shared" si="245"/>
        <v>0</v>
      </c>
      <c r="AK195" s="32">
        <f t="shared" si="245"/>
        <v>0</v>
      </c>
      <c r="AL195" s="32">
        <f t="shared" si="245"/>
        <v>0</v>
      </c>
      <c r="AM195" s="32">
        <f t="shared" si="245"/>
        <v>0</v>
      </c>
      <c r="AN195" s="32">
        <f t="shared" si="245"/>
        <v>0</v>
      </c>
      <c r="AO195" s="32">
        <f t="shared" si="245"/>
        <v>12610.454789650001</v>
      </c>
      <c r="AP195" s="32">
        <f t="shared" si="245"/>
        <v>13187.087176069999</v>
      </c>
      <c r="AQ195" s="32">
        <f t="shared" si="245"/>
        <v>0</v>
      </c>
      <c r="AR195" s="32">
        <f t="shared" si="245"/>
        <v>0</v>
      </c>
      <c r="AS195" s="32">
        <f t="shared" si="245"/>
        <v>0</v>
      </c>
      <c r="AT195" s="32">
        <f t="shared" si="245"/>
        <v>0</v>
      </c>
      <c r="AU195" s="32">
        <f t="shared" si="245"/>
        <v>0</v>
      </c>
      <c r="AV195" s="32">
        <f t="shared" si="245"/>
        <v>0</v>
      </c>
      <c r="AW195" s="32">
        <f t="shared" si="245"/>
        <v>0</v>
      </c>
      <c r="AX195" s="32">
        <f t="shared" si="245"/>
        <v>0</v>
      </c>
      <c r="AY195" s="32">
        <f t="shared" si="245"/>
        <v>0</v>
      </c>
      <c r="AZ195" s="32">
        <f t="shared" si="245"/>
        <v>12789.179334799999</v>
      </c>
      <c r="BA195" s="32">
        <f t="shared" si="245"/>
        <v>12506.15575152</v>
      </c>
      <c r="BB195" s="32">
        <f t="shared" si="245"/>
        <v>12598.245222830001</v>
      </c>
      <c r="BC195" s="32">
        <f t="shared" si="245"/>
        <v>12806.739755070001</v>
      </c>
      <c r="BD195" s="32">
        <f t="shared" si="245"/>
        <v>0</v>
      </c>
      <c r="BE195" s="32">
        <f t="shared" si="245"/>
        <v>0</v>
      </c>
      <c r="BF195" s="32">
        <f t="shared" si="245"/>
        <v>0</v>
      </c>
      <c r="BG195" s="32">
        <f t="shared" si="245"/>
        <v>12558.02268167</v>
      </c>
      <c r="BH195" s="32">
        <f t="shared" si="245"/>
        <v>0</v>
      </c>
      <c r="BI195" s="32">
        <f t="shared" si="245"/>
        <v>0</v>
      </c>
      <c r="BJ195" s="32">
        <f t="shared" si="245"/>
        <v>0</v>
      </c>
      <c r="BK195" s="32">
        <f t="shared" si="245"/>
        <v>12835.684625669999</v>
      </c>
      <c r="BL195" s="32">
        <f t="shared" si="245"/>
        <v>0</v>
      </c>
      <c r="BM195" s="32">
        <f t="shared" si="245"/>
        <v>0</v>
      </c>
      <c r="BN195" s="32">
        <f t="shared" si="245"/>
        <v>12234.956680699999</v>
      </c>
      <c r="BO195" s="32">
        <f t="shared" ref="BO195:DZ195" si="246">ROUND(IF((OR(BO189=1,BO190=1))=TRUE(),0,BO191*BO193),8)</f>
        <v>12058.53383305</v>
      </c>
      <c r="BP195" s="32">
        <f t="shared" si="246"/>
        <v>0</v>
      </c>
      <c r="BQ195" s="32">
        <f t="shared" si="246"/>
        <v>13723.05372346</v>
      </c>
      <c r="BR195" s="32">
        <f t="shared" si="246"/>
        <v>0</v>
      </c>
      <c r="BS195" s="32">
        <f t="shared" si="246"/>
        <v>12745.3532457</v>
      </c>
      <c r="BT195" s="32">
        <f t="shared" si="246"/>
        <v>0</v>
      </c>
      <c r="BU195" s="32">
        <f t="shared" si="246"/>
        <v>0</v>
      </c>
      <c r="BV195" s="32">
        <f t="shared" si="246"/>
        <v>0</v>
      </c>
      <c r="BW195" s="32">
        <f t="shared" si="246"/>
        <v>0</v>
      </c>
      <c r="BX195" s="32">
        <f t="shared" si="246"/>
        <v>0</v>
      </c>
      <c r="BY195" s="32">
        <f t="shared" si="246"/>
        <v>0</v>
      </c>
      <c r="BZ195" s="32">
        <f t="shared" si="246"/>
        <v>0</v>
      </c>
      <c r="CA195" s="32">
        <f t="shared" si="246"/>
        <v>0</v>
      </c>
      <c r="CB195" s="32">
        <f t="shared" si="246"/>
        <v>0</v>
      </c>
      <c r="CC195" s="32">
        <f t="shared" si="246"/>
        <v>0</v>
      </c>
      <c r="CD195" s="32">
        <f t="shared" si="246"/>
        <v>0</v>
      </c>
      <c r="CE195" s="32">
        <f t="shared" si="246"/>
        <v>0</v>
      </c>
      <c r="CF195" s="32">
        <f t="shared" si="246"/>
        <v>0</v>
      </c>
      <c r="CG195" s="32">
        <f t="shared" si="246"/>
        <v>0</v>
      </c>
      <c r="CH195" s="32">
        <f t="shared" si="246"/>
        <v>0</v>
      </c>
      <c r="CI195" s="32">
        <f t="shared" si="246"/>
        <v>11486.214702609999</v>
      </c>
      <c r="CJ195" s="32">
        <f t="shared" si="246"/>
        <v>12490.857121159999</v>
      </c>
      <c r="CK195" s="32">
        <f t="shared" si="246"/>
        <v>0</v>
      </c>
      <c r="CL195" s="32">
        <f t="shared" si="246"/>
        <v>0</v>
      </c>
      <c r="CM195" s="32">
        <f t="shared" si="246"/>
        <v>12809.55593696</v>
      </c>
      <c r="CN195" s="32">
        <f t="shared" si="246"/>
        <v>0</v>
      </c>
      <c r="CO195" s="32">
        <f t="shared" si="246"/>
        <v>0</v>
      </c>
      <c r="CP195" s="32">
        <f t="shared" si="246"/>
        <v>12813.608175699999</v>
      </c>
      <c r="CQ195" s="32">
        <f t="shared" si="246"/>
        <v>12242.390279159999</v>
      </c>
      <c r="CR195" s="32">
        <f t="shared" si="246"/>
        <v>0</v>
      </c>
      <c r="CS195" s="32">
        <f t="shared" si="246"/>
        <v>0</v>
      </c>
      <c r="CT195" s="32">
        <f t="shared" si="246"/>
        <v>0</v>
      </c>
      <c r="CU195" s="32">
        <f t="shared" si="246"/>
        <v>0</v>
      </c>
      <c r="CV195" s="32">
        <f t="shared" si="246"/>
        <v>0</v>
      </c>
      <c r="CW195" s="32">
        <f t="shared" si="246"/>
        <v>0</v>
      </c>
      <c r="CX195" s="32">
        <f t="shared" si="246"/>
        <v>0</v>
      </c>
      <c r="CY195" s="32">
        <f t="shared" si="246"/>
        <v>0</v>
      </c>
      <c r="CZ195" s="32">
        <f t="shared" si="246"/>
        <v>12279.590628960001</v>
      </c>
      <c r="DA195" s="32">
        <f t="shared" si="246"/>
        <v>0</v>
      </c>
      <c r="DB195" s="32">
        <f t="shared" si="246"/>
        <v>0</v>
      </c>
      <c r="DC195" s="32">
        <f t="shared" si="246"/>
        <v>0</v>
      </c>
      <c r="DD195" s="32">
        <f t="shared" si="246"/>
        <v>0</v>
      </c>
      <c r="DE195" s="32">
        <f t="shared" si="246"/>
        <v>0</v>
      </c>
      <c r="DF195" s="32">
        <f t="shared" si="246"/>
        <v>12195.8515522</v>
      </c>
      <c r="DG195" s="32">
        <f t="shared" si="246"/>
        <v>0</v>
      </c>
      <c r="DH195" s="32">
        <f t="shared" si="246"/>
        <v>12047.9345916</v>
      </c>
      <c r="DI195" s="32">
        <f t="shared" si="246"/>
        <v>12183.0336642</v>
      </c>
      <c r="DJ195" s="32">
        <f t="shared" si="246"/>
        <v>12219.921224739999</v>
      </c>
      <c r="DK195" s="32">
        <f t="shared" si="246"/>
        <v>12105.82001847</v>
      </c>
      <c r="DL195" s="32">
        <f t="shared" si="246"/>
        <v>12940.90477424</v>
      </c>
      <c r="DM195" s="32">
        <f t="shared" si="246"/>
        <v>0</v>
      </c>
      <c r="DN195" s="32">
        <f t="shared" si="246"/>
        <v>12524.90045662</v>
      </c>
      <c r="DO195" s="32">
        <f t="shared" si="246"/>
        <v>12620.597790219999</v>
      </c>
      <c r="DP195" s="32">
        <f t="shared" si="246"/>
        <v>0</v>
      </c>
      <c r="DQ195" s="32">
        <f t="shared" si="246"/>
        <v>0</v>
      </c>
      <c r="DR195" s="32">
        <f t="shared" si="246"/>
        <v>12116.754699429999</v>
      </c>
      <c r="DS195" s="32">
        <f t="shared" si="246"/>
        <v>11983.55824837</v>
      </c>
      <c r="DT195" s="32">
        <f t="shared" si="246"/>
        <v>0</v>
      </c>
      <c r="DU195" s="32">
        <f t="shared" si="246"/>
        <v>0</v>
      </c>
      <c r="DV195" s="32">
        <f t="shared" si="246"/>
        <v>0</v>
      </c>
      <c r="DW195" s="32">
        <f t="shared" si="246"/>
        <v>0</v>
      </c>
      <c r="DX195" s="32">
        <f t="shared" si="246"/>
        <v>0</v>
      </c>
      <c r="DY195" s="32">
        <f t="shared" si="246"/>
        <v>0</v>
      </c>
      <c r="DZ195" s="32">
        <f t="shared" si="246"/>
        <v>0</v>
      </c>
      <c r="EA195" s="32">
        <f t="shared" ref="EA195:FX195" si="247">ROUND(IF((OR(EA189=1,EA190=1))=TRUE(),0,EA191*EA193),8)</f>
        <v>0</v>
      </c>
      <c r="EB195" s="32">
        <f t="shared" si="247"/>
        <v>11838.00122878</v>
      </c>
      <c r="EC195" s="32">
        <f t="shared" si="247"/>
        <v>0</v>
      </c>
      <c r="ED195" s="32">
        <f t="shared" si="247"/>
        <v>0</v>
      </c>
      <c r="EE195" s="32">
        <f t="shared" si="247"/>
        <v>0</v>
      </c>
      <c r="EF195" s="32">
        <f t="shared" si="247"/>
        <v>12008.474609069999</v>
      </c>
      <c r="EG195" s="32">
        <f t="shared" si="247"/>
        <v>0</v>
      </c>
      <c r="EH195" s="32">
        <f t="shared" si="247"/>
        <v>0</v>
      </c>
      <c r="EI195" s="32">
        <f t="shared" si="247"/>
        <v>12494.72060775</v>
      </c>
      <c r="EJ195" s="32">
        <f t="shared" si="247"/>
        <v>12374.322630189999</v>
      </c>
      <c r="EK195" s="32">
        <f t="shared" si="247"/>
        <v>0</v>
      </c>
      <c r="EL195" s="32">
        <f t="shared" si="247"/>
        <v>11721.17875598</v>
      </c>
      <c r="EM195" s="32">
        <f t="shared" si="247"/>
        <v>0</v>
      </c>
      <c r="EN195" s="32">
        <f t="shared" si="247"/>
        <v>11899.96370183</v>
      </c>
      <c r="EO195" s="32">
        <f t="shared" si="247"/>
        <v>0</v>
      </c>
      <c r="EP195" s="32">
        <f t="shared" si="247"/>
        <v>0</v>
      </c>
      <c r="EQ195" s="32">
        <f t="shared" si="247"/>
        <v>0</v>
      </c>
      <c r="ER195" s="32">
        <f t="shared" si="247"/>
        <v>0</v>
      </c>
      <c r="ES195" s="32">
        <f t="shared" si="247"/>
        <v>0</v>
      </c>
      <c r="ET195" s="32">
        <f t="shared" si="247"/>
        <v>0</v>
      </c>
      <c r="EU195" s="32">
        <f t="shared" si="247"/>
        <v>11607.65674914</v>
      </c>
      <c r="EV195" s="32">
        <f t="shared" si="247"/>
        <v>0</v>
      </c>
      <c r="EW195" s="32">
        <f t="shared" si="247"/>
        <v>0</v>
      </c>
      <c r="EX195" s="32">
        <f t="shared" si="247"/>
        <v>0</v>
      </c>
      <c r="EY195" s="32">
        <f t="shared" si="247"/>
        <v>11839.306314990001</v>
      </c>
      <c r="EZ195" s="32">
        <f t="shared" si="247"/>
        <v>0</v>
      </c>
      <c r="FA195" s="32">
        <f t="shared" si="247"/>
        <v>0</v>
      </c>
      <c r="FB195" s="32">
        <f t="shared" si="247"/>
        <v>0</v>
      </c>
      <c r="FC195" s="32">
        <f t="shared" si="247"/>
        <v>0</v>
      </c>
      <c r="FD195" s="32">
        <f t="shared" si="247"/>
        <v>0</v>
      </c>
      <c r="FE195" s="32">
        <f t="shared" si="247"/>
        <v>0</v>
      </c>
      <c r="FF195" s="32">
        <f t="shared" si="247"/>
        <v>0</v>
      </c>
      <c r="FG195" s="32">
        <f t="shared" si="247"/>
        <v>0</v>
      </c>
      <c r="FH195" s="32">
        <f t="shared" si="247"/>
        <v>0</v>
      </c>
      <c r="FI195" s="32">
        <f t="shared" si="247"/>
        <v>12418.19078406</v>
      </c>
      <c r="FJ195" s="32">
        <f t="shared" si="247"/>
        <v>0</v>
      </c>
      <c r="FK195" s="32">
        <f t="shared" si="247"/>
        <v>12529.69260375</v>
      </c>
      <c r="FL195" s="32">
        <f t="shared" si="247"/>
        <v>0</v>
      </c>
      <c r="FM195" s="32">
        <f t="shared" si="247"/>
        <v>0</v>
      </c>
      <c r="FN195" s="32">
        <f t="shared" si="247"/>
        <v>12577.886956599999</v>
      </c>
      <c r="FO195" s="32">
        <f t="shared" si="247"/>
        <v>12397.11094536</v>
      </c>
      <c r="FP195" s="32">
        <f t="shared" si="247"/>
        <v>12702.876464720001</v>
      </c>
      <c r="FQ195" s="32">
        <f t="shared" si="247"/>
        <v>12302.11576972</v>
      </c>
      <c r="FR195" s="32">
        <f t="shared" si="247"/>
        <v>0</v>
      </c>
      <c r="FS195" s="32">
        <f t="shared" si="247"/>
        <v>0</v>
      </c>
      <c r="FT195" s="32">
        <f t="shared" si="247"/>
        <v>0</v>
      </c>
      <c r="FU195" s="32">
        <f t="shared" si="247"/>
        <v>12542.250553080001</v>
      </c>
      <c r="FV195" s="32">
        <f t="shared" si="247"/>
        <v>12111.012320129999</v>
      </c>
      <c r="FW195" s="32">
        <f t="shared" si="247"/>
        <v>0</v>
      </c>
      <c r="FX195" s="32">
        <f t="shared" si="247"/>
        <v>0</v>
      </c>
      <c r="FY195" s="47"/>
      <c r="FZ195" s="32"/>
      <c r="GA195" s="2"/>
      <c r="GB195" s="32"/>
      <c r="GC195" s="32"/>
      <c r="GD195" s="32"/>
      <c r="GE195" s="2"/>
      <c r="GF195" s="32"/>
      <c r="GG195" s="32"/>
      <c r="GH195" s="32"/>
      <c r="GI195" s="32"/>
      <c r="GJ195" s="32"/>
      <c r="GK195" s="32"/>
    </row>
    <row r="196" spans="1:193" x14ac:dyDescent="0.35">
      <c r="A196" s="2"/>
      <c r="B196" s="2" t="s">
        <v>954</v>
      </c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  <c r="FY196" s="2"/>
      <c r="FZ196" s="2"/>
      <c r="GA196" s="2"/>
      <c r="GB196" s="2"/>
      <c r="GC196" s="2"/>
      <c r="GD196" s="2"/>
      <c r="GE196" s="2"/>
      <c r="GF196" s="2"/>
      <c r="GG196" s="2"/>
      <c r="GH196" s="2"/>
      <c r="GI196" s="2"/>
      <c r="GJ196" s="2"/>
      <c r="GK196" s="2"/>
    </row>
    <row r="197" spans="1:193" x14ac:dyDescent="0.35">
      <c r="A197" s="3" t="s">
        <v>955</v>
      </c>
      <c r="B197" s="2" t="s">
        <v>956</v>
      </c>
      <c r="C197" s="2">
        <f t="shared" ref="C197:BN197" si="248">ROUND(IF((OR(C189=1,C190=1))=TRUE(),0,(C195*459)+(C42*C195*C135)),2)</f>
        <v>13980410.939999999</v>
      </c>
      <c r="D197" s="2">
        <f t="shared" si="248"/>
        <v>35879681.5</v>
      </c>
      <c r="E197" s="2">
        <f t="shared" si="248"/>
        <v>13029532.17</v>
      </c>
      <c r="F197" s="2">
        <f t="shared" si="248"/>
        <v>24729733.420000002</v>
      </c>
      <c r="G197" s="2">
        <f t="shared" si="248"/>
        <v>0</v>
      </c>
      <c r="H197" s="2">
        <f t="shared" si="248"/>
        <v>0</v>
      </c>
      <c r="I197" s="2">
        <f t="shared" si="248"/>
        <v>15253462.17</v>
      </c>
      <c r="J197" s="2">
        <f t="shared" si="248"/>
        <v>7690037.4800000004</v>
      </c>
      <c r="K197" s="2">
        <f t="shared" si="248"/>
        <v>0</v>
      </c>
      <c r="L197" s="2">
        <f t="shared" si="248"/>
        <v>8249179.6799999997</v>
      </c>
      <c r="M197" s="2">
        <f t="shared" si="248"/>
        <v>7213215.8300000001</v>
      </c>
      <c r="N197" s="2">
        <f t="shared" si="248"/>
        <v>0</v>
      </c>
      <c r="O197" s="2">
        <f t="shared" si="248"/>
        <v>0</v>
      </c>
      <c r="P197" s="2">
        <f t="shared" si="248"/>
        <v>0</v>
      </c>
      <c r="Q197" s="2">
        <f t="shared" si="248"/>
        <v>55566622.640000001</v>
      </c>
      <c r="R197" s="2">
        <f t="shared" si="248"/>
        <v>11315761.35</v>
      </c>
      <c r="S197" s="2">
        <f t="shared" si="248"/>
        <v>7142817.4500000002</v>
      </c>
      <c r="T197" s="2">
        <f t="shared" si="248"/>
        <v>0</v>
      </c>
      <c r="U197" s="2">
        <f t="shared" si="248"/>
        <v>0</v>
      </c>
      <c r="V197" s="2">
        <f t="shared" si="248"/>
        <v>0</v>
      </c>
      <c r="W197" s="2">
        <f t="shared" si="248"/>
        <v>0</v>
      </c>
      <c r="X197" s="2">
        <f t="shared" si="248"/>
        <v>0</v>
      </c>
      <c r="Y197" s="2">
        <f t="shared" si="248"/>
        <v>6313611.3200000003</v>
      </c>
      <c r="Z197" s="2">
        <f t="shared" si="248"/>
        <v>0</v>
      </c>
      <c r="AA197" s="2">
        <f t="shared" si="248"/>
        <v>0</v>
      </c>
      <c r="AB197" s="2">
        <f t="shared" si="248"/>
        <v>0</v>
      </c>
      <c r="AC197" s="2">
        <f t="shared" si="248"/>
        <v>0</v>
      </c>
      <c r="AD197" s="2">
        <f t="shared" si="248"/>
        <v>0</v>
      </c>
      <c r="AE197" s="2">
        <f t="shared" si="248"/>
        <v>0</v>
      </c>
      <c r="AF197" s="2">
        <f t="shared" si="248"/>
        <v>0</v>
      </c>
      <c r="AG197" s="2">
        <f t="shared" si="248"/>
        <v>0</v>
      </c>
      <c r="AH197" s="2">
        <f t="shared" si="248"/>
        <v>6304615.9900000002</v>
      </c>
      <c r="AI197" s="2">
        <f t="shared" si="248"/>
        <v>0</v>
      </c>
      <c r="AJ197" s="2">
        <f t="shared" si="248"/>
        <v>0</v>
      </c>
      <c r="AK197" s="2">
        <f t="shared" si="248"/>
        <v>0</v>
      </c>
      <c r="AL197" s="2">
        <f t="shared" si="248"/>
        <v>0</v>
      </c>
      <c r="AM197" s="2">
        <f t="shared" si="248"/>
        <v>0</v>
      </c>
      <c r="AN197" s="2">
        <f t="shared" si="248"/>
        <v>0</v>
      </c>
      <c r="AO197" s="2">
        <f t="shared" si="248"/>
        <v>9778499.7400000002</v>
      </c>
      <c r="AP197" s="2">
        <f t="shared" si="248"/>
        <v>88358495.170000002</v>
      </c>
      <c r="AQ197" s="2">
        <f t="shared" si="248"/>
        <v>0</v>
      </c>
      <c r="AR197" s="2">
        <f t="shared" si="248"/>
        <v>0</v>
      </c>
      <c r="AS197" s="2">
        <f t="shared" si="248"/>
        <v>0</v>
      </c>
      <c r="AT197" s="2">
        <f t="shared" si="248"/>
        <v>0</v>
      </c>
      <c r="AU197" s="2">
        <f t="shared" si="248"/>
        <v>0</v>
      </c>
      <c r="AV197" s="2">
        <f t="shared" si="248"/>
        <v>0</v>
      </c>
      <c r="AW197" s="2">
        <f t="shared" si="248"/>
        <v>0</v>
      </c>
      <c r="AX197" s="2">
        <f t="shared" si="248"/>
        <v>0</v>
      </c>
      <c r="AY197" s="2">
        <f t="shared" si="248"/>
        <v>0</v>
      </c>
      <c r="AZ197" s="2">
        <f t="shared" si="248"/>
        <v>19002367.280000001</v>
      </c>
      <c r="BA197" s="2">
        <f t="shared" si="248"/>
        <v>12950324.380000001</v>
      </c>
      <c r="BB197" s="2">
        <f t="shared" si="248"/>
        <v>11692935.32</v>
      </c>
      <c r="BC197" s="2">
        <f t="shared" si="248"/>
        <v>29865726.920000002</v>
      </c>
      <c r="BD197" s="2">
        <f t="shared" si="248"/>
        <v>0</v>
      </c>
      <c r="BE197" s="2">
        <f t="shared" si="248"/>
        <v>0</v>
      </c>
      <c r="BF197" s="2">
        <f t="shared" si="248"/>
        <v>0</v>
      </c>
      <c r="BG197" s="2">
        <f t="shared" si="248"/>
        <v>6627019.2699999996</v>
      </c>
      <c r="BH197" s="2">
        <f t="shared" si="248"/>
        <v>0</v>
      </c>
      <c r="BI197" s="2">
        <f t="shared" si="248"/>
        <v>0</v>
      </c>
      <c r="BJ197" s="2">
        <f t="shared" si="248"/>
        <v>0</v>
      </c>
      <c r="BK197" s="2">
        <f t="shared" si="248"/>
        <v>25926953.399999999</v>
      </c>
      <c r="BL197" s="2">
        <f t="shared" si="248"/>
        <v>0</v>
      </c>
      <c r="BM197" s="2">
        <f t="shared" si="248"/>
        <v>0</v>
      </c>
      <c r="BN197" s="2">
        <f t="shared" si="248"/>
        <v>8490276.9000000004</v>
      </c>
      <c r="BO197" s="2">
        <f t="shared" ref="BO197:DZ197" si="249">ROUND(IF((OR(BO189=1,BO190=1))=TRUE(),0,(BO195*459)+(BO42*BO195*BO135)),2)</f>
        <v>6570212.7400000002</v>
      </c>
      <c r="BP197" s="2">
        <f t="shared" si="249"/>
        <v>0</v>
      </c>
      <c r="BQ197" s="2">
        <f t="shared" si="249"/>
        <v>11362688.48</v>
      </c>
      <c r="BR197" s="2">
        <f t="shared" si="249"/>
        <v>0</v>
      </c>
      <c r="BS197" s="2">
        <f t="shared" si="249"/>
        <v>7039105.6500000004</v>
      </c>
      <c r="BT197" s="2">
        <f t="shared" si="249"/>
        <v>0</v>
      </c>
      <c r="BU197" s="2">
        <f t="shared" si="249"/>
        <v>0</v>
      </c>
      <c r="BV197" s="2">
        <f t="shared" si="249"/>
        <v>0</v>
      </c>
      <c r="BW197" s="2">
        <f t="shared" si="249"/>
        <v>0</v>
      </c>
      <c r="BX197" s="2">
        <f t="shared" si="249"/>
        <v>0</v>
      </c>
      <c r="BY197" s="2">
        <f t="shared" si="249"/>
        <v>0</v>
      </c>
      <c r="BZ197" s="2">
        <f t="shared" si="249"/>
        <v>0</v>
      </c>
      <c r="CA197" s="2">
        <f t="shared" si="249"/>
        <v>0</v>
      </c>
      <c r="CB197" s="2">
        <f t="shared" si="249"/>
        <v>0</v>
      </c>
      <c r="CC197" s="2">
        <f t="shared" si="249"/>
        <v>0</v>
      </c>
      <c r="CD197" s="2">
        <f t="shared" si="249"/>
        <v>0</v>
      </c>
      <c r="CE197" s="2">
        <f t="shared" si="249"/>
        <v>0</v>
      </c>
      <c r="CF197" s="2">
        <f t="shared" si="249"/>
        <v>0</v>
      </c>
      <c r="CG197" s="2">
        <f t="shared" si="249"/>
        <v>0</v>
      </c>
      <c r="CH197" s="2">
        <f t="shared" si="249"/>
        <v>0</v>
      </c>
      <c r="CI197" s="2">
        <f t="shared" si="249"/>
        <v>5922751.75</v>
      </c>
      <c r="CJ197" s="2">
        <f t="shared" si="249"/>
        <v>6412306.4100000001</v>
      </c>
      <c r="CK197" s="2">
        <f t="shared" si="249"/>
        <v>0</v>
      </c>
      <c r="CL197" s="2">
        <f t="shared" si="249"/>
        <v>0</v>
      </c>
      <c r="CM197" s="2">
        <f t="shared" si="249"/>
        <v>6532566.0999999996</v>
      </c>
      <c r="CN197" s="2">
        <f t="shared" si="249"/>
        <v>0</v>
      </c>
      <c r="CO197" s="2">
        <f t="shared" si="249"/>
        <v>0</v>
      </c>
      <c r="CP197" s="2">
        <f t="shared" si="249"/>
        <v>6611514.29</v>
      </c>
      <c r="CQ197" s="2">
        <f t="shared" si="249"/>
        <v>6533322.9699999997</v>
      </c>
      <c r="CR197" s="2">
        <f t="shared" si="249"/>
        <v>0</v>
      </c>
      <c r="CS197" s="2">
        <f t="shared" si="249"/>
        <v>0</v>
      </c>
      <c r="CT197" s="2">
        <f t="shared" si="249"/>
        <v>0</v>
      </c>
      <c r="CU197" s="2">
        <f t="shared" si="249"/>
        <v>0</v>
      </c>
      <c r="CV197" s="2">
        <f t="shared" si="249"/>
        <v>0</v>
      </c>
      <c r="CW197" s="2">
        <f t="shared" si="249"/>
        <v>0</v>
      </c>
      <c r="CX197" s="2">
        <f t="shared" si="249"/>
        <v>0</v>
      </c>
      <c r="CY197" s="2">
        <f t="shared" si="249"/>
        <v>0</v>
      </c>
      <c r="CZ197" s="2">
        <f t="shared" si="249"/>
        <v>7215978.6399999997</v>
      </c>
      <c r="DA197" s="2">
        <f t="shared" si="249"/>
        <v>0</v>
      </c>
      <c r="DB197" s="2">
        <f t="shared" si="249"/>
        <v>0</v>
      </c>
      <c r="DC197" s="2">
        <f t="shared" si="249"/>
        <v>0</v>
      </c>
      <c r="DD197" s="2">
        <f t="shared" si="249"/>
        <v>0</v>
      </c>
      <c r="DE197" s="2">
        <f t="shared" si="249"/>
        <v>0</v>
      </c>
      <c r="DF197" s="2">
        <f t="shared" si="249"/>
        <v>21126385.809999999</v>
      </c>
      <c r="DG197" s="2">
        <f t="shared" si="249"/>
        <v>0</v>
      </c>
      <c r="DH197" s="2">
        <f t="shared" si="249"/>
        <v>7106883.8499999996</v>
      </c>
      <c r="DI197" s="2">
        <f t="shared" si="249"/>
        <v>7873261.1399999997</v>
      </c>
      <c r="DJ197" s="2">
        <f t="shared" si="249"/>
        <v>6086840.5199999996</v>
      </c>
      <c r="DK197" s="2">
        <f t="shared" si="249"/>
        <v>5979887.7000000002</v>
      </c>
      <c r="DL197" s="2">
        <f t="shared" si="249"/>
        <v>11380179.890000001</v>
      </c>
      <c r="DM197" s="2">
        <f t="shared" si="249"/>
        <v>0</v>
      </c>
      <c r="DN197" s="2">
        <f t="shared" si="249"/>
        <v>7136036.9900000002</v>
      </c>
      <c r="DO197" s="2">
        <f t="shared" si="249"/>
        <v>9174821.2200000007</v>
      </c>
      <c r="DP197" s="2">
        <f t="shared" si="249"/>
        <v>0</v>
      </c>
      <c r="DQ197" s="2">
        <f t="shared" si="249"/>
        <v>0</v>
      </c>
      <c r="DR197" s="2">
        <f t="shared" si="249"/>
        <v>7098188.7699999996</v>
      </c>
      <c r="DS197" s="2">
        <f t="shared" si="249"/>
        <v>6189699.5700000003</v>
      </c>
      <c r="DT197" s="2">
        <f t="shared" si="249"/>
        <v>0</v>
      </c>
      <c r="DU197" s="2">
        <f t="shared" si="249"/>
        <v>0</v>
      </c>
      <c r="DV197" s="2">
        <f t="shared" si="249"/>
        <v>0</v>
      </c>
      <c r="DW197" s="2">
        <f t="shared" si="249"/>
        <v>0</v>
      </c>
      <c r="DX197" s="2">
        <f t="shared" si="249"/>
        <v>0</v>
      </c>
      <c r="DY197" s="2">
        <f t="shared" si="249"/>
        <v>0</v>
      </c>
      <c r="DZ197" s="2">
        <f t="shared" si="249"/>
        <v>0</v>
      </c>
      <c r="EA197" s="2">
        <f t="shared" ref="EA197:FX197" si="250">ROUND(IF((OR(EA189=1,EA190=1))=TRUE(),0,(EA195*459)+(EA42*EA195*EA135)),2)</f>
        <v>0</v>
      </c>
      <c r="EB197" s="2">
        <f t="shared" si="250"/>
        <v>5943907.7699999996</v>
      </c>
      <c r="EC197" s="2">
        <f t="shared" si="250"/>
        <v>0</v>
      </c>
      <c r="ED197" s="2">
        <f t="shared" si="250"/>
        <v>0</v>
      </c>
      <c r="EE197" s="2">
        <f t="shared" si="250"/>
        <v>0</v>
      </c>
      <c r="EF197" s="2">
        <f t="shared" si="250"/>
        <v>7014870.5300000003</v>
      </c>
      <c r="EG197" s="2">
        <f t="shared" si="250"/>
        <v>0</v>
      </c>
      <c r="EH197" s="2">
        <f t="shared" si="250"/>
        <v>0</v>
      </c>
      <c r="EI197" s="2">
        <f t="shared" si="250"/>
        <v>23061455.850000001</v>
      </c>
      <c r="EJ197" s="2">
        <f t="shared" si="250"/>
        <v>14011989.98</v>
      </c>
      <c r="EK197" s="2">
        <f t="shared" si="250"/>
        <v>0</v>
      </c>
      <c r="EL197" s="2">
        <f t="shared" si="250"/>
        <v>5730671.8300000001</v>
      </c>
      <c r="EM197" s="2">
        <f t="shared" si="250"/>
        <v>0</v>
      </c>
      <c r="EN197" s="2">
        <f t="shared" si="250"/>
        <v>6451255.9199999999</v>
      </c>
      <c r="EO197" s="2">
        <f t="shared" si="250"/>
        <v>0</v>
      </c>
      <c r="EP197" s="2">
        <f t="shared" si="250"/>
        <v>0</v>
      </c>
      <c r="EQ197" s="2">
        <f t="shared" si="250"/>
        <v>0</v>
      </c>
      <c r="ER197" s="2">
        <f t="shared" si="250"/>
        <v>0</v>
      </c>
      <c r="ES197" s="2">
        <f t="shared" si="250"/>
        <v>0</v>
      </c>
      <c r="ET197" s="2">
        <f t="shared" si="250"/>
        <v>0</v>
      </c>
      <c r="EU197" s="2">
        <f t="shared" si="250"/>
        <v>6061007.6200000001</v>
      </c>
      <c r="EV197" s="2">
        <f t="shared" si="250"/>
        <v>0</v>
      </c>
      <c r="EW197" s="2">
        <f t="shared" si="250"/>
        <v>0</v>
      </c>
      <c r="EX197" s="2">
        <f t="shared" si="250"/>
        <v>0</v>
      </c>
      <c r="EY197" s="2">
        <f t="shared" si="250"/>
        <v>6224728.4000000004</v>
      </c>
      <c r="EZ197" s="2">
        <f t="shared" si="250"/>
        <v>0</v>
      </c>
      <c r="FA197" s="2">
        <f t="shared" si="250"/>
        <v>0</v>
      </c>
      <c r="FB197" s="2">
        <f t="shared" si="250"/>
        <v>0</v>
      </c>
      <c r="FC197" s="2">
        <f t="shared" si="250"/>
        <v>0</v>
      </c>
      <c r="FD197" s="2">
        <f t="shared" si="250"/>
        <v>0</v>
      </c>
      <c r="FE197" s="2">
        <f t="shared" si="250"/>
        <v>0</v>
      </c>
      <c r="FF197" s="2">
        <f t="shared" si="250"/>
        <v>0</v>
      </c>
      <c r="FG197" s="2">
        <f t="shared" si="250"/>
        <v>0</v>
      </c>
      <c r="FH197" s="2">
        <f t="shared" si="250"/>
        <v>0</v>
      </c>
      <c r="FI197" s="2">
        <f t="shared" si="250"/>
        <v>7062721.8300000001</v>
      </c>
      <c r="FJ197" s="2">
        <f t="shared" si="250"/>
        <v>0</v>
      </c>
      <c r="FK197" s="2">
        <f t="shared" si="250"/>
        <v>7966629.1500000004</v>
      </c>
      <c r="FL197" s="2">
        <f t="shared" si="250"/>
        <v>0</v>
      </c>
      <c r="FM197" s="2">
        <f t="shared" si="250"/>
        <v>0</v>
      </c>
      <c r="FN197" s="2">
        <f t="shared" si="250"/>
        <v>30878662.170000002</v>
      </c>
      <c r="FO197" s="2">
        <f t="shared" si="250"/>
        <v>6564121.4800000004</v>
      </c>
      <c r="FP197" s="2">
        <f t="shared" si="250"/>
        <v>7828122.2199999997</v>
      </c>
      <c r="FQ197" s="2">
        <f t="shared" si="250"/>
        <v>6347891.7400000002</v>
      </c>
      <c r="FR197" s="2">
        <f t="shared" si="250"/>
        <v>0</v>
      </c>
      <c r="FS197" s="2">
        <f t="shared" si="250"/>
        <v>0</v>
      </c>
      <c r="FT197" s="2">
        <f t="shared" si="250"/>
        <v>0</v>
      </c>
      <c r="FU197" s="2">
        <f t="shared" si="250"/>
        <v>6592808.9199999999</v>
      </c>
      <c r="FV197" s="2">
        <f t="shared" si="250"/>
        <v>6271082.1799999997</v>
      </c>
      <c r="FW197" s="2">
        <f t="shared" si="250"/>
        <v>0</v>
      </c>
      <c r="FX197" s="2">
        <f t="shared" si="250"/>
        <v>0</v>
      </c>
      <c r="FY197" s="32"/>
      <c r="FZ197" s="63"/>
      <c r="GA197" s="2"/>
      <c r="GB197" s="32"/>
      <c r="GC197" s="32"/>
      <c r="GD197" s="32"/>
      <c r="GE197" s="2"/>
      <c r="GF197" s="32"/>
      <c r="GG197" s="32"/>
      <c r="GH197" s="32"/>
      <c r="GI197" s="32"/>
      <c r="GJ197" s="32"/>
      <c r="GK197" s="32"/>
    </row>
    <row r="198" spans="1:193" x14ac:dyDescent="0.35">
      <c r="A198" s="2"/>
      <c r="B198" s="2" t="s">
        <v>957</v>
      </c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  <c r="FY198" s="2"/>
      <c r="FZ198" s="2"/>
      <c r="GA198" s="2"/>
      <c r="GB198" s="2"/>
      <c r="GC198" s="2"/>
      <c r="GD198" s="2"/>
      <c r="GE198" s="2"/>
      <c r="GF198" s="2"/>
      <c r="GG198" s="2"/>
      <c r="GH198" s="2"/>
      <c r="GI198" s="2"/>
      <c r="GJ198" s="2"/>
      <c r="GK198" s="2"/>
    </row>
    <row r="199" spans="1:193" x14ac:dyDescent="0.35">
      <c r="A199" s="3" t="s">
        <v>958</v>
      </c>
      <c r="B199" s="2" t="s">
        <v>959</v>
      </c>
      <c r="C199" s="12">
        <f>IF((OR(C189=1,C190=1))=TRUE(),0,C95)</f>
        <v>6449</v>
      </c>
      <c r="D199" s="12">
        <f t="shared" ref="D199:BO199" si="251">IF((OR(D189=1,D190=1))=TRUE(),0,D95)</f>
        <v>36271.5</v>
      </c>
      <c r="E199" s="12">
        <f t="shared" si="251"/>
        <v>5241.16</v>
      </c>
      <c r="F199" s="12">
        <f t="shared" si="251"/>
        <v>22287.5</v>
      </c>
      <c r="G199" s="12">
        <f t="shared" si="251"/>
        <v>0</v>
      </c>
      <c r="H199" s="12">
        <f t="shared" si="251"/>
        <v>0</v>
      </c>
      <c r="I199" s="12">
        <f t="shared" si="251"/>
        <v>7222.08</v>
      </c>
      <c r="J199" s="12">
        <f t="shared" si="251"/>
        <v>1986</v>
      </c>
      <c r="K199" s="12">
        <f t="shared" si="251"/>
        <v>0</v>
      </c>
      <c r="L199" s="12">
        <f t="shared" si="251"/>
        <v>2060</v>
      </c>
      <c r="M199" s="12">
        <f t="shared" si="251"/>
        <v>881</v>
      </c>
      <c r="N199" s="12">
        <f t="shared" si="251"/>
        <v>0</v>
      </c>
      <c r="O199" s="12">
        <f t="shared" si="251"/>
        <v>0</v>
      </c>
      <c r="P199" s="12">
        <f t="shared" si="251"/>
        <v>0</v>
      </c>
      <c r="Q199" s="12">
        <f t="shared" si="251"/>
        <v>37867.46</v>
      </c>
      <c r="R199" s="12">
        <f t="shared" si="251"/>
        <v>520</v>
      </c>
      <c r="S199" s="12">
        <f t="shared" si="251"/>
        <v>1483.8</v>
      </c>
      <c r="T199" s="12">
        <f t="shared" si="251"/>
        <v>0</v>
      </c>
      <c r="U199" s="12">
        <f t="shared" si="251"/>
        <v>0</v>
      </c>
      <c r="V199" s="12">
        <f t="shared" si="251"/>
        <v>0</v>
      </c>
      <c r="W199" s="12">
        <f t="shared" si="251"/>
        <v>0</v>
      </c>
      <c r="X199" s="12">
        <f t="shared" si="251"/>
        <v>0</v>
      </c>
      <c r="Y199" s="12">
        <f t="shared" si="251"/>
        <v>412</v>
      </c>
      <c r="Z199" s="12">
        <f t="shared" si="251"/>
        <v>0</v>
      </c>
      <c r="AA199" s="12">
        <f t="shared" si="251"/>
        <v>0</v>
      </c>
      <c r="AB199" s="12">
        <f t="shared" si="251"/>
        <v>0</v>
      </c>
      <c r="AC199" s="12">
        <f t="shared" si="251"/>
        <v>0</v>
      </c>
      <c r="AD199" s="12">
        <f t="shared" si="251"/>
        <v>0</v>
      </c>
      <c r="AE199" s="12">
        <f t="shared" si="251"/>
        <v>0</v>
      </c>
      <c r="AF199" s="12">
        <f t="shared" si="251"/>
        <v>0</v>
      </c>
      <c r="AG199" s="12">
        <f t="shared" si="251"/>
        <v>0</v>
      </c>
      <c r="AH199" s="12">
        <f t="shared" si="251"/>
        <v>925</v>
      </c>
      <c r="AI199" s="12">
        <f t="shared" si="251"/>
        <v>0</v>
      </c>
      <c r="AJ199" s="12">
        <f t="shared" si="251"/>
        <v>0</v>
      </c>
      <c r="AK199" s="12">
        <f t="shared" si="251"/>
        <v>0</v>
      </c>
      <c r="AL199" s="12">
        <f t="shared" si="251"/>
        <v>0</v>
      </c>
      <c r="AM199" s="12">
        <f t="shared" si="251"/>
        <v>0</v>
      </c>
      <c r="AN199" s="12">
        <f t="shared" si="251"/>
        <v>0</v>
      </c>
      <c r="AO199" s="12">
        <f t="shared" si="251"/>
        <v>3974.06</v>
      </c>
      <c r="AP199" s="12">
        <f t="shared" si="251"/>
        <v>80794.58</v>
      </c>
      <c r="AQ199" s="12">
        <f t="shared" si="251"/>
        <v>0</v>
      </c>
      <c r="AR199" s="12">
        <f t="shared" si="251"/>
        <v>0</v>
      </c>
      <c r="AS199" s="12">
        <f t="shared" si="251"/>
        <v>0</v>
      </c>
      <c r="AT199" s="12">
        <f t="shared" si="251"/>
        <v>0</v>
      </c>
      <c r="AU199" s="12">
        <f t="shared" si="251"/>
        <v>0</v>
      </c>
      <c r="AV199" s="12">
        <f t="shared" si="251"/>
        <v>0</v>
      </c>
      <c r="AW199" s="12">
        <f t="shared" si="251"/>
        <v>0</v>
      </c>
      <c r="AX199" s="12">
        <f t="shared" si="251"/>
        <v>0</v>
      </c>
      <c r="AY199" s="12">
        <f t="shared" si="251"/>
        <v>0</v>
      </c>
      <c r="AZ199" s="12">
        <f t="shared" si="251"/>
        <v>11745.24</v>
      </c>
      <c r="BA199" s="12">
        <f t="shared" si="251"/>
        <v>8758</v>
      </c>
      <c r="BB199" s="12">
        <f t="shared" si="251"/>
        <v>7048.58</v>
      </c>
      <c r="BC199" s="12">
        <f t="shared" si="251"/>
        <v>24837.52</v>
      </c>
      <c r="BD199" s="12">
        <f t="shared" si="251"/>
        <v>0</v>
      </c>
      <c r="BE199" s="12">
        <f t="shared" si="251"/>
        <v>0</v>
      </c>
      <c r="BF199" s="12">
        <f t="shared" si="251"/>
        <v>0</v>
      </c>
      <c r="BG199" s="12">
        <f t="shared" si="251"/>
        <v>883</v>
      </c>
      <c r="BH199" s="12">
        <f t="shared" si="251"/>
        <v>0</v>
      </c>
      <c r="BI199" s="12">
        <f t="shared" si="251"/>
        <v>0</v>
      </c>
      <c r="BJ199" s="12">
        <f t="shared" si="251"/>
        <v>0</v>
      </c>
      <c r="BK199" s="12">
        <f t="shared" si="251"/>
        <v>20889.400000000001</v>
      </c>
      <c r="BL199" s="12">
        <f t="shared" si="251"/>
        <v>0</v>
      </c>
      <c r="BM199" s="12">
        <f t="shared" si="251"/>
        <v>0</v>
      </c>
      <c r="BN199" s="12">
        <f t="shared" si="251"/>
        <v>2977.58</v>
      </c>
      <c r="BO199" s="12">
        <f t="shared" si="251"/>
        <v>1224.5</v>
      </c>
      <c r="BP199" s="12">
        <f t="shared" ref="BP199:EA199" si="252">IF((OR(BP189=1,BP190=1))=TRUE(),0,BP95)</f>
        <v>0</v>
      </c>
      <c r="BQ199" s="12">
        <f t="shared" si="252"/>
        <v>5948.5</v>
      </c>
      <c r="BR199" s="12">
        <f t="shared" si="252"/>
        <v>0</v>
      </c>
      <c r="BS199" s="12">
        <f t="shared" si="252"/>
        <v>1100.5</v>
      </c>
      <c r="BT199" s="12">
        <f t="shared" si="252"/>
        <v>0</v>
      </c>
      <c r="BU199" s="12">
        <f t="shared" si="252"/>
        <v>0</v>
      </c>
      <c r="BV199" s="12">
        <f t="shared" si="252"/>
        <v>0</v>
      </c>
      <c r="BW199" s="12">
        <f t="shared" si="252"/>
        <v>0</v>
      </c>
      <c r="BX199" s="12">
        <f t="shared" si="252"/>
        <v>0</v>
      </c>
      <c r="BY199" s="12">
        <f t="shared" si="252"/>
        <v>0</v>
      </c>
      <c r="BZ199" s="12">
        <f t="shared" si="252"/>
        <v>0</v>
      </c>
      <c r="CA199" s="12">
        <f t="shared" si="252"/>
        <v>0</v>
      </c>
      <c r="CB199" s="12">
        <f t="shared" si="252"/>
        <v>0</v>
      </c>
      <c r="CC199" s="12">
        <f t="shared" si="252"/>
        <v>0</v>
      </c>
      <c r="CD199" s="12">
        <f t="shared" si="252"/>
        <v>0</v>
      </c>
      <c r="CE199" s="12">
        <f t="shared" si="252"/>
        <v>0</v>
      </c>
      <c r="CF199" s="12">
        <f t="shared" si="252"/>
        <v>0</v>
      </c>
      <c r="CG199" s="12">
        <f t="shared" si="252"/>
        <v>0</v>
      </c>
      <c r="CH199" s="12">
        <f t="shared" si="252"/>
        <v>0</v>
      </c>
      <c r="CI199" s="12">
        <f t="shared" si="252"/>
        <v>697</v>
      </c>
      <c r="CJ199" s="12">
        <f t="shared" si="252"/>
        <v>819</v>
      </c>
      <c r="CK199" s="12">
        <f t="shared" si="252"/>
        <v>0</v>
      </c>
      <c r="CL199" s="12">
        <f t="shared" si="252"/>
        <v>0</v>
      </c>
      <c r="CM199" s="12">
        <f t="shared" si="252"/>
        <v>716.7</v>
      </c>
      <c r="CN199" s="12">
        <f t="shared" si="252"/>
        <v>0</v>
      </c>
      <c r="CO199" s="12">
        <f t="shared" si="252"/>
        <v>0</v>
      </c>
      <c r="CP199" s="12">
        <f t="shared" si="252"/>
        <v>907.74</v>
      </c>
      <c r="CQ199" s="12">
        <f t="shared" si="252"/>
        <v>729</v>
      </c>
      <c r="CR199" s="12">
        <f t="shared" si="252"/>
        <v>0</v>
      </c>
      <c r="CS199" s="12">
        <f t="shared" si="252"/>
        <v>0</v>
      </c>
      <c r="CT199" s="12">
        <f t="shared" si="252"/>
        <v>0</v>
      </c>
      <c r="CU199" s="12">
        <f t="shared" si="252"/>
        <v>0</v>
      </c>
      <c r="CV199" s="12">
        <f t="shared" si="252"/>
        <v>0</v>
      </c>
      <c r="CW199" s="12">
        <f t="shared" si="252"/>
        <v>0</v>
      </c>
      <c r="CX199" s="12">
        <f t="shared" si="252"/>
        <v>0</v>
      </c>
      <c r="CY199" s="12">
        <f t="shared" si="252"/>
        <v>0</v>
      </c>
      <c r="CZ199" s="12">
        <f t="shared" si="252"/>
        <v>1720</v>
      </c>
      <c r="DA199" s="12">
        <f t="shared" si="252"/>
        <v>0</v>
      </c>
      <c r="DB199" s="12">
        <f t="shared" si="252"/>
        <v>0</v>
      </c>
      <c r="DC199" s="12">
        <f t="shared" si="252"/>
        <v>0</v>
      </c>
      <c r="DD199" s="12">
        <f t="shared" si="252"/>
        <v>0</v>
      </c>
      <c r="DE199" s="12">
        <f t="shared" si="252"/>
        <v>0</v>
      </c>
      <c r="DF199" s="12">
        <f t="shared" si="252"/>
        <v>19338.419999999998</v>
      </c>
      <c r="DG199" s="12">
        <f t="shared" si="252"/>
        <v>0</v>
      </c>
      <c r="DH199" s="12">
        <f t="shared" si="252"/>
        <v>1758</v>
      </c>
      <c r="DI199" s="12">
        <f t="shared" si="252"/>
        <v>2389.2399999999998</v>
      </c>
      <c r="DJ199" s="12">
        <f t="shared" si="252"/>
        <v>648</v>
      </c>
      <c r="DK199" s="12">
        <f t="shared" si="252"/>
        <v>515</v>
      </c>
      <c r="DL199" s="12">
        <f t="shared" si="252"/>
        <v>5706.58</v>
      </c>
      <c r="DM199" s="12">
        <f t="shared" si="252"/>
        <v>0</v>
      </c>
      <c r="DN199" s="12">
        <f t="shared" si="252"/>
        <v>1358</v>
      </c>
      <c r="DO199" s="12">
        <f t="shared" si="252"/>
        <v>3262</v>
      </c>
      <c r="DP199" s="12">
        <f t="shared" si="252"/>
        <v>0</v>
      </c>
      <c r="DQ199" s="12">
        <f t="shared" si="252"/>
        <v>0</v>
      </c>
      <c r="DR199" s="12">
        <f t="shared" si="252"/>
        <v>1292</v>
      </c>
      <c r="DS199" s="12">
        <f t="shared" si="252"/>
        <v>574</v>
      </c>
      <c r="DT199" s="12">
        <f t="shared" si="252"/>
        <v>0</v>
      </c>
      <c r="DU199" s="12">
        <f t="shared" si="252"/>
        <v>0</v>
      </c>
      <c r="DV199" s="12">
        <f t="shared" si="252"/>
        <v>0</v>
      </c>
      <c r="DW199" s="12">
        <f t="shared" si="252"/>
        <v>0</v>
      </c>
      <c r="DX199" s="12">
        <f t="shared" si="252"/>
        <v>0</v>
      </c>
      <c r="DY199" s="12">
        <f t="shared" si="252"/>
        <v>0</v>
      </c>
      <c r="DZ199" s="12">
        <f t="shared" si="252"/>
        <v>0</v>
      </c>
      <c r="EA199" s="12">
        <f t="shared" si="252"/>
        <v>0</v>
      </c>
      <c r="EB199" s="12">
        <f t="shared" ref="EB199:FX199" si="253">IF((OR(EB189=1,EB190=1))=TRUE(),0,EB95)</f>
        <v>494</v>
      </c>
      <c r="EC199" s="12">
        <f t="shared" si="253"/>
        <v>0</v>
      </c>
      <c r="ED199" s="12">
        <f t="shared" si="253"/>
        <v>0</v>
      </c>
      <c r="EE199" s="12">
        <f t="shared" si="253"/>
        <v>0</v>
      </c>
      <c r="EF199" s="12">
        <f t="shared" si="253"/>
        <v>1334</v>
      </c>
      <c r="EG199" s="12">
        <f t="shared" si="253"/>
        <v>0</v>
      </c>
      <c r="EH199" s="12">
        <f t="shared" si="253"/>
        <v>0</v>
      </c>
      <c r="EI199" s="12">
        <f t="shared" si="253"/>
        <v>13398</v>
      </c>
      <c r="EJ199" s="12">
        <f t="shared" si="253"/>
        <v>9983.58</v>
      </c>
      <c r="EK199" s="12">
        <f t="shared" si="253"/>
        <v>0</v>
      </c>
      <c r="EL199" s="12">
        <f t="shared" si="253"/>
        <v>484.5</v>
      </c>
      <c r="EM199" s="12">
        <f t="shared" si="253"/>
        <v>0</v>
      </c>
      <c r="EN199" s="12">
        <f t="shared" si="253"/>
        <v>878</v>
      </c>
      <c r="EO199" s="12">
        <f t="shared" si="253"/>
        <v>0</v>
      </c>
      <c r="EP199" s="12">
        <f t="shared" si="253"/>
        <v>0</v>
      </c>
      <c r="EQ199" s="12">
        <f t="shared" si="253"/>
        <v>0</v>
      </c>
      <c r="ER199" s="12">
        <f t="shared" si="253"/>
        <v>0</v>
      </c>
      <c r="ES199" s="12">
        <f t="shared" si="253"/>
        <v>0</v>
      </c>
      <c r="ET199" s="12">
        <f t="shared" si="253"/>
        <v>0</v>
      </c>
      <c r="EU199" s="12">
        <f t="shared" si="253"/>
        <v>557</v>
      </c>
      <c r="EV199" s="12">
        <f t="shared" si="253"/>
        <v>0</v>
      </c>
      <c r="EW199" s="12">
        <f t="shared" si="253"/>
        <v>0</v>
      </c>
      <c r="EX199" s="12">
        <f t="shared" si="253"/>
        <v>0</v>
      </c>
      <c r="EY199" s="12">
        <f t="shared" si="253"/>
        <v>205</v>
      </c>
      <c r="EZ199" s="12">
        <f t="shared" si="253"/>
        <v>0</v>
      </c>
      <c r="FA199" s="12">
        <f t="shared" si="253"/>
        <v>0</v>
      </c>
      <c r="FB199" s="12">
        <f t="shared" si="253"/>
        <v>0</v>
      </c>
      <c r="FC199" s="12">
        <f t="shared" si="253"/>
        <v>0</v>
      </c>
      <c r="FD199" s="12">
        <f t="shared" si="253"/>
        <v>0</v>
      </c>
      <c r="FE199" s="12">
        <f t="shared" si="253"/>
        <v>0</v>
      </c>
      <c r="FF199" s="12">
        <f t="shared" si="253"/>
        <v>0</v>
      </c>
      <c r="FG199" s="12">
        <f t="shared" si="253"/>
        <v>0</v>
      </c>
      <c r="FH199" s="12">
        <f t="shared" si="253"/>
        <v>0</v>
      </c>
      <c r="FI199" s="12">
        <f t="shared" si="253"/>
        <v>1654</v>
      </c>
      <c r="FJ199" s="12">
        <f t="shared" si="253"/>
        <v>0</v>
      </c>
      <c r="FK199" s="12">
        <f t="shared" si="253"/>
        <v>2593</v>
      </c>
      <c r="FL199" s="12">
        <f t="shared" si="253"/>
        <v>0</v>
      </c>
      <c r="FM199" s="12">
        <f t="shared" si="253"/>
        <v>0</v>
      </c>
      <c r="FN199" s="12">
        <f t="shared" si="253"/>
        <v>21984.36</v>
      </c>
      <c r="FO199" s="12">
        <f t="shared" si="253"/>
        <v>1066</v>
      </c>
      <c r="FP199" s="12">
        <f t="shared" si="253"/>
        <v>2247</v>
      </c>
      <c r="FQ199" s="12">
        <f t="shared" si="253"/>
        <v>997</v>
      </c>
      <c r="FR199" s="12">
        <f t="shared" si="253"/>
        <v>0</v>
      </c>
      <c r="FS199" s="12">
        <f t="shared" si="253"/>
        <v>0</v>
      </c>
      <c r="FT199" s="12">
        <f t="shared" si="253"/>
        <v>0</v>
      </c>
      <c r="FU199" s="12">
        <f t="shared" si="253"/>
        <v>781.5</v>
      </c>
      <c r="FV199" s="12">
        <f t="shared" si="253"/>
        <v>800</v>
      </c>
      <c r="FW199" s="12">
        <f t="shared" si="253"/>
        <v>0</v>
      </c>
      <c r="FX199" s="12">
        <f t="shared" si="253"/>
        <v>0</v>
      </c>
      <c r="FY199" s="2"/>
      <c r="FZ199" s="12"/>
      <c r="GA199" s="2"/>
      <c r="GB199" s="32"/>
      <c r="GC199" s="32"/>
      <c r="GD199" s="32"/>
      <c r="GE199" s="2"/>
      <c r="GF199" s="32"/>
      <c r="GG199" s="32"/>
      <c r="GH199" s="32"/>
      <c r="GI199" s="32"/>
      <c r="GJ199" s="32"/>
      <c r="GK199" s="32"/>
    </row>
    <row r="200" spans="1:193" x14ac:dyDescent="0.35">
      <c r="A200" s="3" t="s">
        <v>960</v>
      </c>
      <c r="B200" s="2" t="s">
        <v>961</v>
      </c>
      <c r="C200" s="2">
        <f>ROUND(IF((OR(C189=1,C190=1))=TRUE(),0,(C197/459*C199)+C180+C167),2)</f>
        <v>199269039.06</v>
      </c>
      <c r="D200" s="2">
        <f t="shared" ref="D200:BO200" si="254">ROUND(IF((OR(D189=1,D190=1))=TRUE(),0,(D197/459*D199)+D180+D167),2)</f>
        <v>2843711568.7800002</v>
      </c>
      <c r="E200" s="2">
        <f t="shared" si="254"/>
        <v>150024726.81</v>
      </c>
      <c r="F200" s="2">
        <f t="shared" si="254"/>
        <v>1220333835.3199999</v>
      </c>
      <c r="G200" s="2">
        <f t="shared" si="254"/>
        <v>0</v>
      </c>
      <c r="H200" s="2">
        <f t="shared" si="254"/>
        <v>0</v>
      </c>
      <c r="I200" s="2">
        <f t="shared" si="254"/>
        <v>241555859.58000001</v>
      </c>
      <c r="J200" s="2">
        <f t="shared" si="254"/>
        <v>33427630.960000001</v>
      </c>
      <c r="K200" s="2">
        <f t="shared" si="254"/>
        <v>0</v>
      </c>
      <c r="L200" s="2">
        <f t="shared" si="254"/>
        <v>37361347.969999999</v>
      </c>
      <c r="M200" s="2">
        <f t="shared" si="254"/>
        <v>14056906.949999999</v>
      </c>
      <c r="N200" s="2">
        <f t="shared" si="254"/>
        <v>0</v>
      </c>
      <c r="O200" s="2">
        <f t="shared" si="254"/>
        <v>0</v>
      </c>
      <c r="P200" s="2">
        <f t="shared" si="254"/>
        <v>0</v>
      </c>
      <c r="Q200" s="2">
        <f t="shared" si="254"/>
        <v>4594898866.9499998</v>
      </c>
      <c r="R200" s="2">
        <f t="shared" si="254"/>
        <v>71352185.25</v>
      </c>
      <c r="S200" s="2">
        <f t="shared" si="254"/>
        <v>23201203.879999999</v>
      </c>
      <c r="T200" s="2">
        <f t="shared" si="254"/>
        <v>0</v>
      </c>
      <c r="U200" s="2">
        <f t="shared" si="254"/>
        <v>0</v>
      </c>
      <c r="V200" s="2">
        <f t="shared" si="254"/>
        <v>0</v>
      </c>
      <c r="W200" s="2">
        <f t="shared" si="254"/>
        <v>0</v>
      </c>
      <c r="X200" s="2">
        <f t="shared" si="254"/>
        <v>0</v>
      </c>
      <c r="Y200" s="2">
        <f t="shared" si="254"/>
        <v>11045654.279999999</v>
      </c>
      <c r="Z200" s="2">
        <f t="shared" si="254"/>
        <v>0</v>
      </c>
      <c r="AA200" s="2">
        <f t="shared" si="254"/>
        <v>0</v>
      </c>
      <c r="AB200" s="2">
        <f t="shared" si="254"/>
        <v>0</v>
      </c>
      <c r="AC200" s="2">
        <f t="shared" si="254"/>
        <v>0</v>
      </c>
      <c r="AD200" s="2">
        <f t="shared" si="254"/>
        <v>0</v>
      </c>
      <c r="AE200" s="2">
        <f t="shared" si="254"/>
        <v>0</v>
      </c>
      <c r="AF200" s="2">
        <f t="shared" si="254"/>
        <v>0</v>
      </c>
      <c r="AG200" s="2">
        <f t="shared" si="254"/>
        <v>0</v>
      </c>
      <c r="AH200" s="2">
        <f t="shared" si="254"/>
        <v>12705380.810000001</v>
      </c>
      <c r="AI200" s="2">
        <f t="shared" si="254"/>
        <v>0</v>
      </c>
      <c r="AJ200" s="2">
        <f t="shared" si="254"/>
        <v>0</v>
      </c>
      <c r="AK200" s="2">
        <f t="shared" si="254"/>
        <v>0</v>
      </c>
      <c r="AL200" s="2">
        <f t="shared" si="254"/>
        <v>0</v>
      </c>
      <c r="AM200" s="2">
        <f t="shared" si="254"/>
        <v>0</v>
      </c>
      <c r="AN200" s="2">
        <f t="shared" si="254"/>
        <v>0</v>
      </c>
      <c r="AO200" s="2">
        <f t="shared" si="254"/>
        <v>85893837.480000004</v>
      </c>
      <c r="AP200" s="2">
        <f t="shared" si="254"/>
        <v>15573267979.299999</v>
      </c>
      <c r="AQ200" s="2">
        <f t="shared" si="254"/>
        <v>0</v>
      </c>
      <c r="AR200" s="2">
        <f t="shared" si="254"/>
        <v>0</v>
      </c>
      <c r="AS200" s="2">
        <f t="shared" si="254"/>
        <v>0</v>
      </c>
      <c r="AT200" s="2">
        <f t="shared" si="254"/>
        <v>0</v>
      </c>
      <c r="AU200" s="2">
        <f t="shared" si="254"/>
        <v>0</v>
      </c>
      <c r="AV200" s="2">
        <f t="shared" si="254"/>
        <v>0</v>
      </c>
      <c r="AW200" s="2">
        <f t="shared" si="254"/>
        <v>0</v>
      </c>
      <c r="AX200" s="2">
        <f t="shared" si="254"/>
        <v>0</v>
      </c>
      <c r="AY200" s="2">
        <f t="shared" si="254"/>
        <v>0</v>
      </c>
      <c r="AZ200" s="2">
        <f t="shared" si="254"/>
        <v>488305734.81999999</v>
      </c>
      <c r="BA200" s="2">
        <f t="shared" si="254"/>
        <v>249811773.37</v>
      </c>
      <c r="BB200" s="2">
        <f t="shared" si="254"/>
        <v>179859667.27000001</v>
      </c>
      <c r="BC200" s="2">
        <f t="shared" si="254"/>
        <v>1623003350.49</v>
      </c>
      <c r="BD200" s="2">
        <f t="shared" si="254"/>
        <v>0</v>
      </c>
      <c r="BE200" s="2">
        <f t="shared" si="254"/>
        <v>0</v>
      </c>
      <c r="BF200" s="2">
        <f t="shared" si="254"/>
        <v>0</v>
      </c>
      <c r="BG200" s="2">
        <f t="shared" si="254"/>
        <v>12805673.66</v>
      </c>
      <c r="BH200" s="2">
        <f t="shared" si="254"/>
        <v>0</v>
      </c>
      <c r="BI200" s="2">
        <f t="shared" si="254"/>
        <v>0</v>
      </c>
      <c r="BJ200" s="2">
        <f t="shared" si="254"/>
        <v>0</v>
      </c>
      <c r="BK200" s="2">
        <f t="shared" si="254"/>
        <v>1292125413.4300001</v>
      </c>
      <c r="BL200" s="2">
        <f t="shared" si="254"/>
        <v>0</v>
      </c>
      <c r="BM200" s="2">
        <f t="shared" si="254"/>
        <v>0</v>
      </c>
      <c r="BN200" s="2">
        <f t="shared" si="254"/>
        <v>55725591.469999999</v>
      </c>
      <c r="BO200" s="2">
        <f t="shared" si="254"/>
        <v>17559480.640000001</v>
      </c>
      <c r="BP200" s="2">
        <f t="shared" ref="BP200:EA200" si="255">ROUND(IF((OR(BP189=1,BP190=1))=TRUE(),0,(BP197/459*BP199)+BP180+BP167),2)</f>
        <v>0</v>
      </c>
      <c r="BQ200" s="2">
        <f t="shared" si="255"/>
        <v>148339285.34</v>
      </c>
      <c r="BR200" s="2">
        <f t="shared" si="255"/>
        <v>0</v>
      </c>
      <c r="BS200" s="2">
        <f t="shared" si="255"/>
        <v>17040746.34</v>
      </c>
      <c r="BT200" s="2">
        <f t="shared" si="255"/>
        <v>0</v>
      </c>
      <c r="BU200" s="2">
        <f t="shared" si="255"/>
        <v>0</v>
      </c>
      <c r="BV200" s="2">
        <f t="shared" si="255"/>
        <v>0</v>
      </c>
      <c r="BW200" s="2">
        <f t="shared" si="255"/>
        <v>0</v>
      </c>
      <c r="BX200" s="2">
        <f t="shared" si="255"/>
        <v>0</v>
      </c>
      <c r="BY200" s="2">
        <f t="shared" si="255"/>
        <v>0</v>
      </c>
      <c r="BZ200" s="2">
        <f t="shared" si="255"/>
        <v>0</v>
      </c>
      <c r="CA200" s="2">
        <f t="shared" si="255"/>
        <v>0</v>
      </c>
      <c r="CB200" s="2">
        <f t="shared" si="255"/>
        <v>0</v>
      </c>
      <c r="CC200" s="2">
        <f t="shared" si="255"/>
        <v>0</v>
      </c>
      <c r="CD200" s="2">
        <f t="shared" si="255"/>
        <v>0</v>
      </c>
      <c r="CE200" s="2">
        <f t="shared" si="255"/>
        <v>0</v>
      </c>
      <c r="CF200" s="2">
        <f t="shared" si="255"/>
        <v>0</v>
      </c>
      <c r="CG200" s="2">
        <f t="shared" si="255"/>
        <v>0</v>
      </c>
      <c r="CH200" s="2">
        <f t="shared" si="255"/>
        <v>0</v>
      </c>
      <c r="CI200" s="2">
        <f t="shared" si="255"/>
        <v>9061763.9399999995</v>
      </c>
      <c r="CJ200" s="2">
        <f t="shared" si="255"/>
        <v>11679023.050000001</v>
      </c>
      <c r="CK200" s="2">
        <f t="shared" si="255"/>
        <v>0</v>
      </c>
      <c r="CL200" s="2">
        <f t="shared" si="255"/>
        <v>0</v>
      </c>
      <c r="CM200" s="2">
        <f t="shared" si="255"/>
        <v>10485345.23</v>
      </c>
      <c r="CN200" s="2">
        <f t="shared" si="255"/>
        <v>0</v>
      </c>
      <c r="CO200" s="2">
        <f t="shared" si="255"/>
        <v>0</v>
      </c>
      <c r="CP200" s="2">
        <f t="shared" si="255"/>
        <v>13278708.18</v>
      </c>
      <c r="CQ200" s="2">
        <f t="shared" si="255"/>
        <v>10397500.34</v>
      </c>
      <c r="CR200" s="2">
        <f t="shared" si="255"/>
        <v>0</v>
      </c>
      <c r="CS200" s="2">
        <f t="shared" si="255"/>
        <v>0</v>
      </c>
      <c r="CT200" s="2">
        <f t="shared" si="255"/>
        <v>0</v>
      </c>
      <c r="CU200" s="2">
        <f t="shared" si="255"/>
        <v>0</v>
      </c>
      <c r="CV200" s="2">
        <f t="shared" si="255"/>
        <v>0</v>
      </c>
      <c r="CW200" s="2">
        <f t="shared" si="255"/>
        <v>0</v>
      </c>
      <c r="CX200" s="2">
        <f t="shared" si="255"/>
        <v>0</v>
      </c>
      <c r="CY200" s="2">
        <f t="shared" si="255"/>
        <v>0</v>
      </c>
      <c r="CZ200" s="2">
        <f t="shared" si="255"/>
        <v>27066927.850000001</v>
      </c>
      <c r="DA200" s="2">
        <f t="shared" si="255"/>
        <v>0</v>
      </c>
      <c r="DB200" s="2">
        <f t="shared" si="255"/>
        <v>0</v>
      </c>
      <c r="DC200" s="2">
        <f t="shared" si="255"/>
        <v>0</v>
      </c>
      <c r="DD200" s="2">
        <f t="shared" si="255"/>
        <v>0</v>
      </c>
      <c r="DE200" s="2">
        <f t="shared" si="255"/>
        <v>0</v>
      </c>
      <c r="DF200" s="2">
        <f t="shared" si="255"/>
        <v>890970726.41999996</v>
      </c>
      <c r="DG200" s="2">
        <f t="shared" si="255"/>
        <v>0</v>
      </c>
      <c r="DH200" s="2">
        <f t="shared" si="255"/>
        <v>27311620.73</v>
      </c>
      <c r="DI200" s="2">
        <f t="shared" si="255"/>
        <v>41113486.270000003</v>
      </c>
      <c r="DJ200" s="2">
        <f t="shared" si="255"/>
        <v>8612207.1999999993</v>
      </c>
      <c r="DK200" s="2">
        <f t="shared" si="255"/>
        <v>6728649.5199999996</v>
      </c>
      <c r="DL200" s="2">
        <f t="shared" si="255"/>
        <v>141799663.02000001</v>
      </c>
      <c r="DM200" s="2">
        <f t="shared" si="255"/>
        <v>0</v>
      </c>
      <c r="DN200" s="2">
        <f t="shared" si="255"/>
        <v>21192647.760000002</v>
      </c>
      <c r="DO200" s="2">
        <f t="shared" si="255"/>
        <v>65632522.229999997</v>
      </c>
      <c r="DP200" s="2">
        <f t="shared" si="255"/>
        <v>0</v>
      </c>
      <c r="DQ200" s="2">
        <f t="shared" si="255"/>
        <v>0</v>
      </c>
      <c r="DR200" s="2">
        <f t="shared" si="255"/>
        <v>20001751.300000001</v>
      </c>
      <c r="DS200" s="2">
        <f t="shared" si="255"/>
        <v>7766825.2599999998</v>
      </c>
      <c r="DT200" s="2">
        <f t="shared" si="255"/>
        <v>0</v>
      </c>
      <c r="DU200" s="2">
        <f t="shared" si="255"/>
        <v>0</v>
      </c>
      <c r="DV200" s="2">
        <f t="shared" si="255"/>
        <v>0</v>
      </c>
      <c r="DW200" s="2">
        <f t="shared" si="255"/>
        <v>0</v>
      </c>
      <c r="DX200" s="2">
        <f t="shared" si="255"/>
        <v>0</v>
      </c>
      <c r="DY200" s="2">
        <f t="shared" si="255"/>
        <v>0</v>
      </c>
      <c r="DZ200" s="2">
        <f t="shared" si="255"/>
        <v>0</v>
      </c>
      <c r="EA200" s="2">
        <f t="shared" si="255"/>
        <v>0</v>
      </c>
      <c r="EB200" s="2">
        <f t="shared" ref="EB200:FX200" si="256">ROUND(IF((OR(EB189=1,EB190=1))=TRUE(),0,(EB197/459*EB199)+EB180+EB167),2)</f>
        <v>6637611.5599999996</v>
      </c>
      <c r="EC200" s="2">
        <f t="shared" si="256"/>
        <v>0</v>
      </c>
      <c r="ED200" s="2">
        <f t="shared" si="256"/>
        <v>0</v>
      </c>
      <c r="EE200" s="2">
        <f t="shared" si="256"/>
        <v>0</v>
      </c>
      <c r="EF200" s="2">
        <f t="shared" si="256"/>
        <v>20460615.050000001</v>
      </c>
      <c r="EG200" s="2">
        <f t="shared" si="256"/>
        <v>0</v>
      </c>
      <c r="EH200" s="2">
        <f t="shared" si="256"/>
        <v>0</v>
      </c>
      <c r="EI200" s="2">
        <f t="shared" si="256"/>
        <v>673582348.77999997</v>
      </c>
      <c r="EJ200" s="2">
        <f t="shared" si="256"/>
        <v>307310247.55000001</v>
      </c>
      <c r="EK200" s="2">
        <f t="shared" si="256"/>
        <v>0</v>
      </c>
      <c r="EL200" s="2">
        <f t="shared" si="256"/>
        <v>6049976.1699999999</v>
      </c>
      <c r="EM200" s="2">
        <f t="shared" si="256"/>
        <v>0</v>
      </c>
      <c r="EN200" s="2">
        <f t="shared" si="256"/>
        <v>12927457.609999999</v>
      </c>
      <c r="EO200" s="2">
        <f t="shared" si="256"/>
        <v>0</v>
      </c>
      <c r="EP200" s="2">
        <f t="shared" si="256"/>
        <v>0</v>
      </c>
      <c r="EQ200" s="2">
        <f t="shared" si="256"/>
        <v>0</v>
      </c>
      <c r="ER200" s="2">
        <f t="shared" si="256"/>
        <v>0</v>
      </c>
      <c r="ES200" s="2">
        <f t="shared" si="256"/>
        <v>0</v>
      </c>
      <c r="ET200" s="2">
        <f t="shared" si="256"/>
        <v>0</v>
      </c>
      <c r="EU200" s="2">
        <f t="shared" si="256"/>
        <v>7458266.3200000003</v>
      </c>
      <c r="EV200" s="2">
        <f t="shared" si="256"/>
        <v>0</v>
      </c>
      <c r="EW200" s="2">
        <f t="shared" si="256"/>
        <v>0</v>
      </c>
      <c r="EX200" s="2">
        <f t="shared" si="256"/>
        <v>0</v>
      </c>
      <c r="EY200" s="2">
        <f t="shared" si="256"/>
        <v>8723384.9499999993</v>
      </c>
      <c r="EZ200" s="2">
        <f t="shared" si="256"/>
        <v>0</v>
      </c>
      <c r="FA200" s="2">
        <f t="shared" si="256"/>
        <v>0</v>
      </c>
      <c r="FB200" s="2">
        <f t="shared" si="256"/>
        <v>0</v>
      </c>
      <c r="FC200" s="2">
        <f t="shared" si="256"/>
        <v>0</v>
      </c>
      <c r="FD200" s="2">
        <f t="shared" si="256"/>
        <v>0</v>
      </c>
      <c r="FE200" s="2">
        <f t="shared" si="256"/>
        <v>0</v>
      </c>
      <c r="FF200" s="2">
        <f t="shared" si="256"/>
        <v>0</v>
      </c>
      <c r="FG200" s="2">
        <f t="shared" si="256"/>
        <v>0</v>
      </c>
      <c r="FH200" s="2">
        <f t="shared" si="256"/>
        <v>0</v>
      </c>
      <c r="FI200" s="2">
        <f t="shared" si="256"/>
        <v>25576929.43</v>
      </c>
      <c r="FJ200" s="2">
        <f t="shared" si="256"/>
        <v>0</v>
      </c>
      <c r="FK200" s="2">
        <f t="shared" si="256"/>
        <v>45199838.979999997</v>
      </c>
      <c r="FL200" s="2">
        <f t="shared" si="256"/>
        <v>0</v>
      </c>
      <c r="FM200" s="2">
        <f t="shared" si="256"/>
        <v>0</v>
      </c>
      <c r="FN200" s="2">
        <f t="shared" si="256"/>
        <v>1484815269.5899999</v>
      </c>
      <c r="FO200" s="2">
        <f t="shared" si="256"/>
        <v>15293820.43</v>
      </c>
      <c r="FP200" s="2">
        <f t="shared" si="256"/>
        <v>38570617.420000002</v>
      </c>
      <c r="FQ200" s="2">
        <f t="shared" si="256"/>
        <v>13838522.869999999</v>
      </c>
      <c r="FR200" s="2">
        <f t="shared" si="256"/>
        <v>0</v>
      </c>
      <c r="FS200" s="2">
        <f t="shared" si="256"/>
        <v>0</v>
      </c>
      <c r="FT200" s="2">
        <f t="shared" si="256"/>
        <v>0</v>
      </c>
      <c r="FU200" s="2">
        <f t="shared" si="256"/>
        <v>11348457.4</v>
      </c>
      <c r="FV200" s="2">
        <f t="shared" si="256"/>
        <v>11034127.380000001</v>
      </c>
      <c r="FW200" s="2">
        <f t="shared" si="256"/>
        <v>0</v>
      </c>
      <c r="FX200" s="2">
        <f t="shared" si="256"/>
        <v>0</v>
      </c>
      <c r="FY200" s="2"/>
      <c r="FZ200" s="2">
        <f>SUM(C200:FX200)</f>
        <v>33198609599.999989</v>
      </c>
      <c r="GA200" s="2"/>
      <c r="GB200" s="2"/>
      <c r="GC200" s="2"/>
      <c r="GD200" s="2"/>
      <c r="GE200" s="2"/>
      <c r="GF200" s="2"/>
      <c r="GG200" s="2"/>
      <c r="GH200" s="2"/>
      <c r="GI200" s="2"/>
      <c r="GJ200" s="2"/>
      <c r="GK200" s="2"/>
    </row>
    <row r="201" spans="1:193" x14ac:dyDescent="0.35">
      <c r="A201" s="2"/>
      <c r="B201" s="2" t="s">
        <v>962</v>
      </c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  <c r="FY201" s="12"/>
      <c r="FZ201" s="2"/>
      <c r="GA201" s="2"/>
      <c r="GB201" s="63"/>
      <c r="GC201" s="63"/>
      <c r="GD201" s="63"/>
      <c r="GE201" s="2"/>
      <c r="GF201" s="63"/>
      <c r="GG201" s="63"/>
      <c r="GH201" s="63"/>
      <c r="GI201" s="63"/>
      <c r="GJ201" s="2"/>
      <c r="GK201" s="2"/>
    </row>
    <row r="202" spans="1:193" x14ac:dyDescent="0.35">
      <c r="A202" s="3" t="s">
        <v>490</v>
      </c>
      <c r="B202" s="2" t="s">
        <v>490</v>
      </c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  <c r="FY202" s="2"/>
      <c r="FZ202" s="2"/>
      <c r="GA202" s="2"/>
      <c r="GB202" s="2"/>
      <c r="GC202" s="2"/>
      <c r="GD202" s="2"/>
      <c r="GE202" s="2"/>
      <c r="GF202" s="2"/>
      <c r="GG202" s="2"/>
      <c r="GH202" s="2"/>
      <c r="GI202" s="2"/>
      <c r="GJ202" s="2"/>
      <c r="GK202" s="2"/>
    </row>
    <row r="203" spans="1:193" x14ac:dyDescent="0.35">
      <c r="A203" s="3" t="s">
        <v>490</v>
      </c>
      <c r="B203" s="33" t="s">
        <v>515</v>
      </c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  <c r="FY203" s="2"/>
      <c r="FZ203" s="2"/>
      <c r="GA203" s="2"/>
      <c r="GB203" s="12"/>
      <c r="GC203" s="12"/>
      <c r="GD203" s="12"/>
      <c r="GE203" s="2"/>
      <c r="GF203" s="2"/>
      <c r="GG203" s="2"/>
      <c r="GH203" s="2"/>
      <c r="GI203" s="2"/>
      <c r="GJ203" s="2"/>
      <c r="GK203" s="2"/>
    </row>
    <row r="204" spans="1:193" x14ac:dyDescent="0.35">
      <c r="A204" s="3" t="s">
        <v>516</v>
      </c>
      <c r="B204" s="2" t="s">
        <v>963</v>
      </c>
      <c r="C204" s="2">
        <f t="shared" ref="C204:BN204" si="257">+C52</f>
        <v>78280270.659999996</v>
      </c>
      <c r="D204" s="2">
        <f t="shared" si="257"/>
        <v>441513334.77999997</v>
      </c>
      <c r="E204" s="2">
        <f t="shared" si="257"/>
        <v>72811077.909999996</v>
      </c>
      <c r="F204" s="2">
        <f t="shared" si="257"/>
        <v>263130617.96000001</v>
      </c>
      <c r="G204" s="2">
        <f t="shared" si="257"/>
        <v>18268979.879999999</v>
      </c>
      <c r="H204" s="2">
        <f t="shared" si="257"/>
        <v>13280033.189999999</v>
      </c>
      <c r="I204" s="2">
        <f t="shared" si="257"/>
        <v>99149017.739999995</v>
      </c>
      <c r="J204" s="2">
        <f t="shared" si="257"/>
        <v>24020317.789999999</v>
      </c>
      <c r="K204" s="2">
        <f t="shared" si="257"/>
        <v>4376133.2699999996</v>
      </c>
      <c r="L204" s="2">
        <f t="shared" si="257"/>
        <v>26180456.030000001</v>
      </c>
      <c r="M204" s="2">
        <f t="shared" si="257"/>
        <v>13493657.890000001</v>
      </c>
      <c r="N204" s="2">
        <f t="shared" si="257"/>
        <v>581402832.08000004</v>
      </c>
      <c r="O204" s="2">
        <f t="shared" si="257"/>
        <v>143543356.31</v>
      </c>
      <c r="P204" s="2">
        <f t="shared" si="257"/>
        <v>5486815.5099999998</v>
      </c>
      <c r="Q204" s="2">
        <f t="shared" si="257"/>
        <v>468203554.43000001</v>
      </c>
      <c r="R204" s="2">
        <f t="shared" si="257"/>
        <v>67965527.079999998</v>
      </c>
      <c r="S204" s="2">
        <f t="shared" si="257"/>
        <v>18924881.170000002</v>
      </c>
      <c r="T204" s="2">
        <f t="shared" si="257"/>
        <v>3280571.47</v>
      </c>
      <c r="U204" s="2">
        <f t="shared" si="257"/>
        <v>1310359.06</v>
      </c>
      <c r="V204" s="2">
        <f t="shared" si="257"/>
        <v>4233931.0599999996</v>
      </c>
      <c r="W204" s="2">
        <f t="shared" si="257"/>
        <v>3688375.04</v>
      </c>
      <c r="X204" s="2">
        <f t="shared" si="257"/>
        <v>1219109.24</v>
      </c>
      <c r="Y204" s="2">
        <f t="shared" si="257"/>
        <v>11502733.689999999</v>
      </c>
      <c r="Z204" s="2">
        <f t="shared" si="257"/>
        <v>3811891.54</v>
      </c>
      <c r="AA204" s="2">
        <f t="shared" si="257"/>
        <v>344043292.07999998</v>
      </c>
      <c r="AB204" s="2">
        <f t="shared" si="257"/>
        <v>307281236.79000002</v>
      </c>
      <c r="AC204" s="2">
        <f t="shared" si="257"/>
        <v>11287823.91</v>
      </c>
      <c r="AD204" s="2">
        <f t="shared" si="257"/>
        <v>15912790.710000001</v>
      </c>
      <c r="AE204" s="2">
        <f t="shared" si="257"/>
        <v>2102521.44</v>
      </c>
      <c r="AF204" s="2">
        <f t="shared" si="257"/>
        <v>3417701.57</v>
      </c>
      <c r="AG204" s="2">
        <f t="shared" si="257"/>
        <v>7967358</v>
      </c>
      <c r="AH204" s="2">
        <f t="shared" si="257"/>
        <v>11672985.890000001</v>
      </c>
      <c r="AI204" s="2">
        <f t="shared" si="257"/>
        <v>5504284.8300000001</v>
      </c>
      <c r="AJ204" s="2">
        <f t="shared" si="257"/>
        <v>3421162.94</v>
      </c>
      <c r="AK204" s="2">
        <f t="shared" si="257"/>
        <v>3437264.26</v>
      </c>
      <c r="AL204" s="2">
        <f t="shared" si="257"/>
        <v>4531542.67</v>
      </c>
      <c r="AM204" s="2">
        <f t="shared" si="257"/>
        <v>5326794.29</v>
      </c>
      <c r="AN204" s="2">
        <f t="shared" si="257"/>
        <v>4853828.37</v>
      </c>
      <c r="AO204" s="2">
        <f t="shared" si="257"/>
        <v>49181610.969999999</v>
      </c>
      <c r="AP204" s="2">
        <f t="shared" si="257"/>
        <v>984476347.71000004</v>
      </c>
      <c r="AQ204" s="2">
        <f t="shared" si="257"/>
        <v>4254035.1900000004</v>
      </c>
      <c r="AR204" s="2">
        <f t="shared" si="257"/>
        <v>688335848.28999996</v>
      </c>
      <c r="AS204" s="2">
        <f t="shared" si="257"/>
        <v>78787121.939999998</v>
      </c>
      <c r="AT204" s="2">
        <f t="shared" si="257"/>
        <v>29995630.32</v>
      </c>
      <c r="AU204" s="2">
        <f t="shared" si="257"/>
        <v>4940563.0599999996</v>
      </c>
      <c r="AV204" s="2">
        <f t="shared" si="257"/>
        <v>5000518.68</v>
      </c>
      <c r="AW204" s="2">
        <f t="shared" si="257"/>
        <v>4415981.21</v>
      </c>
      <c r="AX204" s="2">
        <f t="shared" si="257"/>
        <v>1697596.48</v>
      </c>
      <c r="AY204" s="2">
        <f t="shared" si="257"/>
        <v>6058557.2300000004</v>
      </c>
      <c r="AZ204" s="2">
        <f t="shared" si="257"/>
        <v>142156367.77000001</v>
      </c>
      <c r="BA204" s="2">
        <f t="shared" si="257"/>
        <v>99155079.230000004</v>
      </c>
      <c r="BB204" s="2">
        <f t="shared" si="257"/>
        <v>82432730.719999999</v>
      </c>
      <c r="BC204" s="2">
        <f t="shared" si="257"/>
        <v>290262662.54000002</v>
      </c>
      <c r="BD204" s="2">
        <f t="shared" si="257"/>
        <v>39221665.799999997</v>
      </c>
      <c r="BE204" s="2">
        <f t="shared" si="257"/>
        <v>14653499.359999999</v>
      </c>
      <c r="BF204" s="2">
        <f t="shared" si="257"/>
        <v>276304553.99000001</v>
      </c>
      <c r="BG204" s="2">
        <f t="shared" si="257"/>
        <v>11571564.07</v>
      </c>
      <c r="BH204" s="2">
        <f t="shared" si="257"/>
        <v>7661196.2699999996</v>
      </c>
      <c r="BI204" s="2">
        <f t="shared" si="257"/>
        <v>4534185.93</v>
      </c>
      <c r="BJ204" s="2">
        <f t="shared" si="257"/>
        <v>67995494.640000001</v>
      </c>
      <c r="BK204" s="2">
        <f t="shared" si="257"/>
        <v>337189436.94</v>
      </c>
      <c r="BL204" s="2">
        <f t="shared" si="257"/>
        <v>2201677.9700000002</v>
      </c>
      <c r="BM204" s="2">
        <f t="shared" si="257"/>
        <v>5933143.3499999996</v>
      </c>
      <c r="BN204" s="2">
        <f t="shared" si="257"/>
        <v>35417030.710000001</v>
      </c>
      <c r="BO204" s="2">
        <f t="shared" ref="BO204:DZ204" si="258">+BO52</f>
        <v>14738253.41</v>
      </c>
      <c r="BP204" s="2">
        <f t="shared" si="258"/>
        <v>3427045.16</v>
      </c>
      <c r="BQ204" s="2">
        <f t="shared" si="258"/>
        <v>72689800.590000004</v>
      </c>
      <c r="BR204" s="2">
        <f t="shared" si="258"/>
        <v>49902027.479999997</v>
      </c>
      <c r="BS204" s="2">
        <f t="shared" si="258"/>
        <v>14128786.939999999</v>
      </c>
      <c r="BT204" s="2">
        <f t="shared" si="258"/>
        <v>5768967.6399999997</v>
      </c>
      <c r="BU204" s="2">
        <f t="shared" si="258"/>
        <v>6049478.0800000001</v>
      </c>
      <c r="BV204" s="2">
        <f t="shared" si="258"/>
        <v>14351929.449999999</v>
      </c>
      <c r="BW204" s="2">
        <f t="shared" si="258"/>
        <v>22872366.5</v>
      </c>
      <c r="BX204" s="2">
        <f t="shared" si="258"/>
        <v>1793810.78</v>
      </c>
      <c r="BY204" s="2">
        <f t="shared" si="258"/>
        <v>5897243.5499999998</v>
      </c>
      <c r="BZ204" s="2">
        <f t="shared" si="258"/>
        <v>3670222.23</v>
      </c>
      <c r="CA204" s="2">
        <f t="shared" si="258"/>
        <v>3155462.16</v>
      </c>
      <c r="CB204" s="2">
        <f t="shared" si="258"/>
        <v>825753541.15999997</v>
      </c>
      <c r="CC204" s="2">
        <f t="shared" si="258"/>
        <v>3503040.55</v>
      </c>
      <c r="CD204" s="2">
        <f t="shared" si="258"/>
        <v>3475014.13</v>
      </c>
      <c r="CE204" s="2">
        <f t="shared" si="258"/>
        <v>3031667.9</v>
      </c>
      <c r="CF204" s="2">
        <f t="shared" si="258"/>
        <v>2337551.13</v>
      </c>
      <c r="CG204" s="2">
        <f t="shared" si="258"/>
        <v>3663065.84</v>
      </c>
      <c r="CH204" s="2">
        <f t="shared" si="258"/>
        <v>2312645.7799999998</v>
      </c>
      <c r="CI204" s="2">
        <f t="shared" si="258"/>
        <v>8594395.4700000007</v>
      </c>
      <c r="CJ204" s="2">
        <f t="shared" si="258"/>
        <v>11370701.359999999</v>
      </c>
      <c r="CK204" s="2">
        <f t="shared" si="258"/>
        <v>64493594.609999999</v>
      </c>
      <c r="CL204" s="2">
        <f t="shared" si="258"/>
        <v>15439886.310000001</v>
      </c>
      <c r="CM204" s="2">
        <f t="shared" si="258"/>
        <v>9715933.3699999992</v>
      </c>
      <c r="CN204" s="2">
        <f t="shared" si="258"/>
        <v>351056724.08999997</v>
      </c>
      <c r="CO204" s="2">
        <f t="shared" si="258"/>
        <v>156849964.21000001</v>
      </c>
      <c r="CP204" s="2">
        <f t="shared" si="258"/>
        <v>12350467.810000001</v>
      </c>
      <c r="CQ204" s="2">
        <f t="shared" si="258"/>
        <v>10314109.210000001</v>
      </c>
      <c r="CR204" s="2">
        <f t="shared" si="258"/>
        <v>4056706.95</v>
      </c>
      <c r="CS204" s="2">
        <f t="shared" si="258"/>
        <v>4594320.78</v>
      </c>
      <c r="CT204" s="2">
        <f t="shared" si="258"/>
        <v>2341807.96</v>
      </c>
      <c r="CU204" s="2">
        <f t="shared" si="258"/>
        <v>4687694.54</v>
      </c>
      <c r="CV204" s="2">
        <f t="shared" si="258"/>
        <v>1148275.01</v>
      </c>
      <c r="CW204" s="2">
        <f t="shared" si="258"/>
        <v>3787358.23</v>
      </c>
      <c r="CX204" s="2">
        <f t="shared" si="258"/>
        <v>6036047.8799999999</v>
      </c>
      <c r="CY204" s="2">
        <f t="shared" si="258"/>
        <v>1239684.8999999999</v>
      </c>
      <c r="CZ204" s="2">
        <f t="shared" si="258"/>
        <v>21057356.120000001</v>
      </c>
      <c r="DA204" s="2">
        <f t="shared" si="258"/>
        <v>3612368.75</v>
      </c>
      <c r="DB204" s="2">
        <f t="shared" si="258"/>
        <v>4839800.6399999997</v>
      </c>
      <c r="DC204" s="2">
        <f t="shared" si="258"/>
        <v>3462885.21</v>
      </c>
      <c r="DD204" s="2">
        <f t="shared" si="258"/>
        <v>3271844.17</v>
      </c>
      <c r="DE204" s="2">
        <f t="shared" si="258"/>
        <v>4618149.7699999996</v>
      </c>
      <c r="DF204" s="2">
        <f t="shared" si="258"/>
        <v>227288961.69</v>
      </c>
      <c r="DG204" s="2">
        <f t="shared" si="258"/>
        <v>2423573.89</v>
      </c>
      <c r="DH204" s="2">
        <f t="shared" si="258"/>
        <v>20886839.41</v>
      </c>
      <c r="DI204" s="2">
        <f t="shared" si="258"/>
        <v>27709961.460000001</v>
      </c>
      <c r="DJ204" s="2">
        <f t="shared" si="258"/>
        <v>8149616.6600000001</v>
      </c>
      <c r="DK204" s="2">
        <f t="shared" si="258"/>
        <v>6532518.4000000004</v>
      </c>
      <c r="DL204" s="2">
        <f t="shared" si="258"/>
        <v>66129697.740000002</v>
      </c>
      <c r="DM204" s="2">
        <f t="shared" si="258"/>
        <v>4324956.21</v>
      </c>
      <c r="DN204" s="2">
        <f t="shared" si="258"/>
        <v>16054629.26</v>
      </c>
      <c r="DO204" s="2">
        <f t="shared" si="258"/>
        <v>37791858.009999998</v>
      </c>
      <c r="DP204" s="2">
        <f t="shared" si="258"/>
        <v>3823507.1</v>
      </c>
      <c r="DQ204" s="2">
        <f t="shared" si="258"/>
        <v>10302616.720000001</v>
      </c>
      <c r="DR204" s="2">
        <f t="shared" si="258"/>
        <v>16267957.550000001</v>
      </c>
      <c r="DS204" s="2">
        <f t="shared" si="258"/>
        <v>8493099.7400000002</v>
      </c>
      <c r="DT204" s="2">
        <f t="shared" si="258"/>
        <v>3605217.69</v>
      </c>
      <c r="DU204" s="2">
        <f t="shared" si="258"/>
        <v>5250957.58</v>
      </c>
      <c r="DV204" s="2">
        <f t="shared" si="258"/>
        <v>3878489.81</v>
      </c>
      <c r="DW204" s="2">
        <f t="shared" si="258"/>
        <v>4751412.07</v>
      </c>
      <c r="DX204" s="2">
        <f t="shared" si="258"/>
        <v>3671409.73</v>
      </c>
      <c r="DY204" s="2">
        <f t="shared" si="258"/>
        <v>5085104.34</v>
      </c>
      <c r="DZ204" s="2">
        <f t="shared" si="258"/>
        <v>9347377.2300000004</v>
      </c>
      <c r="EA204" s="2">
        <f t="shared" ref="EA204:FX204" si="259">+EA52</f>
        <v>7100248.3300000001</v>
      </c>
      <c r="EB204" s="2">
        <f t="shared" si="259"/>
        <v>7337063.96</v>
      </c>
      <c r="EC204" s="2">
        <f t="shared" si="259"/>
        <v>4337598.04</v>
      </c>
      <c r="ED204" s="2">
        <f t="shared" si="259"/>
        <v>23147062.68</v>
      </c>
      <c r="EE204" s="2">
        <f t="shared" si="259"/>
        <v>3588701.8</v>
      </c>
      <c r="EF204" s="2">
        <f t="shared" si="259"/>
        <v>16640420.609999999</v>
      </c>
      <c r="EG204" s="2">
        <f t="shared" si="259"/>
        <v>4049993.17</v>
      </c>
      <c r="EH204" s="2">
        <f t="shared" si="259"/>
        <v>4055923.04</v>
      </c>
      <c r="EI204" s="2">
        <f t="shared" si="259"/>
        <v>164608124.28999999</v>
      </c>
      <c r="EJ204" s="2">
        <f t="shared" si="259"/>
        <v>110814645.64</v>
      </c>
      <c r="EK204" s="2">
        <f t="shared" si="259"/>
        <v>8358286.3700000001</v>
      </c>
      <c r="EL204" s="2">
        <f t="shared" si="259"/>
        <v>5973275.9500000002</v>
      </c>
      <c r="EM204" s="2">
        <f t="shared" si="259"/>
        <v>5539638.6200000001</v>
      </c>
      <c r="EN204" s="2">
        <f t="shared" si="259"/>
        <v>11951057.869999999</v>
      </c>
      <c r="EO204" s="2">
        <f t="shared" si="259"/>
        <v>4720810.3</v>
      </c>
      <c r="EP204" s="2">
        <f t="shared" si="259"/>
        <v>6002523.3200000003</v>
      </c>
      <c r="EQ204" s="2">
        <f t="shared" si="259"/>
        <v>30565460.550000001</v>
      </c>
      <c r="ER204" s="2">
        <f t="shared" si="259"/>
        <v>5084806.1399999997</v>
      </c>
      <c r="ES204" s="2">
        <f t="shared" si="259"/>
        <v>3508977.85</v>
      </c>
      <c r="ET204" s="2">
        <f t="shared" si="259"/>
        <v>4095070.51</v>
      </c>
      <c r="EU204" s="2">
        <f t="shared" si="259"/>
        <v>7749917.6200000001</v>
      </c>
      <c r="EV204" s="2">
        <f t="shared" si="259"/>
        <v>1928227.33</v>
      </c>
      <c r="EW204" s="2">
        <f t="shared" si="259"/>
        <v>13218618.970000001</v>
      </c>
      <c r="EX204" s="2">
        <f t="shared" si="259"/>
        <v>3623072.51</v>
      </c>
      <c r="EY204" s="2">
        <f t="shared" si="259"/>
        <v>8997897.1199999992</v>
      </c>
      <c r="EZ204" s="2">
        <f t="shared" si="259"/>
        <v>2751725.07</v>
      </c>
      <c r="FA204" s="2">
        <f t="shared" si="259"/>
        <v>42110223.619999997</v>
      </c>
      <c r="FB204" s="2">
        <f t="shared" si="259"/>
        <v>4735112.4400000004</v>
      </c>
      <c r="FC204" s="2">
        <f t="shared" si="259"/>
        <v>22078486.780000001</v>
      </c>
      <c r="FD204" s="2">
        <f t="shared" si="259"/>
        <v>5671783.54</v>
      </c>
      <c r="FE204" s="2">
        <f t="shared" si="259"/>
        <v>2003245.54</v>
      </c>
      <c r="FF204" s="2">
        <f t="shared" si="259"/>
        <v>3739006.87</v>
      </c>
      <c r="FG204" s="2">
        <f t="shared" si="259"/>
        <v>2791667.9</v>
      </c>
      <c r="FH204" s="2">
        <f t="shared" si="259"/>
        <v>1687641.15</v>
      </c>
      <c r="FI204" s="2">
        <f t="shared" si="259"/>
        <v>20073193.170000002</v>
      </c>
      <c r="FJ204" s="2">
        <f t="shared" si="259"/>
        <v>22454241.260000002</v>
      </c>
      <c r="FK204" s="2">
        <f t="shared" si="259"/>
        <v>29197638.190000001</v>
      </c>
      <c r="FL204" s="2">
        <f t="shared" si="259"/>
        <v>89506028.040000007</v>
      </c>
      <c r="FM204" s="2">
        <f t="shared" si="259"/>
        <v>42621303.259999998</v>
      </c>
      <c r="FN204" s="2">
        <f t="shared" si="259"/>
        <v>254076077.58000001</v>
      </c>
      <c r="FO204" s="2">
        <f t="shared" si="259"/>
        <v>12923250.27</v>
      </c>
      <c r="FP204" s="2">
        <f t="shared" si="259"/>
        <v>26423778.789999999</v>
      </c>
      <c r="FQ204" s="2">
        <f t="shared" si="259"/>
        <v>11931842.02</v>
      </c>
      <c r="FR204" s="2">
        <f t="shared" si="259"/>
        <v>3384089.51</v>
      </c>
      <c r="FS204" s="2">
        <f t="shared" si="259"/>
        <v>3457705.04</v>
      </c>
      <c r="FT204" s="2">
        <f t="shared" si="259"/>
        <v>1530952.34</v>
      </c>
      <c r="FU204" s="2">
        <f t="shared" si="259"/>
        <v>10796310.34</v>
      </c>
      <c r="FV204" s="2">
        <f t="shared" si="259"/>
        <v>9901858.9100000001</v>
      </c>
      <c r="FW204" s="2">
        <f t="shared" si="259"/>
        <v>3307351.27</v>
      </c>
      <c r="FX204" s="2">
        <f t="shared" si="259"/>
        <v>1506941.06</v>
      </c>
      <c r="FY204" s="2"/>
      <c r="FZ204" s="2"/>
      <c r="GA204" s="2"/>
      <c r="GB204" s="2"/>
      <c r="GC204" s="2"/>
      <c r="GD204" s="2"/>
      <c r="GE204" s="2"/>
      <c r="GF204" s="2"/>
      <c r="GG204" s="2"/>
      <c r="GH204" s="2"/>
      <c r="GI204" s="2"/>
      <c r="GJ204" s="2"/>
      <c r="GK204" s="2"/>
    </row>
    <row r="205" spans="1:193" x14ac:dyDescent="0.35">
      <c r="A205" s="3" t="s">
        <v>517</v>
      </c>
      <c r="B205" s="2" t="s">
        <v>964</v>
      </c>
      <c r="C205" s="35">
        <f t="shared" ref="C205:BN205" si="260">C66</f>
        <v>2.5000000000000001E-2</v>
      </c>
      <c r="D205" s="35">
        <f t="shared" si="260"/>
        <v>2.5000000000000001E-2</v>
      </c>
      <c r="E205" s="35">
        <f t="shared" si="260"/>
        <v>2.5000000000000001E-2</v>
      </c>
      <c r="F205" s="35">
        <f t="shared" si="260"/>
        <v>2.5000000000000001E-2</v>
      </c>
      <c r="G205" s="35">
        <f t="shared" si="260"/>
        <v>2.5000000000000001E-2</v>
      </c>
      <c r="H205" s="35">
        <f t="shared" si="260"/>
        <v>2.5000000000000001E-2</v>
      </c>
      <c r="I205" s="35">
        <f t="shared" si="260"/>
        <v>2.5000000000000001E-2</v>
      </c>
      <c r="J205" s="35">
        <f t="shared" si="260"/>
        <v>2.5000000000000001E-2</v>
      </c>
      <c r="K205" s="35">
        <f t="shared" si="260"/>
        <v>2.5000000000000001E-2</v>
      </c>
      <c r="L205" s="35">
        <f t="shared" si="260"/>
        <v>2.5000000000000001E-2</v>
      </c>
      <c r="M205" s="35">
        <f t="shared" si="260"/>
        <v>2.5000000000000001E-2</v>
      </c>
      <c r="N205" s="35">
        <f t="shared" si="260"/>
        <v>2.5000000000000001E-2</v>
      </c>
      <c r="O205" s="35">
        <f t="shared" si="260"/>
        <v>2.5000000000000001E-2</v>
      </c>
      <c r="P205" s="35">
        <f t="shared" si="260"/>
        <v>2.5000000000000001E-2</v>
      </c>
      <c r="Q205" s="35">
        <f t="shared" si="260"/>
        <v>2.5000000000000001E-2</v>
      </c>
      <c r="R205" s="35">
        <f t="shared" si="260"/>
        <v>2.5000000000000001E-2</v>
      </c>
      <c r="S205" s="35">
        <f t="shared" si="260"/>
        <v>2.5000000000000001E-2</v>
      </c>
      <c r="T205" s="35">
        <f t="shared" si="260"/>
        <v>2.5000000000000001E-2</v>
      </c>
      <c r="U205" s="35">
        <f t="shared" si="260"/>
        <v>2.5000000000000001E-2</v>
      </c>
      <c r="V205" s="35">
        <f t="shared" si="260"/>
        <v>2.5000000000000001E-2</v>
      </c>
      <c r="W205" s="35">
        <f t="shared" si="260"/>
        <v>2.5000000000000001E-2</v>
      </c>
      <c r="X205" s="35">
        <f t="shared" si="260"/>
        <v>2.5000000000000001E-2</v>
      </c>
      <c r="Y205" s="35">
        <f t="shared" si="260"/>
        <v>2.5000000000000001E-2</v>
      </c>
      <c r="Z205" s="35">
        <f t="shared" si="260"/>
        <v>2.5000000000000001E-2</v>
      </c>
      <c r="AA205" s="35">
        <f t="shared" si="260"/>
        <v>2.5000000000000001E-2</v>
      </c>
      <c r="AB205" s="35">
        <f t="shared" si="260"/>
        <v>2.5000000000000001E-2</v>
      </c>
      <c r="AC205" s="35">
        <f t="shared" si="260"/>
        <v>2.5000000000000001E-2</v>
      </c>
      <c r="AD205" s="35">
        <f t="shared" si="260"/>
        <v>2.5000000000000001E-2</v>
      </c>
      <c r="AE205" s="35">
        <f t="shared" si="260"/>
        <v>2.5000000000000001E-2</v>
      </c>
      <c r="AF205" s="35">
        <f t="shared" si="260"/>
        <v>2.5000000000000001E-2</v>
      </c>
      <c r="AG205" s="35">
        <f t="shared" si="260"/>
        <v>2.5000000000000001E-2</v>
      </c>
      <c r="AH205" s="35">
        <f t="shared" si="260"/>
        <v>2.5000000000000001E-2</v>
      </c>
      <c r="AI205" s="35">
        <f t="shared" si="260"/>
        <v>2.5000000000000001E-2</v>
      </c>
      <c r="AJ205" s="35">
        <f t="shared" si="260"/>
        <v>2.5000000000000001E-2</v>
      </c>
      <c r="AK205" s="35">
        <f t="shared" si="260"/>
        <v>2.5000000000000001E-2</v>
      </c>
      <c r="AL205" s="35">
        <f t="shared" si="260"/>
        <v>2.5000000000000001E-2</v>
      </c>
      <c r="AM205" s="35">
        <f t="shared" si="260"/>
        <v>2.5000000000000001E-2</v>
      </c>
      <c r="AN205" s="35">
        <f t="shared" si="260"/>
        <v>2.5000000000000001E-2</v>
      </c>
      <c r="AO205" s="35">
        <f t="shared" si="260"/>
        <v>2.5000000000000001E-2</v>
      </c>
      <c r="AP205" s="35">
        <f t="shared" si="260"/>
        <v>2.5000000000000001E-2</v>
      </c>
      <c r="AQ205" s="35">
        <f t="shared" si="260"/>
        <v>2.5000000000000001E-2</v>
      </c>
      <c r="AR205" s="35">
        <f t="shared" si="260"/>
        <v>2.5000000000000001E-2</v>
      </c>
      <c r="AS205" s="35">
        <f t="shared" si="260"/>
        <v>2.5000000000000001E-2</v>
      </c>
      <c r="AT205" s="35">
        <f t="shared" si="260"/>
        <v>2.5000000000000001E-2</v>
      </c>
      <c r="AU205" s="35">
        <f t="shared" si="260"/>
        <v>2.5000000000000001E-2</v>
      </c>
      <c r="AV205" s="35">
        <f t="shared" si="260"/>
        <v>2.5000000000000001E-2</v>
      </c>
      <c r="AW205" s="35">
        <f t="shared" si="260"/>
        <v>2.5000000000000001E-2</v>
      </c>
      <c r="AX205" s="35">
        <f t="shared" si="260"/>
        <v>2.5000000000000001E-2</v>
      </c>
      <c r="AY205" s="35">
        <f t="shared" si="260"/>
        <v>2.5000000000000001E-2</v>
      </c>
      <c r="AZ205" s="68">
        <f t="shared" si="260"/>
        <v>2.5000000000000001E-2</v>
      </c>
      <c r="BA205" s="35">
        <f t="shared" si="260"/>
        <v>2.5000000000000001E-2</v>
      </c>
      <c r="BB205" s="35">
        <f t="shared" si="260"/>
        <v>2.5000000000000001E-2</v>
      </c>
      <c r="BC205" s="35">
        <f t="shared" si="260"/>
        <v>2.5000000000000001E-2</v>
      </c>
      <c r="BD205" s="35">
        <f t="shared" si="260"/>
        <v>2.5000000000000001E-2</v>
      </c>
      <c r="BE205" s="35">
        <f t="shared" si="260"/>
        <v>2.5000000000000001E-2</v>
      </c>
      <c r="BF205" s="35">
        <f t="shared" si="260"/>
        <v>2.5000000000000001E-2</v>
      </c>
      <c r="BG205" s="35">
        <f t="shared" si="260"/>
        <v>2.5000000000000001E-2</v>
      </c>
      <c r="BH205" s="35">
        <f t="shared" si="260"/>
        <v>2.5000000000000001E-2</v>
      </c>
      <c r="BI205" s="35">
        <f t="shared" si="260"/>
        <v>2.5000000000000001E-2</v>
      </c>
      <c r="BJ205" s="35">
        <f t="shared" si="260"/>
        <v>2.5000000000000001E-2</v>
      </c>
      <c r="BK205" s="35">
        <f t="shared" si="260"/>
        <v>2.5000000000000001E-2</v>
      </c>
      <c r="BL205" s="35">
        <f t="shared" si="260"/>
        <v>2.5000000000000001E-2</v>
      </c>
      <c r="BM205" s="35">
        <f t="shared" si="260"/>
        <v>2.5000000000000001E-2</v>
      </c>
      <c r="BN205" s="35">
        <f t="shared" si="260"/>
        <v>2.5000000000000001E-2</v>
      </c>
      <c r="BO205" s="35">
        <f t="shared" ref="BO205:DZ205" si="261">BO66</f>
        <v>2.5000000000000001E-2</v>
      </c>
      <c r="BP205" s="35">
        <f t="shared" si="261"/>
        <v>2.5000000000000001E-2</v>
      </c>
      <c r="BQ205" s="35">
        <f t="shared" si="261"/>
        <v>2.5000000000000001E-2</v>
      </c>
      <c r="BR205" s="35">
        <f t="shared" si="261"/>
        <v>2.5000000000000001E-2</v>
      </c>
      <c r="BS205" s="35">
        <f t="shared" si="261"/>
        <v>2.5000000000000001E-2</v>
      </c>
      <c r="BT205" s="35">
        <f t="shared" si="261"/>
        <v>2.5000000000000001E-2</v>
      </c>
      <c r="BU205" s="35">
        <f t="shared" si="261"/>
        <v>2.5000000000000001E-2</v>
      </c>
      <c r="BV205" s="35">
        <f t="shared" si="261"/>
        <v>2.5000000000000001E-2</v>
      </c>
      <c r="BW205" s="35">
        <f t="shared" si="261"/>
        <v>2.5000000000000001E-2</v>
      </c>
      <c r="BX205" s="35">
        <f t="shared" si="261"/>
        <v>2.5000000000000001E-2</v>
      </c>
      <c r="BY205" s="35">
        <f t="shared" si="261"/>
        <v>2.5000000000000001E-2</v>
      </c>
      <c r="BZ205" s="35">
        <f t="shared" si="261"/>
        <v>2.5000000000000001E-2</v>
      </c>
      <c r="CA205" s="35">
        <f t="shared" si="261"/>
        <v>2.5000000000000001E-2</v>
      </c>
      <c r="CB205" s="35">
        <f t="shared" si="261"/>
        <v>2.5000000000000001E-2</v>
      </c>
      <c r="CC205" s="35">
        <f t="shared" si="261"/>
        <v>2.5000000000000001E-2</v>
      </c>
      <c r="CD205" s="35">
        <f t="shared" si="261"/>
        <v>2.5000000000000001E-2</v>
      </c>
      <c r="CE205" s="35">
        <f t="shared" si="261"/>
        <v>2.5000000000000001E-2</v>
      </c>
      <c r="CF205" s="35">
        <f t="shared" si="261"/>
        <v>2.5000000000000001E-2</v>
      </c>
      <c r="CG205" s="35">
        <f t="shared" si="261"/>
        <v>2.5000000000000001E-2</v>
      </c>
      <c r="CH205" s="35">
        <f t="shared" si="261"/>
        <v>2.5000000000000001E-2</v>
      </c>
      <c r="CI205" s="35">
        <f t="shared" si="261"/>
        <v>2.5000000000000001E-2</v>
      </c>
      <c r="CJ205" s="35">
        <f t="shared" si="261"/>
        <v>2.5000000000000001E-2</v>
      </c>
      <c r="CK205" s="35">
        <f t="shared" si="261"/>
        <v>2.5000000000000001E-2</v>
      </c>
      <c r="CL205" s="35">
        <f t="shared" si="261"/>
        <v>2.5000000000000001E-2</v>
      </c>
      <c r="CM205" s="35">
        <f t="shared" si="261"/>
        <v>2.5000000000000001E-2</v>
      </c>
      <c r="CN205" s="35">
        <f t="shared" si="261"/>
        <v>2.5000000000000001E-2</v>
      </c>
      <c r="CO205" s="35">
        <f t="shared" si="261"/>
        <v>2.5000000000000001E-2</v>
      </c>
      <c r="CP205" s="35">
        <f t="shared" si="261"/>
        <v>2.5000000000000001E-2</v>
      </c>
      <c r="CQ205" s="35">
        <f t="shared" si="261"/>
        <v>2.5000000000000001E-2</v>
      </c>
      <c r="CR205" s="35">
        <f t="shared" si="261"/>
        <v>2.5000000000000001E-2</v>
      </c>
      <c r="CS205" s="35">
        <f t="shared" si="261"/>
        <v>2.5000000000000001E-2</v>
      </c>
      <c r="CT205" s="35">
        <f t="shared" si="261"/>
        <v>2.5000000000000001E-2</v>
      </c>
      <c r="CU205" s="35">
        <f t="shared" si="261"/>
        <v>2.5000000000000001E-2</v>
      </c>
      <c r="CV205" s="35">
        <f t="shared" si="261"/>
        <v>2.5000000000000001E-2</v>
      </c>
      <c r="CW205" s="35">
        <f t="shared" si="261"/>
        <v>2.5000000000000001E-2</v>
      </c>
      <c r="CX205" s="35">
        <f t="shared" si="261"/>
        <v>2.5000000000000001E-2</v>
      </c>
      <c r="CY205" s="35">
        <f t="shared" si="261"/>
        <v>2.5000000000000001E-2</v>
      </c>
      <c r="CZ205" s="35">
        <f t="shared" si="261"/>
        <v>2.5000000000000001E-2</v>
      </c>
      <c r="DA205" s="35">
        <f t="shared" si="261"/>
        <v>2.5000000000000001E-2</v>
      </c>
      <c r="DB205" s="35">
        <f t="shared" si="261"/>
        <v>2.5000000000000001E-2</v>
      </c>
      <c r="DC205" s="35">
        <f t="shared" si="261"/>
        <v>2.5000000000000001E-2</v>
      </c>
      <c r="DD205" s="35">
        <f t="shared" si="261"/>
        <v>2.5000000000000001E-2</v>
      </c>
      <c r="DE205" s="35">
        <f t="shared" si="261"/>
        <v>2.5000000000000001E-2</v>
      </c>
      <c r="DF205" s="35">
        <f t="shared" si="261"/>
        <v>2.5000000000000001E-2</v>
      </c>
      <c r="DG205" s="35">
        <f t="shared" si="261"/>
        <v>2.5000000000000001E-2</v>
      </c>
      <c r="DH205" s="35">
        <f t="shared" si="261"/>
        <v>2.5000000000000001E-2</v>
      </c>
      <c r="DI205" s="35">
        <f t="shared" si="261"/>
        <v>2.5000000000000001E-2</v>
      </c>
      <c r="DJ205" s="35">
        <f t="shared" si="261"/>
        <v>2.5000000000000001E-2</v>
      </c>
      <c r="DK205" s="35">
        <f t="shared" si="261"/>
        <v>2.5000000000000001E-2</v>
      </c>
      <c r="DL205" s="35">
        <f t="shared" si="261"/>
        <v>2.5000000000000001E-2</v>
      </c>
      <c r="DM205" s="35">
        <f t="shared" si="261"/>
        <v>2.5000000000000001E-2</v>
      </c>
      <c r="DN205" s="35">
        <f t="shared" si="261"/>
        <v>2.5000000000000001E-2</v>
      </c>
      <c r="DO205" s="35">
        <f t="shared" si="261"/>
        <v>2.5000000000000001E-2</v>
      </c>
      <c r="DP205" s="35">
        <f t="shared" si="261"/>
        <v>2.5000000000000001E-2</v>
      </c>
      <c r="DQ205" s="35">
        <f t="shared" si="261"/>
        <v>2.5000000000000001E-2</v>
      </c>
      <c r="DR205" s="35">
        <f t="shared" si="261"/>
        <v>2.5000000000000001E-2</v>
      </c>
      <c r="DS205" s="35">
        <f t="shared" si="261"/>
        <v>2.5000000000000001E-2</v>
      </c>
      <c r="DT205" s="35">
        <f t="shared" si="261"/>
        <v>2.5000000000000001E-2</v>
      </c>
      <c r="DU205" s="35">
        <f t="shared" si="261"/>
        <v>2.5000000000000001E-2</v>
      </c>
      <c r="DV205" s="35">
        <f t="shared" si="261"/>
        <v>2.5000000000000001E-2</v>
      </c>
      <c r="DW205" s="35">
        <f t="shared" si="261"/>
        <v>2.5000000000000001E-2</v>
      </c>
      <c r="DX205" s="35">
        <f t="shared" si="261"/>
        <v>2.5000000000000001E-2</v>
      </c>
      <c r="DY205" s="35">
        <f t="shared" si="261"/>
        <v>2.5000000000000001E-2</v>
      </c>
      <c r="DZ205" s="35">
        <f t="shared" si="261"/>
        <v>2.5000000000000001E-2</v>
      </c>
      <c r="EA205" s="35">
        <f t="shared" ref="EA205:FX205" si="262">EA66</f>
        <v>2.5000000000000001E-2</v>
      </c>
      <c r="EB205" s="35">
        <f t="shared" si="262"/>
        <v>2.5000000000000001E-2</v>
      </c>
      <c r="EC205" s="35">
        <f t="shared" si="262"/>
        <v>2.5000000000000001E-2</v>
      </c>
      <c r="ED205" s="35">
        <f t="shared" si="262"/>
        <v>2.5000000000000001E-2</v>
      </c>
      <c r="EE205" s="35">
        <f t="shared" si="262"/>
        <v>2.5000000000000001E-2</v>
      </c>
      <c r="EF205" s="35">
        <f t="shared" si="262"/>
        <v>2.5000000000000001E-2</v>
      </c>
      <c r="EG205" s="35">
        <f t="shared" si="262"/>
        <v>2.5000000000000001E-2</v>
      </c>
      <c r="EH205" s="35">
        <f t="shared" si="262"/>
        <v>2.5000000000000001E-2</v>
      </c>
      <c r="EI205" s="35">
        <f t="shared" si="262"/>
        <v>2.5000000000000001E-2</v>
      </c>
      <c r="EJ205" s="35">
        <f t="shared" si="262"/>
        <v>2.5000000000000001E-2</v>
      </c>
      <c r="EK205" s="35">
        <f t="shared" si="262"/>
        <v>2.5000000000000001E-2</v>
      </c>
      <c r="EL205" s="35">
        <f t="shared" si="262"/>
        <v>2.5000000000000001E-2</v>
      </c>
      <c r="EM205" s="35">
        <f t="shared" si="262"/>
        <v>2.5000000000000001E-2</v>
      </c>
      <c r="EN205" s="35">
        <f t="shared" si="262"/>
        <v>2.5000000000000001E-2</v>
      </c>
      <c r="EO205" s="35">
        <f t="shared" si="262"/>
        <v>2.5000000000000001E-2</v>
      </c>
      <c r="EP205" s="35">
        <f t="shared" si="262"/>
        <v>2.5000000000000001E-2</v>
      </c>
      <c r="EQ205" s="26">
        <f t="shared" si="262"/>
        <v>2.5000000000000001E-2</v>
      </c>
      <c r="ER205" s="35">
        <f t="shared" si="262"/>
        <v>2.5000000000000001E-2</v>
      </c>
      <c r="ES205" s="35">
        <f t="shared" si="262"/>
        <v>2.5000000000000001E-2</v>
      </c>
      <c r="ET205" s="35">
        <f t="shared" si="262"/>
        <v>2.5000000000000001E-2</v>
      </c>
      <c r="EU205" s="35">
        <f t="shared" si="262"/>
        <v>2.5000000000000001E-2</v>
      </c>
      <c r="EV205" s="35">
        <f t="shared" si="262"/>
        <v>2.5000000000000001E-2</v>
      </c>
      <c r="EW205" s="35">
        <f t="shared" si="262"/>
        <v>2.5000000000000001E-2</v>
      </c>
      <c r="EX205" s="35">
        <f t="shared" si="262"/>
        <v>2.5000000000000001E-2</v>
      </c>
      <c r="EY205" s="35">
        <f t="shared" si="262"/>
        <v>2.5000000000000001E-2</v>
      </c>
      <c r="EZ205" s="35">
        <f t="shared" si="262"/>
        <v>2.5000000000000001E-2</v>
      </c>
      <c r="FA205" s="35">
        <f t="shared" si="262"/>
        <v>2.5000000000000001E-2</v>
      </c>
      <c r="FB205" s="35">
        <f t="shared" si="262"/>
        <v>2.5000000000000001E-2</v>
      </c>
      <c r="FC205" s="35">
        <f t="shared" si="262"/>
        <v>2.5000000000000001E-2</v>
      </c>
      <c r="FD205" s="35">
        <f t="shared" si="262"/>
        <v>2.5000000000000001E-2</v>
      </c>
      <c r="FE205" s="35">
        <f t="shared" si="262"/>
        <v>2.5000000000000001E-2</v>
      </c>
      <c r="FF205" s="35">
        <f t="shared" si="262"/>
        <v>2.5000000000000001E-2</v>
      </c>
      <c r="FG205" s="35">
        <f t="shared" si="262"/>
        <v>2.5000000000000001E-2</v>
      </c>
      <c r="FH205" s="35">
        <f t="shared" si="262"/>
        <v>2.5000000000000001E-2</v>
      </c>
      <c r="FI205" s="35">
        <f t="shared" si="262"/>
        <v>2.5000000000000001E-2</v>
      </c>
      <c r="FJ205" s="35">
        <f t="shared" si="262"/>
        <v>2.5000000000000001E-2</v>
      </c>
      <c r="FK205" s="35">
        <f t="shared" si="262"/>
        <v>2.5000000000000001E-2</v>
      </c>
      <c r="FL205" s="35">
        <f t="shared" si="262"/>
        <v>2.5000000000000001E-2</v>
      </c>
      <c r="FM205" s="35">
        <f t="shared" si="262"/>
        <v>2.5000000000000001E-2</v>
      </c>
      <c r="FN205" s="35">
        <f t="shared" si="262"/>
        <v>2.5000000000000001E-2</v>
      </c>
      <c r="FO205" s="35">
        <f t="shared" si="262"/>
        <v>2.5000000000000001E-2</v>
      </c>
      <c r="FP205" s="35">
        <f t="shared" si="262"/>
        <v>2.5000000000000001E-2</v>
      </c>
      <c r="FQ205" s="35">
        <f t="shared" si="262"/>
        <v>2.5000000000000001E-2</v>
      </c>
      <c r="FR205" s="35">
        <f t="shared" si="262"/>
        <v>2.5000000000000001E-2</v>
      </c>
      <c r="FS205" s="35">
        <f t="shared" si="262"/>
        <v>2.5000000000000001E-2</v>
      </c>
      <c r="FT205" s="35">
        <f t="shared" si="262"/>
        <v>2.5000000000000001E-2</v>
      </c>
      <c r="FU205" s="35">
        <f t="shared" si="262"/>
        <v>2.5000000000000001E-2</v>
      </c>
      <c r="FV205" s="35">
        <f t="shared" si="262"/>
        <v>2.5000000000000001E-2</v>
      </c>
      <c r="FW205" s="35">
        <f t="shared" si="262"/>
        <v>2.5000000000000001E-2</v>
      </c>
      <c r="FX205" s="35">
        <f t="shared" si="262"/>
        <v>2.5000000000000001E-2</v>
      </c>
      <c r="FY205" s="2"/>
      <c r="FZ205" s="2"/>
      <c r="GA205" s="2"/>
      <c r="GB205" s="2"/>
      <c r="GC205" s="2"/>
      <c r="GD205" s="2"/>
      <c r="GE205" s="2"/>
      <c r="GF205" s="2"/>
      <c r="GG205" s="2"/>
      <c r="GH205" s="2"/>
      <c r="GI205" s="2"/>
      <c r="GJ205" s="2"/>
      <c r="GK205" s="2"/>
    </row>
    <row r="206" spans="1:193" x14ac:dyDescent="0.35">
      <c r="A206" s="3" t="s">
        <v>518</v>
      </c>
      <c r="B206" s="2" t="s">
        <v>674</v>
      </c>
      <c r="C206" s="26">
        <f t="shared" ref="C206:BN206" si="263">ROUND((C101-C23)/C23,4)</f>
        <v>9.4999999999999998E-3</v>
      </c>
      <c r="D206" s="26">
        <f t="shared" si="263"/>
        <v>-6.3E-2</v>
      </c>
      <c r="E206" s="26">
        <f t="shared" si="263"/>
        <v>-0.13109999999999999</v>
      </c>
      <c r="F206" s="26">
        <f t="shared" si="263"/>
        <v>1.5900000000000001E-2</v>
      </c>
      <c r="G206" s="26">
        <f t="shared" si="263"/>
        <v>-1.0999999999999999E-2</v>
      </c>
      <c r="H206" s="26">
        <f t="shared" si="263"/>
        <v>1.17E-2</v>
      </c>
      <c r="I206" s="26">
        <f t="shared" si="263"/>
        <v>-0.13059999999999999</v>
      </c>
      <c r="J206" s="26">
        <f t="shared" si="263"/>
        <v>-5.4899999999999997E-2</v>
      </c>
      <c r="K206" s="26">
        <f t="shared" si="263"/>
        <v>1.2999999999999999E-2</v>
      </c>
      <c r="L206" s="26">
        <f t="shared" si="263"/>
        <v>-4.9799999999999997E-2</v>
      </c>
      <c r="M206" s="26">
        <f t="shared" si="263"/>
        <v>-0.1207</v>
      </c>
      <c r="N206" s="26">
        <f t="shared" si="263"/>
        <v>-4.4400000000000002E-2</v>
      </c>
      <c r="O206" s="26">
        <f t="shared" si="263"/>
        <v>-3.5299999999999998E-2</v>
      </c>
      <c r="P206" s="26">
        <f t="shared" si="263"/>
        <v>3.1699999999999999E-2</v>
      </c>
      <c r="Q206" s="26">
        <f t="shared" si="263"/>
        <v>2.8999999999999998E-3</v>
      </c>
      <c r="R206" s="26">
        <f t="shared" si="263"/>
        <v>2.5000000000000001E-3</v>
      </c>
      <c r="S206" s="26">
        <f t="shared" si="263"/>
        <v>-7.2499999999999995E-2</v>
      </c>
      <c r="T206" s="26">
        <f t="shared" si="263"/>
        <v>7.4000000000000003E-3</v>
      </c>
      <c r="U206" s="26">
        <f t="shared" si="263"/>
        <v>-3.2899999999999999E-2</v>
      </c>
      <c r="V206" s="26">
        <f t="shared" si="263"/>
        <v>-4.41E-2</v>
      </c>
      <c r="W206" s="26">
        <f t="shared" si="263"/>
        <v>7.1999999999999998E-3</v>
      </c>
      <c r="X206" s="26">
        <f t="shared" si="263"/>
        <v>0</v>
      </c>
      <c r="Y206" s="26">
        <f t="shared" si="263"/>
        <v>-2.5999999999999999E-2</v>
      </c>
      <c r="Z206" s="26">
        <f t="shared" si="263"/>
        <v>-4.5600000000000002E-2</v>
      </c>
      <c r="AA206" s="26">
        <f t="shared" si="263"/>
        <v>-1.3299999999999999E-2</v>
      </c>
      <c r="AB206" s="26">
        <f t="shared" si="263"/>
        <v>-2.1000000000000001E-2</v>
      </c>
      <c r="AC206" s="26">
        <f t="shared" si="263"/>
        <v>-2.41E-2</v>
      </c>
      <c r="AD206" s="26">
        <f t="shared" si="263"/>
        <v>1.4E-3</v>
      </c>
      <c r="AE206" s="26">
        <f t="shared" si="263"/>
        <v>-2.1299999999999999E-2</v>
      </c>
      <c r="AF206" s="26">
        <f t="shared" si="263"/>
        <v>4.07E-2</v>
      </c>
      <c r="AG206" s="26">
        <f t="shared" si="263"/>
        <v>-6.0900000000000003E-2</v>
      </c>
      <c r="AH206" s="26">
        <f t="shared" si="263"/>
        <v>-5.3699999999999998E-2</v>
      </c>
      <c r="AI206" s="26">
        <f t="shared" si="263"/>
        <v>3.5000000000000003E-2</v>
      </c>
      <c r="AJ206" s="26">
        <f t="shared" si="263"/>
        <v>2.41E-2</v>
      </c>
      <c r="AK206" s="26">
        <f t="shared" si="263"/>
        <v>-0.1021</v>
      </c>
      <c r="AL206" s="26">
        <f t="shared" si="263"/>
        <v>7.1000000000000004E-3</v>
      </c>
      <c r="AM206" s="26">
        <f t="shared" si="263"/>
        <v>-9.9000000000000005E-2</v>
      </c>
      <c r="AN206" s="26">
        <f t="shared" si="263"/>
        <v>-8.6900000000000005E-2</v>
      </c>
      <c r="AO206" s="26">
        <f t="shared" si="263"/>
        <v>-6.2199999999999998E-2</v>
      </c>
      <c r="AP206" s="26">
        <f t="shared" si="263"/>
        <v>-2.7099999999999999E-2</v>
      </c>
      <c r="AQ206" s="26">
        <f t="shared" si="263"/>
        <v>-3.6999999999999998E-2</v>
      </c>
      <c r="AR206" s="26">
        <f t="shared" si="263"/>
        <v>-3.1800000000000002E-2</v>
      </c>
      <c r="AS206" s="26">
        <f t="shared" si="263"/>
        <v>-3.7699999999999997E-2</v>
      </c>
      <c r="AT206" s="26">
        <f t="shared" si="263"/>
        <v>0.1075</v>
      </c>
      <c r="AU206" s="26">
        <f t="shared" si="263"/>
        <v>3.27E-2</v>
      </c>
      <c r="AV206" s="26">
        <f t="shared" si="263"/>
        <v>-2.76E-2</v>
      </c>
      <c r="AW206" s="26">
        <f t="shared" si="263"/>
        <v>2.7000000000000001E-3</v>
      </c>
      <c r="AX206" s="26">
        <f t="shared" si="263"/>
        <v>-9.5000000000000001E-2</v>
      </c>
      <c r="AY206" s="26">
        <f t="shared" si="263"/>
        <v>1.5800000000000002E-2</v>
      </c>
      <c r="AZ206" s="68">
        <f t="shared" si="263"/>
        <v>-4.1700000000000001E-2</v>
      </c>
      <c r="BA206" s="26">
        <f t="shared" si="263"/>
        <v>-1.8499999999999999E-2</v>
      </c>
      <c r="BB206" s="26">
        <f t="shared" si="263"/>
        <v>-6.7000000000000004E-2</v>
      </c>
      <c r="BC206" s="26">
        <f t="shared" si="263"/>
        <v>-1.72E-2</v>
      </c>
      <c r="BD206" s="26">
        <f t="shared" si="263"/>
        <v>5.0000000000000001E-3</v>
      </c>
      <c r="BE206" s="26">
        <f t="shared" si="263"/>
        <v>-6.0100000000000001E-2</v>
      </c>
      <c r="BF206" s="26">
        <f t="shared" si="263"/>
        <v>3.0999999999999999E-3</v>
      </c>
      <c r="BG206" s="26">
        <f t="shared" si="263"/>
        <v>-1.8599999999999998E-2</v>
      </c>
      <c r="BH206" s="26">
        <f t="shared" si="263"/>
        <v>-1.0699999999999999E-2</v>
      </c>
      <c r="BI206" s="26">
        <f t="shared" si="263"/>
        <v>-4.1200000000000001E-2</v>
      </c>
      <c r="BJ206" s="26">
        <f t="shared" si="263"/>
        <v>0</v>
      </c>
      <c r="BK206" s="26">
        <f t="shared" si="263"/>
        <v>1.8200000000000001E-2</v>
      </c>
      <c r="BL206" s="26">
        <f t="shared" si="263"/>
        <v>-0.33300000000000002</v>
      </c>
      <c r="BM206" s="26">
        <f t="shared" si="263"/>
        <v>9.4999999999999998E-3</v>
      </c>
      <c r="BN206" s="26">
        <f t="shared" si="263"/>
        <v>-5.3100000000000001E-2</v>
      </c>
      <c r="BO206" s="26">
        <f t="shared" ref="BO206:DZ206" si="264">ROUND((BO101-BO23)/BO23,4)</f>
        <v>-4.6800000000000001E-2</v>
      </c>
      <c r="BP206" s="26">
        <f t="shared" si="264"/>
        <v>-0.1215</v>
      </c>
      <c r="BQ206" s="26">
        <f t="shared" si="264"/>
        <v>-3.5000000000000001E-3</v>
      </c>
      <c r="BR206" s="26">
        <f t="shared" si="264"/>
        <v>-1.6000000000000001E-3</v>
      </c>
      <c r="BS206" s="26">
        <f t="shared" si="264"/>
        <v>-1.4E-2</v>
      </c>
      <c r="BT206" s="26">
        <f t="shared" si="264"/>
        <v>-4.8099999999999997E-2</v>
      </c>
      <c r="BU206" s="26">
        <f t="shared" si="264"/>
        <v>1.7999999999999999E-2</v>
      </c>
      <c r="BV206" s="26">
        <f t="shared" si="264"/>
        <v>-3.7000000000000002E-3</v>
      </c>
      <c r="BW206" s="26">
        <f t="shared" si="264"/>
        <v>-4.4000000000000003E-3</v>
      </c>
      <c r="BX206" s="26">
        <f t="shared" si="264"/>
        <v>-2.8999999999999998E-3</v>
      </c>
      <c r="BY206" s="26">
        <f t="shared" si="264"/>
        <v>-4.8599999999999997E-2</v>
      </c>
      <c r="BZ206" s="26">
        <f t="shared" si="264"/>
        <v>-2.8000000000000001E-2</v>
      </c>
      <c r="CA206" s="26">
        <f t="shared" si="264"/>
        <v>-7.3700000000000002E-2</v>
      </c>
      <c r="CB206" s="26">
        <f t="shared" si="264"/>
        <v>-5.1200000000000002E-2</v>
      </c>
      <c r="CC206" s="26">
        <f t="shared" si="264"/>
        <v>1.06E-2</v>
      </c>
      <c r="CD206" s="26">
        <f t="shared" si="264"/>
        <v>-4.2599999999999999E-2</v>
      </c>
      <c r="CE206" s="26">
        <f t="shared" si="264"/>
        <v>-2.5000000000000001E-2</v>
      </c>
      <c r="CF206" s="26">
        <f t="shared" si="264"/>
        <v>-6.0100000000000001E-2</v>
      </c>
      <c r="CG206" s="26">
        <f t="shared" si="264"/>
        <v>-4.2200000000000001E-2</v>
      </c>
      <c r="CH206" s="26">
        <f t="shared" si="264"/>
        <v>-4.6899999999999997E-2</v>
      </c>
      <c r="CI206" s="26">
        <f t="shared" si="264"/>
        <v>-6.9999999999999999E-4</v>
      </c>
      <c r="CJ206" s="26">
        <f t="shared" si="264"/>
        <v>-8.4400000000000003E-2</v>
      </c>
      <c r="CK206" s="26">
        <f t="shared" si="264"/>
        <v>-2.1000000000000001E-2</v>
      </c>
      <c r="CL206" s="26">
        <f t="shared" si="264"/>
        <v>-5.28E-2</v>
      </c>
      <c r="CM206" s="26">
        <f t="shared" si="264"/>
        <v>1.43E-2</v>
      </c>
      <c r="CN206" s="26">
        <f t="shared" si="264"/>
        <v>-4.7999999999999996E-3</v>
      </c>
      <c r="CO206" s="26">
        <f t="shared" si="264"/>
        <v>-2.93E-2</v>
      </c>
      <c r="CP206" s="26">
        <f t="shared" si="264"/>
        <v>-5.8700000000000002E-2</v>
      </c>
      <c r="CQ206" s="26">
        <f t="shared" si="264"/>
        <v>-5.4300000000000001E-2</v>
      </c>
      <c r="CR206" s="26">
        <f t="shared" si="264"/>
        <v>-9.4000000000000004E-3</v>
      </c>
      <c r="CS206" s="26">
        <f t="shared" si="264"/>
        <v>-0.11799999999999999</v>
      </c>
      <c r="CT206" s="26">
        <f t="shared" si="264"/>
        <v>2.12E-2</v>
      </c>
      <c r="CU206" s="26">
        <f t="shared" si="264"/>
        <v>-1E-3</v>
      </c>
      <c r="CV206" s="26">
        <f t="shared" si="264"/>
        <v>0</v>
      </c>
      <c r="CW206" s="26">
        <f t="shared" si="264"/>
        <v>9.7000000000000003E-3</v>
      </c>
      <c r="CX206" s="26">
        <f t="shared" si="264"/>
        <v>-8.6E-3</v>
      </c>
      <c r="CY206" s="26">
        <f t="shared" si="264"/>
        <v>0</v>
      </c>
      <c r="CZ206" s="26">
        <f t="shared" si="264"/>
        <v>-6.6900000000000001E-2</v>
      </c>
      <c r="DA206" s="26">
        <f t="shared" si="264"/>
        <v>-3.7600000000000001E-2</v>
      </c>
      <c r="DB206" s="26">
        <f t="shared" si="264"/>
        <v>-1.4E-2</v>
      </c>
      <c r="DC206" s="26">
        <f t="shared" si="264"/>
        <v>2.7300000000000001E-2</v>
      </c>
      <c r="DD206" s="26">
        <f t="shared" si="264"/>
        <v>1.6E-2</v>
      </c>
      <c r="DE206" s="26">
        <f t="shared" si="264"/>
        <v>4.2299999999999997E-2</v>
      </c>
      <c r="DF206" s="26">
        <f t="shared" si="264"/>
        <v>-7.9899999999999999E-2</v>
      </c>
      <c r="DG206" s="26">
        <f t="shared" si="264"/>
        <v>9.6199999999999994E-2</v>
      </c>
      <c r="DH206" s="26">
        <f t="shared" si="264"/>
        <v>-5.5100000000000003E-2</v>
      </c>
      <c r="DI206" s="26">
        <f t="shared" si="264"/>
        <v>-3.5799999999999998E-2</v>
      </c>
      <c r="DJ206" s="26">
        <f t="shared" si="264"/>
        <v>1.49E-2</v>
      </c>
      <c r="DK206" s="26">
        <f t="shared" si="264"/>
        <v>0.03</v>
      </c>
      <c r="DL206" s="26">
        <f t="shared" si="264"/>
        <v>-2.3999999999999998E-3</v>
      </c>
      <c r="DM206" s="26">
        <f t="shared" si="264"/>
        <v>-3.5200000000000002E-2</v>
      </c>
      <c r="DN206" s="26">
        <f t="shared" si="264"/>
        <v>3.0300000000000001E-2</v>
      </c>
      <c r="DO206" s="26">
        <f t="shared" si="264"/>
        <v>4.5999999999999999E-3</v>
      </c>
      <c r="DP206" s="26">
        <f t="shared" si="264"/>
        <v>-3.6799999999999999E-2</v>
      </c>
      <c r="DQ206" s="26">
        <f t="shared" si="264"/>
        <v>2.1600000000000001E-2</v>
      </c>
      <c r="DR206" s="26">
        <f t="shared" si="264"/>
        <v>-3.8399999999999997E-2</v>
      </c>
      <c r="DS206" s="26">
        <f t="shared" si="264"/>
        <v>-0.1017</v>
      </c>
      <c r="DT206" s="26">
        <f t="shared" si="264"/>
        <v>-2.29E-2</v>
      </c>
      <c r="DU206" s="26">
        <f t="shared" si="264"/>
        <v>-2.8E-3</v>
      </c>
      <c r="DV206" s="26">
        <f t="shared" si="264"/>
        <v>9.2999999999999992E-3</v>
      </c>
      <c r="DW206" s="26">
        <f t="shared" si="264"/>
        <v>-3.7999999999999999E-2</v>
      </c>
      <c r="DX206" s="26">
        <f t="shared" si="264"/>
        <v>-0.1048</v>
      </c>
      <c r="DY206" s="26">
        <f t="shared" si="264"/>
        <v>-5.8299999999999998E-2</v>
      </c>
      <c r="DZ206" s="26">
        <f t="shared" si="264"/>
        <v>-2.9899999999999999E-2</v>
      </c>
      <c r="EA206" s="26">
        <f t="shared" ref="EA206:FX206" si="265">ROUND((EA101-EA23)/EA23,4)</f>
        <v>-2.1299999999999999E-2</v>
      </c>
      <c r="EB206" s="26">
        <f t="shared" si="265"/>
        <v>-0.1021</v>
      </c>
      <c r="EC206" s="26">
        <f t="shared" si="265"/>
        <v>-7.9399999999999998E-2</v>
      </c>
      <c r="ED206" s="26">
        <f t="shared" si="265"/>
        <v>-3.1E-2</v>
      </c>
      <c r="EE206" s="26">
        <f t="shared" si="265"/>
        <v>-3.2599999999999997E-2</v>
      </c>
      <c r="EF206" s="26">
        <f t="shared" si="265"/>
        <v>-4.8899999999999999E-2</v>
      </c>
      <c r="EG206" s="26">
        <f t="shared" si="265"/>
        <v>-4.7600000000000003E-2</v>
      </c>
      <c r="EH206" s="26">
        <f t="shared" si="265"/>
        <v>-4.2299999999999997E-2</v>
      </c>
      <c r="EI206" s="26">
        <f t="shared" si="265"/>
        <v>-5.4199999999999998E-2</v>
      </c>
      <c r="EJ206" s="26">
        <f t="shared" si="265"/>
        <v>-6.7999999999999996E-3</v>
      </c>
      <c r="EK206" s="26">
        <f t="shared" si="265"/>
        <v>-1.5800000000000002E-2</v>
      </c>
      <c r="EL206" s="26">
        <f t="shared" si="265"/>
        <v>2.1100000000000001E-2</v>
      </c>
      <c r="EM206" s="26">
        <f t="shared" si="265"/>
        <v>-6.9900000000000004E-2</v>
      </c>
      <c r="EN206" s="26">
        <f t="shared" si="265"/>
        <v>-4.7800000000000002E-2</v>
      </c>
      <c r="EO206" s="26">
        <f t="shared" si="265"/>
        <v>-9.9299999999999999E-2</v>
      </c>
      <c r="EP206" s="26">
        <f t="shared" si="265"/>
        <v>6.9999999999999999E-4</v>
      </c>
      <c r="EQ206" s="26">
        <f t="shared" si="265"/>
        <v>-3.9100000000000003E-2</v>
      </c>
      <c r="ER206" s="26">
        <f t="shared" si="265"/>
        <v>1.5800000000000002E-2</v>
      </c>
      <c r="ES206" s="26">
        <f t="shared" si="265"/>
        <v>1.0999999999999999E-2</v>
      </c>
      <c r="ET206" s="26">
        <f t="shared" si="265"/>
        <v>-3.7699999999999997E-2</v>
      </c>
      <c r="EU206" s="26">
        <f t="shared" si="265"/>
        <v>-2.7099999999999999E-2</v>
      </c>
      <c r="EV206" s="26">
        <f t="shared" si="265"/>
        <v>-3.8E-3</v>
      </c>
      <c r="EW206" s="26">
        <f t="shared" si="265"/>
        <v>-0.14599999999999999</v>
      </c>
      <c r="EX206" s="26">
        <f t="shared" si="265"/>
        <v>-7.7000000000000002E-3</v>
      </c>
      <c r="EY206" s="26">
        <f t="shared" si="265"/>
        <v>-1.1599999999999999E-2</v>
      </c>
      <c r="EZ206" s="26">
        <f t="shared" si="265"/>
        <v>-7.3899999999999993E-2</v>
      </c>
      <c r="FA206" s="26">
        <f t="shared" si="265"/>
        <v>-1.8599999999999998E-2</v>
      </c>
      <c r="FB206" s="26">
        <f t="shared" si="265"/>
        <v>-2.5399999999999999E-2</v>
      </c>
      <c r="FC206" s="26">
        <f t="shared" si="265"/>
        <v>-0.1497</v>
      </c>
      <c r="FD206" s="26">
        <f t="shared" si="265"/>
        <v>9.1000000000000004E-3</v>
      </c>
      <c r="FE206" s="26">
        <f t="shared" si="265"/>
        <v>-6.4699999999999994E-2</v>
      </c>
      <c r="FF206" s="26">
        <f t="shared" si="265"/>
        <v>2.87E-2</v>
      </c>
      <c r="FG206" s="26">
        <f t="shared" si="265"/>
        <v>-0.03</v>
      </c>
      <c r="FH206" s="26">
        <f t="shared" si="265"/>
        <v>3.3000000000000002E-2</v>
      </c>
      <c r="FI206" s="26">
        <f t="shared" si="265"/>
        <v>-4.8899999999999999E-2</v>
      </c>
      <c r="FJ206" s="26">
        <f t="shared" si="265"/>
        <v>7.9000000000000008E-3</v>
      </c>
      <c r="FK206" s="26">
        <f t="shared" si="265"/>
        <v>7.6E-3</v>
      </c>
      <c r="FL206" s="26">
        <f t="shared" si="265"/>
        <v>9.2999999999999992E-3</v>
      </c>
      <c r="FM206" s="26">
        <f t="shared" si="265"/>
        <v>1.47E-2</v>
      </c>
      <c r="FN206" s="26">
        <f t="shared" si="265"/>
        <v>5.1999999999999998E-3</v>
      </c>
      <c r="FO206" s="26">
        <f t="shared" si="265"/>
        <v>-2.0299999999999999E-2</v>
      </c>
      <c r="FP206" s="26">
        <f t="shared" si="265"/>
        <v>-1.4500000000000001E-2</v>
      </c>
      <c r="FQ206" s="26">
        <f t="shared" si="265"/>
        <v>1.0200000000000001E-2</v>
      </c>
      <c r="FR206" s="26">
        <f t="shared" si="265"/>
        <v>-1.4200000000000001E-2</v>
      </c>
      <c r="FS206" s="26">
        <f t="shared" si="265"/>
        <v>-0.1273</v>
      </c>
      <c r="FT206" s="26">
        <f t="shared" si="265"/>
        <v>1.6899999999999998E-2</v>
      </c>
      <c r="FU206" s="26">
        <f t="shared" si="265"/>
        <v>-3.9600000000000003E-2</v>
      </c>
      <c r="FV206" s="26">
        <f t="shared" si="265"/>
        <v>2.3E-2</v>
      </c>
      <c r="FW206" s="26">
        <f t="shared" si="265"/>
        <v>-0.13320000000000001</v>
      </c>
      <c r="FX206" s="26">
        <f t="shared" si="265"/>
        <v>-3.85E-2</v>
      </c>
      <c r="FY206" s="2"/>
      <c r="FZ206" s="2"/>
      <c r="GA206" s="2"/>
      <c r="GB206" s="2"/>
      <c r="GC206" s="2"/>
      <c r="GD206" s="2"/>
      <c r="GE206" s="2"/>
      <c r="GF206" s="2"/>
      <c r="GG206" s="2"/>
      <c r="GH206" s="2"/>
      <c r="GI206" s="2"/>
      <c r="GJ206" s="2"/>
      <c r="GK206" s="2"/>
    </row>
    <row r="207" spans="1:193" x14ac:dyDescent="0.35">
      <c r="A207" s="2"/>
      <c r="B207" s="2" t="s">
        <v>519</v>
      </c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66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35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</row>
    <row r="208" spans="1:193" x14ac:dyDescent="0.35">
      <c r="A208" s="3" t="s">
        <v>520</v>
      </c>
      <c r="B208" s="2" t="s">
        <v>675</v>
      </c>
      <c r="C208" s="2">
        <f t="shared" ref="C208:BN208" si="266">ROUND((C204)*(1+C205+C206),2)</f>
        <v>80980940</v>
      </c>
      <c r="D208" s="2">
        <f t="shared" si="266"/>
        <v>424735828.06</v>
      </c>
      <c r="E208" s="2">
        <f t="shared" si="266"/>
        <v>65085822.539999999</v>
      </c>
      <c r="F208" s="2">
        <f t="shared" si="266"/>
        <v>273892660.23000002</v>
      </c>
      <c r="G208" s="2">
        <f t="shared" si="266"/>
        <v>18524745.600000001</v>
      </c>
      <c r="H208" s="2">
        <f t="shared" si="266"/>
        <v>13767410.41</v>
      </c>
      <c r="I208" s="2">
        <f t="shared" si="266"/>
        <v>88678881.469999999</v>
      </c>
      <c r="J208" s="2">
        <f t="shared" si="266"/>
        <v>23302110.289999999</v>
      </c>
      <c r="K208" s="2">
        <f t="shared" si="266"/>
        <v>4542426.33</v>
      </c>
      <c r="L208" s="2">
        <f t="shared" si="266"/>
        <v>25531180.719999999</v>
      </c>
      <c r="M208" s="2">
        <f t="shared" si="266"/>
        <v>12202314.83</v>
      </c>
      <c r="N208" s="2">
        <f t="shared" si="266"/>
        <v>570123617.13999999</v>
      </c>
      <c r="O208" s="2">
        <f t="shared" si="266"/>
        <v>142064859.74000001</v>
      </c>
      <c r="P208" s="2">
        <f t="shared" si="266"/>
        <v>5797917.9500000002</v>
      </c>
      <c r="Q208" s="2">
        <f t="shared" si="266"/>
        <v>481266433.60000002</v>
      </c>
      <c r="R208" s="2">
        <f t="shared" si="266"/>
        <v>69834579.069999993</v>
      </c>
      <c r="S208" s="2">
        <f t="shared" si="266"/>
        <v>18025949.309999999</v>
      </c>
      <c r="T208" s="2">
        <f t="shared" si="266"/>
        <v>3386861.99</v>
      </c>
      <c r="U208" s="2">
        <f t="shared" si="266"/>
        <v>1300007.22</v>
      </c>
      <c r="V208" s="2">
        <f t="shared" si="266"/>
        <v>4153062.98</v>
      </c>
      <c r="W208" s="2">
        <f t="shared" si="266"/>
        <v>3807140.72</v>
      </c>
      <c r="X208" s="2">
        <f t="shared" si="266"/>
        <v>1249586.97</v>
      </c>
      <c r="Y208" s="2">
        <f t="shared" si="266"/>
        <v>11491230.960000001</v>
      </c>
      <c r="Z208" s="2">
        <f t="shared" si="266"/>
        <v>3733366.57</v>
      </c>
      <c r="AA208" s="2">
        <f t="shared" si="266"/>
        <v>348068598.60000002</v>
      </c>
      <c r="AB208" s="2">
        <f t="shared" si="266"/>
        <v>308510361.74000001</v>
      </c>
      <c r="AC208" s="2">
        <f t="shared" si="266"/>
        <v>11297982.949999999</v>
      </c>
      <c r="AD208" s="2">
        <f t="shared" si="266"/>
        <v>16332888.380000001</v>
      </c>
      <c r="AE208" s="2">
        <f t="shared" si="266"/>
        <v>2110300.77</v>
      </c>
      <c r="AF208" s="2">
        <f t="shared" si="266"/>
        <v>3642244.56</v>
      </c>
      <c r="AG208" s="2">
        <f t="shared" si="266"/>
        <v>7681329.8499999996</v>
      </c>
      <c r="AH208" s="2">
        <f t="shared" si="266"/>
        <v>11337971.189999999</v>
      </c>
      <c r="AI208" s="2">
        <f t="shared" si="266"/>
        <v>5834541.9199999999</v>
      </c>
      <c r="AJ208" s="2">
        <f t="shared" si="266"/>
        <v>3589142.04</v>
      </c>
      <c r="AK208" s="2">
        <f t="shared" si="266"/>
        <v>3172251.19</v>
      </c>
      <c r="AL208" s="2">
        <f t="shared" si="266"/>
        <v>4677005.1900000004</v>
      </c>
      <c r="AM208" s="2">
        <f t="shared" si="266"/>
        <v>4932611.51</v>
      </c>
      <c r="AN208" s="2">
        <f t="shared" si="266"/>
        <v>4553376.3899999997</v>
      </c>
      <c r="AO208" s="2">
        <f t="shared" si="266"/>
        <v>47352055.039999999</v>
      </c>
      <c r="AP208" s="2">
        <f t="shared" si="266"/>
        <v>982408947.38</v>
      </c>
      <c r="AQ208" s="2">
        <f t="shared" si="266"/>
        <v>4202986.7699999996</v>
      </c>
      <c r="AR208" s="2">
        <f t="shared" si="266"/>
        <v>683655164.51999998</v>
      </c>
      <c r="AS208" s="2">
        <f t="shared" si="266"/>
        <v>77786525.489999995</v>
      </c>
      <c r="AT208" s="2">
        <f t="shared" si="266"/>
        <v>33970051.340000004</v>
      </c>
      <c r="AU208" s="2">
        <f t="shared" si="266"/>
        <v>5225633.55</v>
      </c>
      <c r="AV208" s="2">
        <f t="shared" si="266"/>
        <v>4987517.33</v>
      </c>
      <c r="AW208" s="2">
        <f t="shared" si="266"/>
        <v>4538303.8899999997</v>
      </c>
      <c r="AX208" s="2">
        <f t="shared" si="266"/>
        <v>1578764.73</v>
      </c>
      <c r="AY208" s="2">
        <f t="shared" si="266"/>
        <v>6305746.3600000003</v>
      </c>
      <c r="AZ208" s="2">
        <f t="shared" si="266"/>
        <v>139782356.43000001</v>
      </c>
      <c r="BA208" s="2">
        <f t="shared" si="266"/>
        <v>99799587.239999995</v>
      </c>
      <c r="BB208" s="2">
        <f t="shared" si="266"/>
        <v>78970556.030000001</v>
      </c>
      <c r="BC208" s="2">
        <f t="shared" si="266"/>
        <v>292526711.31</v>
      </c>
      <c r="BD208" s="2">
        <f t="shared" si="266"/>
        <v>40398315.770000003</v>
      </c>
      <c r="BE208" s="2">
        <f t="shared" si="266"/>
        <v>14139161.529999999</v>
      </c>
      <c r="BF208" s="2">
        <f t="shared" si="266"/>
        <v>284068711.95999998</v>
      </c>
      <c r="BG208" s="2">
        <f t="shared" si="266"/>
        <v>11645622.08</v>
      </c>
      <c r="BH208" s="2">
        <f t="shared" si="266"/>
        <v>7770751.3799999999</v>
      </c>
      <c r="BI208" s="2">
        <f t="shared" si="266"/>
        <v>4460732.12</v>
      </c>
      <c r="BJ208" s="2">
        <f t="shared" si="266"/>
        <v>69695382.010000005</v>
      </c>
      <c r="BK208" s="2">
        <f t="shared" si="266"/>
        <v>351756020.62</v>
      </c>
      <c r="BL208" s="2">
        <f t="shared" si="266"/>
        <v>1523561.16</v>
      </c>
      <c r="BM208" s="2">
        <f t="shared" si="266"/>
        <v>6137836.7999999998</v>
      </c>
      <c r="BN208" s="2">
        <f t="shared" si="266"/>
        <v>34421812.149999999</v>
      </c>
      <c r="BO208" s="2">
        <f t="shared" ref="BO208:DZ208" si="267">ROUND((BO204)*(1+BO205+BO206),2)</f>
        <v>14416959.49</v>
      </c>
      <c r="BP208" s="2">
        <f t="shared" si="267"/>
        <v>3096335.3</v>
      </c>
      <c r="BQ208" s="2">
        <f t="shared" si="267"/>
        <v>74252631.299999997</v>
      </c>
      <c r="BR208" s="2">
        <f t="shared" si="267"/>
        <v>51069734.920000002</v>
      </c>
      <c r="BS208" s="2">
        <f t="shared" si="267"/>
        <v>14284203.6</v>
      </c>
      <c r="BT208" s="2">
        <f t="shared" si="267"/>
        <v>5635704.4900000002</v>
      </c>
      <c r="BU208" s="2">
        <f t="shared" si="267"/>
        <v>6309605.6399999997</v>
      </c>
      <c r="BV208" s="2">
        <f t="shared" si="267"/>
        <v>14657625.550000001</v>
      </c>
      <c r="BW208" s="2">
        <f t="shared" si="267"/>
        <v>23343537.25</v>
      </c>
      <c r="BX208" s="2">
        <f t="shared" si="267"/>
        <v>1833454</v>
      </c>
      <c r="BY208" s="2">
        <f t="shared" si="267"/>
        <v>5758068.5999999996</v>
      </c>
      <c r="BZ208" s="2">
        <f t="shared" si="267"/>
        <v>3659211.56</v>
      </c>
      <c r="CA208" s="2">
        <f t="shared" si="267"/>
        <v>3001791.15</v>
      </c>
      <c r="CB208" s="2">
        <f t="shared" si="267"/>
        <v>804118798.38</v>
      </c>
      <c r="CC208" s="2">
        <f t="shared" si="267"/>
        <v>3627748.79</v>
      </c>
      <c r="CD208" s="2">
        <f t="shared" si="267"/>
        <v>3413853.88</v>
      </c>
      <c r="CE208" s="2">
        <f t="shared" si="267"/>
        <v>3031667.9</v>
      </c>
      <c r="CF208" s="2">
        <f t="shared" si="267"/>
        <v>2255503.09</v>
      </c>
      <c r="CG208" s="2">
        <f t="shared" si="267"/>
        <v>3600061.11</v>
      </c>
      <c r="CH208" s="2">
        <f t="shared" si="267"/>
        <v>2261998.84</v>
      </c>
      <c r="CI208" s="2">
        <f t="shared" si="267"/>
        <v>8803239.2799999993</v>
      </c>
      <c r="CJ208" s="2">
        <f t="shared" si="267"/>
        <v>10695281.699999999</v>
      </c>
      <c r="CK208" s="2">
        <f t="shared" si="267"/>
        <v>64751568.990000002</v>
      </c>
      <c r="CL208" s="2">
        <f t="shared" si="267"/>
        <v>15010657.470000001</v>
      </c>
      <c r="CM208" s="2">
        <f t="shared" si="267"/>
        <v>10097769.550000001</v>
      </c>
      <c r="CN208" s="2">
        <f t="shared" si="267"/>
        <v>358148069.92000002</v>
      </c>
      <c r="CO208" s="2">
        <f t="shared" si="267"/>
        <v>156175509.36000001</v>
      </c>
      <c r="CP208" s="2">
        <f t="shared" si="267"/>
        <v>11934257.039999999</v>
      </c>
      <c r="CQ208" s="2">
        <f t="shared" si="267"/>
        <v>10011905.810000001</v>
      </c>
      <c r="CR208" s="2">
        <f t="shared" si="267"/>
        <v>4119991.58</v>
      </c>
      <c r="CS208" s="2">
        <f t="shared" si="267"/>
        <v>4167048.95</v>
      </c>
      <c r="CT208" s="2">
        <f t="shared" si="267"/>
        <v>2449999.4900000002</v>
      </c>
      <c r="CU208" s="2">
        <f t="shared" si="267"/>
        <v>4800199.21</v>
      </c>
      <c r="CV208" s="2">
        <f t="shared" si="267"/>
        <v>1176981.8899999999</v>
      </c>
      <c r="CW208" s="2">
        <f t="shared" si="267"/>
        <v>3918779.56</v>
      </c>
      <c r="CX208" s="2">
        <f t="shared" si="267"/>
        <v>6135039.0700000003</v>
      </c>
      <c r="CY208" s="2">
        <f t="shared" si="267"/>
        <v>1270677.02</v>
      </c>
      <c r="CZ208" s="2">
        <f t="shared" si="267"/>
        <v>20175052.899999999</v>
      </c>
      <c r="DA208" s="2">
        <f t="shared" si="267"/>
        <v>3566852.9</v>
      </c>
      <c r="DB208" s="2">
        <f t="shared" si="267"/>
        <v>4893038.45</v>
      </c>
      <c r="DC208" s="2">
        <f t="shared" si="267"/>
        <v>3643994.11</v>
      </c>
      <c r="DD208" s="2">
        <f t="shared" si="267"/>
        <v>3405989.78</v>
      </c>
      <c r="DE208" s="2">
        <f t="shared" si="267"/>
        <v>4928951.25</v>
      </c>
      <c r="DF208" s="2">
        <f t="shared" si="267"/>
        <v>214810797.69</v>
      </c>
      <c r="DG208" s="2">
        <f t="shared" si="267"/>
        <v>2717311.05</v>
      </c>
      <c r="DH208" s="2">
        <f t="shared" si="267"/>
        <v>20258145.539999999</v>
      </c>
      <c r="DI208" s="2">
        <f t="shared" si="267"/>
        <v>27410693.879999999</v>
      </c>
      <c r="DJ208" s="2">
        <f t="shared" si="267"/>
        <v>8474786.3599999994</v>
      </c>
      <c r="DK208" s="2">
        <f t="shared" si="267"/>
        <v>6891806.9100000001</v>
      </c>
      <c r="DL208" s="2">
        <f t="shared" si="267"/>
        <v>67624228.909999996</v>
      </c>
      <c r="DM208" s="2">
        <f t="shared" si="267"/>
        <v>4280841.66</v>
      </c>
      <c r="DN208" s="2">
        <f t="shared" si="267"/>
        <v>16942450.260000002</v>
      </c>
      <c r="DO208" s="2">
        <f t="shared" si="267"/>
        <v>38910497.009999998</v>
      </c>
      <c r="DP208" s="2">
        <f t="shared" si="267"/>
        <v>3778389.72</v>
      </c>
      <c r="DQ208" s="2">
        <f t="shared" si="267"/>
        <v>10782718.66</v>
      </c>
      <c r="DR208" s="2">
        <f t="shared" si="267"/>
        <v>16049966.92</v>
      </c>
      <c r="DS208" s="2">
        <f t="shared" si="267"/>
        <v>7841678.9900000002</v>
      </c>
      <c r="DT208" s="2">
        <f t="shared" si="267"/>
        <v>3612788.65</v>
      </c>
      <c r="DU208" s="2">
        <f t="shared" si="267"/>
        <v>5367528.84</v>
      </c>
      <c r="DV208" s="2">
        <f t="shared" si="267"/>
        <v>4011522.01</v>
      </c>
      <c r="DW208" s="2">
        <f t="shared" si="267"/>
        <v>4689643.71</v>
      </c>
      <c r="DX208" s="2">
        <f t="shared" si="267"/>
        <v>3378431.23</v>
      </c>
      <c r="DY208" s="2">
        <f t="shared" si="267"/>
        <v>4915770.37</v>
      </c>
      <c r="DZ208" s="2">
        <f t="shared" si="267"/>
        <v>9301575.0800000001</v>
      </c>
      <c r="EA208" s="2">
        <f t="shared" ref="EA208:FX208" si="268">ROUND((EA204)*(1+EA205+EA206),2)</f>
        <v>7126519.25</v>
      </c>
      <c r="EB208" s="2">
        <f t="shared" si="268"/>
        <v>6771376.3300000001</v>
      </c>
      <c r="EC208" s="2">
        <f t="shared" si="268"/>
        <v>4101632.71</v>
      </c>
      <c r="ED208" s="2">
        <f t="shared" si="268"/>
        <v>23008180.300000001</v>
      </c>
      <c r="EE208" s="2">
        <f t="shared" si="268"/>
        <v>3561427.67</v>
      </c>
      <c r="EF208" s="2">
        <f t="shared" si="268"/>
        <v>16242714.560000001</v>
      </c>
      <c r="EG208" s="2">
        <f t="shared" si="268"/>
        <v>3958463.32</v>
      </c>
      <c r="EH208" s="2">
        <f t="shared" si="268"/>
        <v>3985755.57</v>
      </c>
      <c r="EI208" s="2">
        <f t="shared" si="268"/>
        <v>159801567.06</v>
      </c>
      <c r="EJ208" s="2">
        <f t="shared" si="268"/>
        <v>112831472.19</v>
      </c>
      <c r="EK208" s="2">
        <f t="shared" si="268"/>
        <v>8435182.5999999996</v>
      </c>
      <c r="EL208" s="2">
        <f t="shared" si="268"/>
        <v>6248643.9699999997</v>
      </c>
      <c r="EM208" s="2">
        <f t="shared" si="268"/>
        <v>5290908.8499999996</v>
      </c>
      <c r="EN208" s="2">
        <f t="shared" si="268"/>
        <v>11678573.75</v>
      </c>
      <c r="EO208" s="2">
        <f t="shared" si="268"/>
        <v>4370054.09</v>
      </c>
      <c r="EP208" s="2">
        <f t="shared" si="268"/>
        <v>6156788.1699999999</v>
      </c>
      <c r="EQ208" s="2">
        <f t="shared" si="268"/>
        <v>30134487.559999999</v>
      </c>
      <c r="ER208" s="2">
        <f t="shared" si="268"/>
        <v>5292266.2300000004</v>
      </c>
      <c r="ES208" s="2">
        <f t="shared" si="268"/>
        <v>3635301.05</v>
      </c>
      <c r="ET208" s="2">
        <f t="shared" si="268"/>
        <v>4043063.11</v>
      </c>
      <c r="EU208" s="2">
        <f t="shared" si="268"/>
        <v>7733642.79</v>
      </c>
      <c r="EV208" s="2">
        <f t="shared" si="268"/>
        <v>1969105.75</v>
      </c>
      <c r="EW208" s="2">
        <f t="shared" si="268"/>
        <v>11619166.07</v>
      </c>
      <c r="EX208" s="2">
        <f t="shared" si="268"/>
        <v>3685751.66</v>
      </c>
      <c r="EY208" s="2">
        <f t="shared" si="268"/>
        <v>9118468.9399999995</v>
      </c>
      <c r="EZ208" s="2">
        <f t="shared" si="268"/>
        <v>2617165.71</v>
      </c>
      <c r="FA208" s="2">
        <f t="shared" si="268"/>
        <v>42379729.049999997</v>
      </c>
      <c r="FB208" s="2">
        <f t="shared" si="268"/>
        <v>4733218.4000000004</v>
      </c>
      <c r="FC208" s="2">
        <f t="shared" si="268"/>
        <v>19325299.48</v>
      </c>
      <c r="FD208" s="2">
        <f t="shared" si="268"/>
        <v>5865191.3600000003</v>
      </c>
      <c r="FE208" s="2">
        <f t="shared" si="268"/>
        <v>1923716.69</v>
      </c>
      <c r="FF208" s="2">
        <f t="shared" si="268"/>
        <v>3939791.54</v>
      </c>
      <c r="FG208" s="2">
        <f t="shared" si="268"/>
        <v>2777709.56</v>
      </c>
      <c r="FH208" s="2">
        <f t="shared" si="268"/>
        <v>1785524.34</v>
      </c>
      <c r="FI208" s="2">
        <f t="shared" si="268"/>
        <v>19593443.850000001</v>
      </c>
      <c r="FJ208" s="2">
        <f t="shared" si="268"/>
        <v>23192985.800000001</v>
      </c>
      <c r="FK208" s="2">
        <f t="shared" si="268"/>
        <v>30149481.190000001</v>
      </c>
      <c r="FL208" s="2">
        <f t="shared" si="268"/>
        <v>92576084.799999997</v>
      </c>
      <c r="FM208" s="2">
        <f t="shared" si="268"/>
        <v>44313369</v>
      </c>
      <c r="FN208" s="2">
        <f t="shared" si="268"/>
        <v>261749175.12</v>
      </c>
      <c r="FO208" s="2">
        <f t="shared" si="268"/>
        <v>12983989.550000001</v>
      </c>
      <c r="FP208" s="2">
        <f t="shared" si="268"/>
        <v>26701228.469999999</v>
      </c>
      <c r="FQ208" s="2">
        <f t="shared" si="268"/>
        <v>12351842.859999999</v>
      </c>
      <c r="FR208" s="2">
        <f t="shared" si="268"/>
        <v>3420637.68</v>
      </c>
      <c r="FS208" s="2">
        <f t="shared" si="268"/>
        <v>3103981.81</v>
      </c>
      <c r="FT208" s="2">
        <f t="shared" si="268"/>
        <v>1595099.24</v>
      </c>
      <c r="FU208" s="2">
        <f t="shared" si="268"/>
        <v>10638684.210000001</v>
      </c>
      <c r="FV208" s="2">
        <f t="shared" si="268"/>
        <v>10377148.140000001</v>
      </c>
      <c r="FW208" s="2">
        <f t="shared" si="268"/>
        <v>2949495.86</v>
      </c>
      <c r="FX208" s="2">
        <f t="shared" si="268"/>
        <v>1486597.36</v>
      </c>
      <c r="FY208" s="26"/>
      <c r="FZ208" s="2">
        <f>SUM(C208:FX208)</f>
        <v>9715620384.1599941</v>
      </c>
      <c r="GA208" s="2"/>
      <c r="GB208" s="2"/>
      <c r="GC208" s="2"/>
      <c r="GD208" s="2"/>
      <c r="GE208" s="2"/>
      <c r="GF208" s="2"/>
      <c r="GG208" s="2"/>
      <c r="GH208" s="2"/>
      <c r="GI208" s="2"/>
      <c r="GJ208" s="2"/>
      <c r="GK208" s="2"/>
    </row>
    <row r="209" spans="1:193" x14ac:dyDescent="0.35">
      <c r="A209" s="2"/>
      <c r="B209" s="2" t="s">
        <v>965</v>
      </c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  <c r="FY209" s="2"/>
      <c r="FZ209" s="2"/>
      <c r="GA209" s="2"/>
      <c r="GB209" s="35"/>
      <c r="GC209" s="35"/>
      <c r="GD209" s="35"/>
      <c r="GE209" s="2"/>
      <c r="GF209" s="2"/>
      <c r="GG209" s="2"/>
      <c r="GH209" s="2"/>
      <c r="GI209" s="2"/>
      <c r="GJ209" s="2"/>
      <c r="GK209" s="2"/>
    </row>
    <row r="210" spans="1:193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  <c r="FY210" s="2"/>
      <c r="FZ210" s="2"/>
      <c r="GA210" s="2"/>
      <c r="GB210" s="2"/>
      <c r="GC210" s="2"/>
      <c r="GD210" s="2"/>
      <c r="GE210" s="2"/>
      <c r="GF210" s="2"/>
      <c r="GG210" s="2"/>
      <c r="GH210" s="2"/>
      <c r="GI210" s="2"/>
      <c r="GJ210" s="2"/>
      <c r="GK210" s="2"/>
    </row>
    <row r="211" spans="1:193" x14ac:dyDescent="0.35">
      <c r="A211" s="2"/>
      <c r="B211" s="33" t="s">
        <v>966</v>
      </c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  <c r="FY211" s="2"/>
      <c r="FZ211" s="2"/>
      <c r="GA211" s="2"/>
      <c r="GB211" s="2"/>
      <c r="GC211" s="2"/>
      <c r="GD211" s="2"/>
      <c r="GE211" s="2"/>
      <c r="GF211" s="2"/>
      <c r="GG211" s="2"/>
      <c r="GH211" s="2"/>
      <c r="GI211" s="2"/>
      <c r="GJ211" s="2"/>
      <c r="GK211" s="2"/>
    </row>
    <row r="212" spans="1:193" x14ac:dyDescent="0.35">
      <c r="A212" s="3" t="s">
        <v>967</v>
      </c>
      <c r="B212" s="2" t="s">
        <v>968</v>
      </c>
      <c r="C212" s="2">
        <f t="shared" ref="C212:BN212" si="269">ROUND(C39,2)</f>
        <v>11082.87</v>
      </c>
      <c r="D212" s="2">
        <f t="shared" si="269"/>
        <v>11082.87</v>
      </c>
      <c r="E212" s="2">
        <f t="shared" si="269"/>
        <v>11082.87</v>
      </c>
      <c r="F212" s="2">
        <f t="shared" si="269"/>
        <v>11082.87</v>
      </c>
      <c r="G212" s="2">
        <f t="shared" si="269"/>
        <v>11082.87</v>
      </c>
      <c r="H212" s="2">
        <f t="shared" si="269"/>
        <v>11082.87</v>
      </c>
      <c r="I212" s="2">
        <f t="shared" si="269"/>
        <v>11082.87</v>
      </c>
      <c r="J212" s="2">
        <f t="shared" si="269"/>
        <v>11082.87</v>
      </c>
      <c r="K212" s="2">
        <f t="shared" si="269"/>
        <v>11082.87</v>
      </c>
      <c r="L212" s="2">
        <f t="shared" si="269"/>
        <v>11082.87</v>
      </c>
      <c r="M212" s="2">
        <f t="shared" si="269"/>
        <v>11082.87</v>
      </c>
      <c r="N212" s="2">
        <f t="shared" si="269"/>
        <v>11082.87</v>
      </c>
      <c r="O212" s="2">
        <f t="shared" si="269"/>
        <v>11082.87</v>
      </c>
      <c r="P212" s="2">
        <f t="shared" si="269"/>
        <v>11082.87</v>
      </c>
      <c r="Q212" s="2">
        <f t="shared" si="269"/>
        <v>11082.87</v>
      </c>
      <c r="R212" s="2">
        <f t="shared" si="269"/>
        <v>11082.87</v>
      </c>
      <c r="S212" s="2">
        <f t="shared" si="269"/>
        <v>11082.87</v>
      </c>
      <c r="T212" s="2">
        <f t="shared" si="269"/>
        <v>11082.87</v>
      </c>
      <c r="U212" s="2">
        <f t="shared" si="269"/>
        <v>11082.87</v>
      </c>
      <c r="V212" s="2">
        <f t="shared" si="269"/>
        <v>11082.87</v>
      </c>
      <c r="W212" s="2">
        <f t="shared" si="269"/>
        <v>11082.87</v>
      </c>
      <c r="X212" s="2">
        <f t="shared" si="269"/>
        <v>11082.87</v>
      </c>
      <c r="Y212" s="2">
        <f t="shared" si="269"/>
        <v>11082.87</v>
      </c>
      <c r="Z212" s="2">
        <f t="shared" si="269"/>
        <v>11082.87</v>
      </c>
      <c r="AA212" s="2">
        <f t="shared" si="269"/>
        <v>11082.87</v>
      </c>
      <c r="AB212" s="2">
        <f t="shared" si="269"/>
        <v>11082.87</v>
      </c>
      <c r="AC212" s="2">
        <f t="shared" si="269"/>
        <v>11082.87</v>
      </c>
      <c r="AD212" s="2">
        <f t="shared" si="269"/>
        <v>11082.87</v>
      </c>
      <c r="AE212" s="2">
        <f t="shared" si="269"/>
        <v>11082.87</v>
      </c>
      <c r="AF212" s="2">
        <f t="shared" si="269"/>
        <v>11082.87</v>
      </c>
      <c r="AG212" s="2">
        <f t="shared" si="269"/>
        <v>11082.87</v>
      </c>
      <c r="AH212" s="2">
        <f t="shared" si="269"/>
        <v>11082.87</v>
      </c>
      <c r="AI212" s="2">
        <f t="shared" si="269"/>
        <v>11082.87</v>
      </c>
      <c r="AJ212" s="2">
        <f t="shared" si="269"/>
        <v>11082.87</v>
      </c>
      <c r="AK212" s="2">
        <f t="shared" si="269"/>
        <v>11082.87</v>
      </c>
      <c r="AL212" s="2">
        <f t="shared" si="269"/>
        <v>11082.87</v>
      </c>
      <c r="AM212" s="2">
        <f t="shared" si="269"/>
        <v>11082.87</v>
      </c>
      <c r="AN212" s="2">
        <f t="shared" si="269"/>
        <v>11082.87</v>
      </c>
      <c r="AO212" s="2">
        <f t="shared" si="269"/>
        <v>11082.87</v>
      </c>
      <c r="AP212" s="2">
        <f t="shared" si="269"/>
        <v>11082.87</v>
      </c>
      <c r="AQ212" s="2">
        <f t="shared" si="269"/>
        <v>11082.87</v>
      </c>
      <c r="AR212" s="2">
        <f t="shared" si="269"/>
        <v>11082.87</v>
      </c>
      <c r="AS212" s="2">
        <f t="shared" si="269"/>
        <v>11082.87</v>
      </c>
      <c r="AT212" s="2">
        <f t="shared" si="269"/>
        <v>11082.87</v>
      </c>
      <c r="AU212" s="2">
        <f t="shared" si="269"/>
        <v>11082.87</v>
      </c>
      <c r="AV212" s="2">
        <f t="shared" si="269"/>
        <v>11082.87</v>
      </c>
      <c r="AW212" s="2">
        <f t="shared" si="269"/>
        <v>11082.87</v>
      </c>
      <c r="AX212" s="2">
        <f t="shared" si="269"/>
        <v>11082.87</v>
      </c>
      <c r="AY212" s="2">
        <f t="shared" si="269"/>
        <v>11082.87</v>
      </c>
      <c r="AZ212" s="2">
        <f t="shared" si="269"/>
        <v>11082.87</v>
      </c>
      <c r="BA212" s="2">
        <f t="shared" si="269"/>
        <v>11082.87</v>
      </c>
      <c r="BB212" s="2">
        <f t="shared" si="269"/>
        <v>11082.87</v>
      </c>
      <c r="BC212" s="2">
        <f t="shared" si="269"/>
        <v>11082.87</v>
      </c>
      <c r="BD212" s="2">
        <f t="shared" si="269"/>
        <v>11082.87</v>
      </c>
      <c r="BE212" s="2">
        <f t="shared" si="269"/>
        <v>11082.87</v>
      </c>
      <c r="BF212" s="2">
        <f t="shared" si="269"/>
        <v>11082.87</v>
      </c>
      <c r="BG212" s="2">
        <f t="shared" si="269"/>
        <v>11082.87</v>
      </c>
      <c r="BH212" s="2">
        <f t="shared" si="269"/>
        <v>11082.87</v>
      </c>
      <c r="BI212" s="2">
        <f t="shared" si="269"/>
        <v>11082.87</v>
      </c>
      <c r="BJ212" s="2">
        <f t="shared" si="269"/>
        <v>11082.87</v>
      </c>
      <c r="BK212" s="2">
        <f t="shared" si="269"/>
        <v>11082.87</v>
      </c>
      <c r="BL212" s="2">
        <f t="shared" si="269"/>
        <v>11082.87</v>
      </c>
      <c r="BM212" s="2">
        <f t="shared" si="269"/>
        <v>11082.87</v>
      </c>
      <c r="BN212" s="2">
        <f t="shared" si="269"/>
        <v>11082.87</v>
      </c>
      <c r="BO212" s="2">
        <f t="shared" ref="BO212:DZ212" si="270">ROUND(BO39,2)</f>
        <v>11082.87</v>
      </c>
      <c r="BP212" s="2">
        <f t="shared" si="270"/>
        <v>11082.87</v>
      </c>
      <c r="BQ212" s="2">
        <f t="shared" si="270"/>
        <v>11082.87</v>
      </c>
      <c r="BR212" s="2">
        <f t="shared" si="270"/>
        <v>11082.87</v>
      </c>
      <c r="BS212" s="2">
        <f t="shared" si="270"/>
        <v>11082.87</v>
      </c>
      <c r="BT212" s="2">
        <f t="shared" si="270"/>
        <v>11082.87</v>
      </c>
      <c r="BU212" s="2">
        <f t="shared" si="270"/>
        <v>11082.87</v>
      </c>
      <c r="BV212" s="2">
        <f t="shared" si="270"/>
        <v>11082.87</v>
      </c>
      <c r="BW212" s="2">
        <f t="shared" si="270"/>
        <v>11082.87</v>
      </c>
      <c r="BX212" s="2">
        <f t="shared" si="270"/>
        <v>11082.87</v>
      </c>
      <c r="BY212" s="2">
        <f t="shared" si="270"/>
        <v>11082.87</v>
      </c>
      <c r="BZ212" s="2">
        <f t="shared" si="270"/>
        <v>11082.87</v>
      </c>
      <c r="CA212" s="2">
        <f t="shared" si="270"/>
        <v>11082.87</v>
      </c>
      <c r="CB212" s="2">
        <f t="shared" si="270"/>
        <v>11082.87</v>
      </c>
      <c r="CC212" s="2">
        <f t="shared" si="270"/>
        <v>11082.87</v>
      </c>
      <c r="CD212" s="2">
        <f t="shared" si="270"/>
        <v>11082.87</v>
      </c>
      <c r="CE212" s="2">
        <f t="shared" si="270"/>
        <v>11082.87</v>
      </c>
      <c r="CF212" s="2">
        <f t="shared" si="270"/>
        <v>11082.87</v>
      </c>
      <c r="CG212" s="2">
        <f t="shared" si="270"/>
        <v>11082.87</v>
      </c>
      <c r="CH212" s="2">
        <f t="shared" si="270"/>
        <v>11082.87</v>
      </c>
      <c r="CI212" s="2">
        <f t="shared" si="270"/>
        <v>11082.87</v>
      </c>
      <c r="CJ212" s="2">
        <f t="shared" si="270"/>
        <v>11082.87</v>
      </c>
      <c r="CK212" s="2">
        <f t="shared" si="270"/>
        <v>11082.87</v>
      </c>
      <c r="CL212" s="2">
        <f t="shared" si="270"/>
        <v>11082.87</v>
      </c>
      <c r="CM212" s="2">
        <f t="shared" si="270"/>
        <v>11082.87</v>
      </c>
      <c r="CN212" s="2">
        <f t="shared" si="270"/>
        <v>11082.87</v>
      </c>
      <c r="CO212" s="2">
        <f t="shared" si="270"/>
        <v>11082.87</v>
      </c>
      <c r="CP212" s="2">
        <f t="shared" si="270"/>
        <v>11082.87</v>
      </c>
      <c r="CQ212" s="2">
        <f t="shared" si="270"/>
        <v>11082.87</v>
      </c>
      <c r="CR212" s="2">
        <f t="shared" si="270"/>
        <v>11082.87</v>
      </c>
      <c r="CS212" s="2">
        <f t="shared" si="270"/>
        <v>11082.87</v>
      </c>
      <c r="CT212" s="2">
        <f t="shared" si="270"/>
        <v>11082.87</v>
      </c>
      <c r="CU212" s="2">
        <f t="shared" si="270"/>
        <v>11082.87</v>
      </c>
      <c r="CV212" s="2">
        <f t="shared" si="270"/>
        <v>11082.87</v>
      </c>
      <c r="CW212" s="2">
        <f t="shared" si="270"/>
        <v>11082.87</v>
      </c>
      <c r="CX212" s="2">
        <f t="shared" si="270"/>
        <v>11082.87</v>
      </c>
      <c r="CY212" s="2">
        <f t="shared" si="270"/>
        <v>11082.87</v>
      </c>
      <c r="CZ212" s="2">
        <f t="shared" si="270"/>
        <v>11082.87</v>
      </c>
      <c r="DA212" s="2">
        <f t="shared" si="270"/>
        <v>11082.87</v>
      </c>
      <c r="DB212" s="2">
        <f t="shared" si="270"/>
        <v>11082.87</v>
      </c>
      <c r="DC212" s="2">
        <f t="shared" si="270"/>
        <v>11082.87</v>
      </c>
      <c r="DD212" s="2">
        <f t="shared" si="270"/>
        <v>11082.87</v>
      </c>
      <c r="DE212" s="2">
        <f t="shared" si="270"/>
        <v>11082.87</v>
      </c>
      <c r="DF212" s="2">
        <f t="shared" si="270"/>
        <v>11082.87</v>
      </c>
      <c r="DG212" s="2">
        <f t="shared" si="270"/>
        <v>11082.87</v>
      </c>
      <c r="DH212" s="2">
        <f t="shared" si="270"/>
        <v>11082.87</v>
      </c>
      <c r="DI212" s="2">
        <f t="shared" si="270"/>
        <v>11082.87</v>
      </c>
      <c r="DJ212" s="2">
        <f t="shared" si="270"/>
        <v>11082.87</v>
      </c>
      <c r="DK212" s="2">
        <f t="shared" si="270"/>
        <v>11082.87</v>
      </c>
      <c r="DL212" s="2">
        <f t="shared" si="270"/>
        <v>11082.87</v>
      </c>
      <c r="DM212" s="2">
        <f t="shared" si="270"/>
        <v>11082.87</v>
      </c>
      <c r="DN212" s="2">
        <f t="shared" si="270"/>
        <v>11082.87</v>
      </c>
      <c r="DO212" s="2">
        <f t="shared" si="270"/>
        <v>11082.87</v>
      </c>
      <c r="DP212" s="2">
        <f t="shared" si="270"/>
        <v>11082.87</v>
      </c>
      <c r="DQ212" s="2">
        <f t="shared" si="270"/>
        <v>11082.87</v>
      </c>
      <c r="DR212" s="2">
        <f t="shared" si="270"/>
        <v>11082.87</v>
      </c>
      <c r="DS212" s="2">
        <f t="shared" si="270"/>
        <v>11082.87</v>
      </c>
      <c r="DT212" s="2">
        <f t="shared" si="270"/>
        <v>11082.87</v>
      </c>
      <c r="DU212" s="2">
        <f t="shared" si="270"/>
        <v>11082.87</v>
      </c>
      <c r="DV212" s="2">
        <f t="shared" si="270"/>
        <v>11082.87</v>
      </c>
      <c r="DW212" s="2">
        <f t="shared" si="270"/>
        <v>11082.87</v>
      </c>
      <c r="DX212" s="2">
        <f t="shared" si="270"/>
        <v>11082.87</v>
      </c>
      <c r="DY212" s="2">
        <f t="shared" si="270"/>
        <v>11082.87</v>
      </c>
      <c r="DZ212" s="2">
        <f t="shared" si="270"/>
        <v>11082.87</v>
      </c>
      <c r="EA212" s="2">
        <f t="shared" ref="EA212:FX212" si="271">ROUND(EA39,2)</f>
        <v>11082.87</v>
      </c>
      <c r="EB212" s="2">
        <f t="shared" si="271"/>
        <v>11082.87</v>
      </c>
      <c r="EC212" s="2">
        <f t="shared" si="271"/>
        <v>11082.87</v>
      </c>
      <c r="ED212" s="2">
        <f t="shared" si="271"/>
        <v>11082.87</v>
      </c>
      <c r="EE212" s="2">
        <f t="shared" si="271"/>
        <v>11082.87</v>
      </c>
      <c r="EF212" s="2">
        <f t="shared" si="271"/>
        <v>11082.87</v>
      </c>
      <c r="EG212" s="2">
        <f t="shared" si="271"/>
        <v>11082.87</v>
      </c>
      <c r="EH212" s="2">
        <f t="shared" si="271"/>
        <v>11082.87</v>
      </c>
      <c r="EI212" s="2">
        <f t="shared" si="271"/>
        <v>11082.87</v>
      </c>
      <c r="EJ212" s="2">
        <f t="shared" si="271"/>
        <v>11082.87</v>
      </c>
      <c r="EK212" s="2">
        <f t="shared" si="271"/>
        <v>11082.87</v>
      </c>
      <c r="EL212" s="2">
        <f t="shared" si="271"/>
        <v>11082.87</v>
      </c>
      <c r="EM212" s="2">
        <f t="shared" si="271"/>
        <v>11082.87</v>
      </c>
      <c r="EN212" s="2">
        <f t="shared" si="271"/>
        <v>11082.87</v>
      </c>
      <c r="EO212" s="2">
        <f t="shared" si="271"/>
        <v>11082.87</v>
      </c>
      <c r="EP212" s="2">
        <f t="shared" si="271"/>
        <v>11082.87</v>
      </c>
      <c r="EQ212" s="2">
        <f t="shared" si="271"/>
        <v>11082.87</v>
      </c>
      <c r="ER212" s="2">
        <f t="shared" si="271"/>
        <v>11082.87</v>
      </c>
      <c r="ES212" s="2">
        <f t="shared" si="271"/>
        <v>11082.87</v>
      </c>
      <c r="ET212" s="2">
        <f t="shared" si="271"/>
        <v>11082.87</v>
      </c>
      <c r="EU212" s="2">
        <f t="shared" si="271"/>
        <v>11082.87</v>
      </c>
      <c r="EV212" s="2">
        <f t="shared" si="271"/>
        <v>11082.87</v>
      </c>
      <c r="EW212" s="2">
        <f t="shared" si="271"/>
        <v>11082.87</v>
      </c>
      <c r="EX212" s="2">
        <f t="shared" si="271"/>
        <v>11082.87</v>
      </c>
      <c r="EY212" s="2">
        <f t="shared" si="271"/>
        <v>11082.87</v>
      </c>
      <c r="EZ212" s="2">
        <f t="shared" si="271"/>
        <v>11082.87</v>
      </c>
      <c r="FA212" s="2">
        <f t="shared" si="271"/>
        <v>11082.87</v>
      </c>
      <c r="FB212" s="2">
        <f t="shared" si="271"/>
        <v>11082.87</v>
      </c>
      <c r="FC212" s="2">
        <f t="shared" si="271"/>
        <v>11082.87</v>
      </c>
      <c r="FD212" s="2">
        <f t="shared" si="271"/>
        <v>11082.87</v>
      </c>
      <c r="FE212" s="2">
        <f t="shared" si="271"/>
        <v>11082.87</v>
      </c>
      <c r="FF212" s="2">
        <f t="shared" si="271"/>
        <v>11082.87</v>
      </c>
      <c r="FG212" s="2">
        <f t="shared" si="271"/>
        <v>11082.87</v>
      </c>
      <c r="FH212" s="2">
        <f t="shared" si="271"/>
        <v>11082.87</v>
      </c>
      <c r="FI212" s="2">
        <f t="shared" si="271"/>
        <v>11082.87</v>
      </c>
      <c r="FJ212" s="2">
        <f t="shared" si="271"/>
        <v>11082.87</v>
      </c>
      <c r="FK212" s="2">
        <f t="shared" si="271"/>
        <v>11082.87</v>
      </c>
      <c r="FL212" s="2">
        <f t="shared" si="271"/>
        <v>11082.87</v>
      </c>
      <c r="FM212" s="2">
        <f t="shared" si="271"/>
        <v>11082.87</v>
      </c>
      <c r="FN212" s="2">
        <f t="shared" si="271"/>
        <v>11082.87</v>
      </c>
      <c r="FO212" s="2">
        <f t="shared" si="271"/>
        <v>11082.87</v>
      </c>
      <c r="FP212" s="2">
        <f t="shared" si="271"/>
        <v>11082.87</v>
      </c>
      <c r="FQ212" s="2">
        <f t="shared" si="271"/>
        <v>11082.87</v>
      </c>
      <c r="FR212" s="2">
        <f t="shared" si="271"/>
        <v>11082.87</v>
      </c>
      <c r="FS212" s="2">
        <f t="shared" si="271"/>
        <v>11082.87</v>
      </c>
      <c r="FT212" s="2">
        <f t="shared" si="271"/>
        <v>11082.87</v>
      </c>
      <c r="FU212" s="2">
        <f t="shared" si="271"/>
        <v>11082.87</v>
      </c>
      <c r="FV212" s="2">
        <f t="shared" si="271"/>
        <v>11082.87</v>
      </c>
      <c r="FW212" s="2">
        <f t="shared" si="271"/>
        <v>11082.87</v>
      </c>
      <c r="FX212" s="2">
        <f t="shared" si="271"/>
        <v>11082.87</v>
      </c>
      <c r="FY212" s="2"/>
      <c r="FZ212" s="2">
        <f t="shared" ref="FZ212:FZ217" si="272">SUM(C212:FX212)</f>
        <v>1972750.860000009</v>
      </c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</row>
    <row r="213" spans="1:193" x14ac:dyDescent="0.35">
      <c r="A213" s="3" t="s">
        <v>969</v>
      </c>
      <c r="B213" s="2" t="s">
        <v>970</v>
      </c>
      <c r="C213" s="12">
        <f t="shared" ref="C213:BN213" si="273">ROUND(C95,1)</f>
        <v>6449</v>
      </c>
      <c r="D213" s="12">
        <f t="shared" si="273"/>
        <v>36271.5</v>
      </c>
      <c r="E213" s="12">
        <f t="shared" si="273"/>
        <v>5241.2</v>
      </c>
      <c r="F213" s="12">
        <f t="shared" si="273"/>
        <v>22287.5</v>
      </c>
      <c r="G213" s="12">
        <f t="shared" si="273"/>
        <v>1531.5</v>
      </c>
      <c r="H213" s="12">
        <f t="shared" si="273"/>
        <v>1123</v>
      </c>
      <c r="I213" s="12">
        <f t="shared" si="273"/>
        <v>7222.1</v>
      </c>
      <c r="J213" s="12">
        <f t="shared" si="273"/>
        <v>1986</v>
      </c>
      <c r="K213" s="12">
        <f t="shared" si="273"/>
        <v>273.5</v>
      </c>
      <c r="L213" s="12">
        <f t="shared" si="273"/>
        <v>2060</v>
      </c>
      <c r="M213" s="12">
        <f t="shared" si="273"/>
        <v>881</v>
      </c>
      <c r="N213" s="12">
        <f t="shared" si="273"/>
        <v>48502.400000000001</v>
      </c>
      <c r="O213" s="12">
        <f t="shared" si="273"/>
        <v>12660.5</v>
      </c>
      <c r="P213" s="12">
        <f t="shared" si="273"/>
        <v>358</v>
      </c>
      <c r="Q213" s="12">
        <f t="shared" si="273"/>
        <v>37867.5</v>
      </c>
      <c r="R213" s="12">
        <f t="shared" si="273"/>
        <v>520</v>
      </c>
      <c r="S213" s="12">
        <f t="shared" si="273"/>
        <v>1483.8</v>
      </c>
      <c r="T213" s="12">
        <f t="shared" si="273"/>
        <v>164</v>
      </c>
      <c r="U213" s="12">
        <f t="shared" si="273"/>
        <v>50</v>
      </c>
      <c r="V213" s="12">
        <f t="shared" si="273"/>
        <v>249.1</v>
      </c>
      <c r="W213" s="12">
        <f t="shared" si="273"/>
        <v>209.4</v>
      </c>
      <c r="X213" s="12">
        <f t="shared" si="273"/>
        <v>50</v>
      </c>
      <c r="Y213" s="12">
        <f t="shared" si="273"/>
        <v>412</v>
      </c>
      <c r="Z213" s="12">
        <f t="shared" si="273"/>
        <v>219</v>
      </c>
      <c r="AA213" s="12">
        <f t="shared" si="273"/>
        <v>30218.9</v>
      </c>
      <c r="AB213" s="12">
        <f t="shared" si="273"/>
        <v>26565.7</v>
      </c>
      <c r="AC213" s="12">
        <f t="shared" si="273"/>
        <v>910</v>
      </c>
      <c r="AD213" s="12">
        <f t="shared" si="273"/>
        <v>1411.6</v>
      </c>
      <c r="AE213" s="12">
        <f t="shared" si="273"/>
        <v>92</v>
      </c>
      <c r="AF213" s="12">
        <f t="shared" si="273"/>
        <v>179</v>
      </c>
      <c r="AG213" s="12">
        <f t="shared" si="273"/>
        <v>572.5</v>
      </c>
      <c r="AH213" s="12">
        <f t="shared" si="273"/>
        <v>925</v>
      </c>
      <c r="AI213" s="12">
        <f t="shared" si="273"/>
        <v>414</v>
      </c>
      <c r="AJ213" s="12">
        <f t="shared" si="273"/>
        <v>170</v>
      </c>
      <c r="AK213" s="12">
        <f t="shared" si="273"/>
        <v>153</v>
      </c>
      <c r="AL213" s="12">
        <f t="shared" si="273"/>
        <v>284</v>
      </c>
      <c r="AM213" s="12">
        <f t="shared" si="273"/>
        <v>335</v>
      </c>
      <c r="AN213" s="12">
        <f t="shared" si="273"/>
        <v>287</v>
      </c>
      <c r="AO213" s="12">
        <f t="shared" si="273"/>
        <v>3974.1</v>
      </c>
      <c r="AP213" s="12">
        <f t="shared" si="273"/>
        <v>80794.600000000006</v>
      </c>
      <c r="AQ213" s="12">
        <f t="shared" si="273"/>
        <v>228</v>
      </c>
      <c r="AR213" s="12">
        <f t="shared" si="273"/>
        <v>59561.599999999999</v>
      </c>
      <c r="AS213" s="12">
        <f t="shared" si="273"/>
        <v>6346</v>
      </c>
      <c r="AT213" s="12">
        <f t="shared" si="273"/>
        <v>2430.4</v>
      </c>
      <c r="AU213" s="12">
        <f t="shared" si="273"/>
        <v>315.5</v>
      </c>
      <c r="AV213" s="12">
        <f t="shared" si="273"/>
        <v>299</v>
      </c>
      <c r="AW213" s="12">
        <f t="shared" si="273"/>
        <v>255.5</v>
      </c>
      <c r="AX213" s="12">
        <f t="shared" si="273"/>
        <v>60</v>
      </c>
      <c r="AY213" s="12">
        <f t="shared" si="273"/>
        <v>427</v>
      </c>
      <c r="AZ213" s="12">
        <f t="shared" si="273"/>
        <v>11745.2</v>
      </c>
      <c r="BA213" s="12">
        <f t="shared" si="273"/>
        <v>8758</v>
      </c>
      <c r="BB213" s="12">
        <f t="shared" si="273"/>
        <v>7048.6</v>
      </c>
      <c r="BC213" s="12">
        <f t="shared" si="273"/>
        <v>24837.5</v>
      </c>
      <c r="BD213" s="12">
        <f t="shared" si="273"/>
        <v>3648</v>
      </c>
      <c r="BE213" s="12">
        <f t="shared" si="273"/>
        <v>1183.5</v>
      </c>
      <c r="BF213" s="12">
        <f t="shared" si="273"/>
        <v>24581.200000000001</v>
      </c>
      <c r="BG213" s="12">
        <f t="shared" si="273"/>
        <v>883</v>
      </c>
      <c r="BH213" s="12">
        <f t="shared" si="273"/>
        <v>543.5</v>
      </c>
      <c r="BI213" s="12">
        <f t="shared" si="273"/>
        <v>246.5</v>
      </c>
      <c r="BJ213" s="12">
        <f t="shared" si="273"/>
        <v>6279.3</v>
      </c>
      <c r="BK213" s="12">
        <f t="shared" si="273"/>
        <v>20889.400000000001</v>
      </c>
      <c r="BL213" s="12">
        <f t="shared" si="273"/>
        <v>58</v>
      </c>
      <c r="BM213" s="12">
        <f t="shared" si="273"/>
        <v>420</v>
      </c>
      <c r="BN213" s="12">
        <f t="shared" si="273"/>
        <v>2977.6</v>
      </c>
      <c r="BO213" s="12">
        <f t="shared" ref="BO213:DZ213" si="274">ROUND(BO95,1)</f>
        <v>1224.5</v>
      </c>
      <c r="BP213" s="12">
        <f t="shared" si="274"/>
        <v>149</v>
      </c>
      <c r="BQ213" s="12">
        <f t="shared" si="274"/>
        <v>5948.5</v>
      </c>
      <c r="BR213" s="12">
        <f t="shared" si="274"/>
        <v>4492.6000000000004</v>
      </c>
      <c r="BS213" s="12">
        <f t="shared" si="274"/>
        <v>1100.5</v>
      </c>
      <c r="BT213" s="12">
        <f t="shared" si="274"/>
        <v>367</v>
      </c>
      <c r="BU213" s="12">
        <f t="shared" si="274"/>
        <v>422.5</v>
      </c>
      <c r="BV213" s="12">
        <f t="shared" si="274"/>
        <v>1228</v>
      </c>
      <c r="BW213" s="12">
        <f t="shared" si="274"/>
        <v>1984.2</v>
      </c>
      <c r="BX213" s="12">
        <f t="shared" si="274"/>
        <v>69</v>
      </c>
      <c r="BY213" s="12">
        <f t="shared" si="274"/>
        <v>437</v>
      </c>
      <c r="BZ213" s="12">
        <f t="shared" si="274"/>
        <v>198</v>
      </c>
      <c r="CA213" s="12">
        <f t="shared" si="274"/>
        <v>139.5</v>
      </c>
      <c r="CB213" s="12">
        <f t="shared" si="274"/>
        <v>69946.2</v>
      </c>
      <c r="CC213" s="12">
        <f t="shared" si="274"/>
        <v>190</v>
      </c>
      <c r="CD213" s="12">
        <f t="shared" si="274"/>
        <v>202.3</v>
      </c>
      <c r="CE213" s="12">
        <f t="shared" si="274"/>
        <v>148</v>
      </c>
      <c r="CF213" s="12">
        <f t="shared" si="274"/>
        <v>108</v>
      </c>
      <c r="CG213" s="12">
        <f t="shared" si="274"/>
        <v>193</v>
      </c>
      <c r="CH213" s="12">
        <f t="shared" si="274"/>
        <v>95.5</v>
      </c>
      <c r="CI213" s="12">
        <f t="shared" si="274"/>
        <v>697</v>
      </c>
      <c r="CJ213" s="12">
        <f t="shared" si="274"/>
        <v>819</v>
      </c>
      <c r="CK213" s="12">
        <f t="shared" si="274"/>
        <v>4810.5</v>
      </c>
      <c r="CL213" s="12">
        <f t="shared" si="274"/>
        <v>1203.2</v>
      </c>
      <c r="CM213" s="12">
        <f t="shared" si="274"/>
        <v>716.7</v>
      </c>
      <c r="CN213" s="12">
        <f t="shared" si="274"/>
        <v>31629.3</v>
      </c>
      <c r="CO213" s="12">
        <f t="shared" si="274"/>
        <v>14037.5</v>
      </c>
      <c r="CP213" s="12">
        <f t="shared" si="274"/>
        <v>907.7</v>
      </c>
      <c r="CQ213" s="12">
        <f t="shared" si="274"/>
        <v>729</v>
      </c>
      <c r="CR213" s="12">
        <f t="shared" si="274"/>
        <v>231</v>
      </c>
      <c r="CS213" s="12">
        <f t="shared" si="274"/>
        <v>266</v>
      </c>
      <c r="CT213" s="12">
        <f t="shared" si="274"/>
        <v>106</v>
      </c>
      <c r="CU213" s="12">
        <f t="shared" si="274"/>
        <v>74</v>
      </c>
      <c r="CV213" s="12">
        <f t="shared" si="274"/>
        <v>50</v>
      </c>
      <c r="CW213" s="12">
        <f t="shared" si="274"/>
        <v>208</v>
      </c>
      <c r="CX213" s="12">
        <f t="shared" si="274"/>
        <v>458.5</v>
      </c>
      <c r="CY213" s="12">
        <f t="shared" si="274"/>
        <v>50</v>
      </c>
      <c r="CZ213" s="12">
        <f t="shared" si="274"/>
        <v>1720</v>
      </c>
      <c r="DA213" s="12">
        <f t="shared" si="274"/>
        <v>191</v>
      </c>
      <c r="DB213" s="12">
        <f t="shared" si="274"/>
        <v>316</v>
      </c>
      <c r="DC213" s="12">
        <f t="shared" si="274"/>
        <v>188</v>
      </c>
      <c r="DD213" s="12">
        <f t="shared" si="274"/>
        <v>158.5</v>
      </c>
      <c r="DE213" s="12">
        <f t="shared" si="274"/>
        <v>310.5</v>
      </c>
      <c r="DF213" s="12">
        <f t="shared" si="274"/>
        <v>19338.400000000001</v>
      </c>
      <c r="DG213" s="12">
        <f t="shared" si="274"/>
        <v>114</v>
      </c>
      <c r="DH213" s="12">
        <f t="shared" si="274"/>
        <v>1758</v>
      </c>
      <c r="DI213" s="12">
        <f t="shared" si="274"/>
        <v>2389.1999999999998</v>
      </c>
      <c r="DJ213" s="12">
        <f t="shared" si="274"/>
        <v>648</v>
      </c>
      <c r="DK213" s="12">
        <f t="shared" si="274"/>
        <v>515</v>
      </c>
      <c r="DL213" s="12">
        <f t="shared" si="274"/>
        <v>5706.6</v>
      </c>
      <c r="DM213" s="12">
        <f t="shared" si="274"/>
        <v>224.6</v>
      </c>
      <c r="DN213" s="12">
        <f t="shared" si="274"/>
        <v>1358</v>
      </c>
      <c r="DO213" s="12">
        <f t="shared" si="274"/>
        <v>3262</v>
      </c>
      <c r="DP213" s="12">
        <f t="shared" si="274"/>
        <v>191</v>
      </c>
      <c r="DQ213" s="12">
        <f t="shared" si="274"/>
        <v>852</v>
      </c>
      <c r="DR213" s="12">
        <f t="shared" si="274"/>
        <v>1292</v>
      </c>
      <c r="DS213" s="12">
        <f t="shared" si="274"/>
        <v>574</v>
      </c>
      <c r="DT213" s="12">
        <f t="shared" si="274"/>
        <v>171</v>
      </c>
      <c r="DU213" s="12">
        <f t="shared" si="274"/>
        <v>360</v>
      </c>
      <c r="DV213" s="12">
        <f t="shared" si="274"/>
        <v>216</v>
      </c>
      <c r="DW213" s="12">
        <f t="shared" si="274"/>
        <v>296</v>
      </c>
      <c r="DX213" s="12">
        <f t="shared" si="274"/>
        <v>147</v>
      </c>
      <c r="DY213" s="12">
        <f t="shared" si="274"/>
        <v>287.5</v>
      </c>
      <c r="DZ213" s="12">
        <f t="shared" si="274"/>
        <v>693</v>
      </c>
      <c r="EA213" s="12">
        <f t="shared" ref="EA213:FX213" si="275">ROUND(EA95,1)</f>
        <v>518</v>
      </c>
      <c r="EB213" s="12">
        <f t="shared" si="275"/>
        <v>494</v>
      </c>
      <c r="EC213" s="12">
        <f t="shared" si="275"/>
        <v>271.5</v>
      </c>
      <c r="ED213" s="12">
        <f t="shared" si="275"/>
        <v>1514</v>
      </c>
      <c r="EE213" s="12">
        <f t="shared" si="275"/>
        <v>184</v>
      </c>
      <c r="EF213" s="12">
        <f t="shared" si="275"/>
        <v>1334</v>
      </c>
      <c r="EG213" s="12">
        <f t="shared" si="275"/>
        <v>237</v>
      </c>
      <c r="EH213" s="12">
        <f t="shared" si="275"/>
        <v>236.5</v>
      </c>
      <c r="EI213" s="12">
        <f t="shared" si="275"/>
        <v>13398</v>
      </c>
      <c r="EJ213" s="12">
        <f t="shared" si="275"/>
        <v>9983.6</v>
      </c>
      <c r="EK213" s="12">
        <f t="shared" si="275"/>
        <v>672</v>
      </c>
      <c r="EL213" s="12">
        <f t="shared" si="275"/>
        <v>484.5</v>
      </c>
      <c r="EM213" s="12">
        <f t="shared" si="275"/>
        <v>357</v>
      </c>
      <c r="EN213" s="12">
        <f t="shared" si="275"/>
        <v>878</v>
      </c>
      <c r="EO213" s="12">
        <f t="shared" si="275"/>
        <v>283</v>
      </c>
      <c r="EP213" s="12">
        <f t="shared" si="275"/>
        <v>420</v>
      </c>
      <c r="EQ213" s="12">
        <f t="shared" si="275"/>
        <v>2555</v>
      </c>
      <c r="ER213" s="12">
        <f t="shared" si="275"/>
        <v>321</v>
      </c>
      <c r="ES213" s="12">
        <f t="shared" si="275"/>
        <v>183.4</v>
      </c>
      <c r="ET213" s="12">
        <f t="shared" si="275"/>
        <v>184</v>
      </c>
      <c r="EU213" s="12">
        <f t="shared" si="275"/>
        <v>557</v>
      </c>
      <c r="EV213" s="12">
        <f t="shared" si="275"/>
        <v>73.5</v>
      </c>
      <c r="EW213" s="12">
        <f t="shared" si="275"/>
        <v>716.5</v>
      </c>
      <c r="EX213" s="12">
        <f t="shared" si="275"/>
        <v>168</v>
      </c>
      <c r="EY213" s="12">
        <f t="shared" si="275"/>
        <v>205</v>
      </c>
      <c r="EZ213" s="12">
        <f t="shared" si="275"/>
        <v>119</v>
      </c>
      <c r="FA213" s="12">
        <f t="shared" si="275"/>
        <v>3381.5</v>
      </c>
      <c r="FB213" s="12">
        <f t="shared" si="275"/>
        <v>288</v>
      </c>
      <c r="FC213" s="12">
        <f t="shared" si="275"/>
        <v>1660.7</v>
      </c>
      <c r="FD213" s="12">
        <f t="shared" si="275"/>
        <v>408</v>
      </c>
      <c r="FE213" s="12">
        <f t="shared" si="275"/>
        <v>78</v>
      </c>
      <c r="FF213" s="12">
        <f t="shared" si="275"/>
        <v>201</v>
      </c>
      <c r="FG213" s="12">
        <f t="shared" si="275"/>
        <v>123</v>
      </c>
      <c r="FH213" s="12">
        <f t="shared" si="275"/>
        <v>72</v>
      </c>
      <c r="FI213" s="12">
        <f t="shared" si="275"/>
        <v>1654</v>
      </c>
      <c r="FJ213" s="12">
        <f t="shared" si="275"/>
        <v>2049</v>
      </c>
      <c r="FK213" s="12">
        <f t="shared" si="275"/>
        <v>2593</v>
      </c>
      <c r="FL213" s="12">
        <f t="shared" si="275"/>
        <v>8371</v>
      </c>
      <c r="FM213" s="12">
        <f t="shared" si="275"/>
        <v>3938</v>
      </c>
      <c r="FN213" s="12">
        <f t="shared" si="275"/>
        <v>21984.400000000001</v>
      </c>
      <c r="FO213" s="12">
        <f t="shared" si="275"/>
        <v>1066</v>
      </c>
      <c r="FP213" s="12">
        <f t="shared" si="275"/>
        <v>2247</v>
      </c>
      <c r="FQ213" s="12">
        <f t="shared" si="275"/>
        <v>997</v>
      </c>
      <c r="FR213" s="12">
        <f t="shared" si="275"/>
        <v>167</v>
      </c>
      <c r="FS213" s="12">
        <f t="shared" si="275"/>
        <v>157</v>
      </c>
      <c r="FT213" s="12">
        <f t="shared" si="275"/>
        <v>60</v>
      </c>
      <c r="FU213" s="12">
        <f t="shared" si="275"/>
        <v>781.5</v>
      </c>
      <c r="FV213" s="12">
        <f t="shared" si="275"/>
        <v>800</v>
      </c>
      <c r="FW213" s="12">
        <f t="shared" si="275"/>
        <v>138</v>
      </c>
      <c r="FX213" s="12">
        <f t="shared" si="275"/>
        <v>55</v>
      </c>
      <c r="FY213" s="2"/>
      <c r="FZ213" s="2">
        <f t="shared" si="272"/>
        <v>797912.2999999997</v>
      </c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</row>
    <row r="214" spans="1:193" x14ac:dyDescent="0.35">
      <c r="A214" s="3" t="s">
        <v>971</v>
      </c>
      <c r="B214" s="2" t="s">
        <v>972</v>
      </c>
      <c r="C214" s="12">
        <f t="shared" ref="C214:BN214" si="276">C40</f>
        <v>10500</v>
      </c>
      <c r="D214" s="12">
        <f t="shared" si="276"/>
        <v>10500</v>
      </c>
      <c r="E214" s="12">
        <f t="shared" si="276"/>
        <v>10500</v>
      </c>
      <c r="F214" s="12">
        <f t="shared" si="276"/>
        <v>10500</v>
      </c>
      <c r="G214" s="12">
        <f t="shared" si="276"/>
        <v>10500</v>
      </c>
      <c r="H214" s="12">
        <f t="shared" si="276"/>
        <v>10500</v>
      </c>
      <c r="I214" s="12">
        <f t="shared" si="276"/>
        <v>10500</v>
      </c>
      <c r="J214" s="12">
        <f t="shared" si="276"/>
        <v>10500</v>
      </c>
      <c r="K214" s="12">
        <f t="shared" si="276"/>
        <v>10500</v>
      </c>
      <c r="L214" s="12">
        <f t="shared" si="276"/>
        <v>10500</v>
      </c>
      <c r="M214" s="12">
        <f t="shared" si="276"/>
        <v>10500</v>
      </c>
      <c r="N214" s="12">
        <f t="shared" si="276"/>
        <v>10500</v>
      </c>
      <c r="O214" s="12">
        <f t="shared" si="276"/>
        <v>10500</v>
      </c>
      <c r="P214" s="12">
        <f t="shared" si="276"/>
        <v>10500</v>
      </c>
      <c r="Q214" s="12">
        <f t="shared" si="276"/>
        <v>10500</v>
      </c>
      <c r="R214" s="12">
        <f t="shared" si="276"/>
        <v>10500</v>
      </c>
      <c r="S214" s="12">
        <f t="shared" si="276"/>
        <v>10500</v>
      </c>
      <c r="T214" s="12">
        <f t="shared" si="276"/>
        <v>10500</v>
      </c>
      <c r="U214" s="12">
        <f t="shared" si="276"/>
        <v>10500</v>
      </c>
      <c r="V214" s="12">
        <f t="shared" si="276"/>
        <v>10500</v>
      </c>
      <c r="W214" s="12">
        <f t="shared" si="276"/>
        <v>10500</v>
      </c>
      <c r="X214" s="12">
        <f t="shared" si="276"/>
        <v>10500</v>
      </c>
      <c r="Y214" s="12">
        <f t="shared" si="276"/>
        <v>10500</v>
      </c>
      <c r="Z214" s="12">
        <f t="shared" si="276"/>
        <v>10500</v>
      </c>
      <c r="AA214" s="12">
        <f t="shared" si="276"/>
        <v>10500</v>
      </c>
      <c r="AB214" s="12">
        <f t="shared" si="276"/>
        <v>10500</v>
      </c>
      <c r="AC214" s="12">
        <f t="shared" si="276"/>
        <v>10500</v>
      </c>
      <c r="AD214" s="12">
        <f t="shared" si="276"/>
        <v>10500</v>
      </c>
      <c r="AE214" s="12">
        <f t="shared" si="276"/>
        <v>10500</v>
      </c>
      <c r="AF214" s="12">
        <f t="shared" si="276"/>
        <v>10500</v>
      </c>
      <c r="AG214" s="12">
        <f t="shared" si="276"/>
        <v>10500</v>
      </c>
      <c r="AH214" s="12">
        <f t="shared" si="276"/>
        <v>10500</v>
      </c>
      <c r="AI214" s="12">
        <f t="shared" si="276"/>
        <v>10500</v>
      </c>
      <c r="AJ214" s="12">
        <f t="shared" si="276"/>
        <v>10500</v>
      </c>
      <c r="AK214" s="12">
        <f t="shared" si="276"/>
        <v>10500</v>
      </c>
      <c r="AL214" s="12">
        <f t="shared" si="276"/>
        <v>10500</v>
      </c>
      <c r="AM214" s="12">
        <f t="shared" si="276"/>
        <v>10500</v>
      </c>
      <c r="AN214" s="12">
        <f t="shared" si="276"/>
        <v>10500</v>
      </c>
      <c r="AO214" s="12">
        <f t="shared" si="276"/>
        <v>10500</v>
      </c>
      <c r="AP214" s="12">
        <f t="shared" si="276"/>
        <v>10500</v>
      </c>
      <c r="AQ214" s="12">
        <f t="shared" si="276"/>
        <v>10500</v>
      </c>
      <c r="AR214" s="12">
        <f t="shared" si="276"/>
        <v>10500</v>
      </c>
      <c r="AS214" s="12">
        <f t="shared" si="276"/>
        <v>10500</v>
      </c>
      <c r="AT214" s="12">
        <f t="shared" si="276"/>
        <v>10500</v>
      </c>
      <c r="AU214" s="12">
        <f t="shared" si="276"/>
        <v>10500</v>
      </c>
      <c r="AV214" s="12">
        <f t="shared" si="276"/>
        <v>10500</v>
      </c>
      <c r="AW214" s="12">
        <f t="shared" si="276"/>
        <v>10500</v>
      </c>
      <c r="AX214" s="12">
        <f t="shared" si="276"/>
        <v>10500</v>
      </c>
      <c r="AY214" s="12">
        <f t="shared" si="276"/>
        <v>10500</v>
      </c>
      <c r="AZ214" s="12">
        <f t="shared" si="276"/>
        <v>10500</v>
      </c>
      <c r="BA214" s="12">
        <f t="shared" si="276"/>
        <v>10500</v>
      </c>
      <c r="BB214" s="12">
        <f t="shared" si="276"/>
        <v>10500</v>
      </c>
      <c r="BC214" s="12">
        <f t="shared" si="276"/>
        <v>10500</v>
      </c>
      <c r="BD214" s="12">
        <f t="shared" si="276"/>
        <v>10500</v>
      </c>
      <c r="BE214" s="12">
        <f t="shared" si="276"/>
        <v>10500</v>
      </c>
      <c r="BF214" s="12">
        <f t="shared" si="276"/>
        <v>10500</v>
      </c>
      <c r="BG214" s="12">
        <f t="shared" si="276"/>
        <v>10500</v>
      </c>
      <c r="BH214" s="12">
        <f t="shared" si="276"/>
        <v>10500</v>
      </c>
      <c r="BI214" s="12">
        <f t="shared" si="276"/>
        <v>10500</v>
      </c>
      <c r="BJ214" s="12">
        <f t="shared" si="276"/>
        <v>10500</v>
      </c>
      <c r="BK214" s="12">
        <f t="shared" si="276"/>
        <v>10500</v>
      </c>
      <c r="BL214" s="12">
        <f t="shared" si="276"/>
        <v>10500</v>
      </c>
      <c r="BM214" s="12">
        <f t="shared" si="276"/>
        <v>10500</v>
      </c>
      <c r="BN214" s="12">
        <f t="shared" si="276"/>
        <v>10500</v>
      </c>
      <c r="BO214" s="12">
        <f t="shared" ref="BO214:DZ214" si="277">BO40</f>
        <v>10500</v>
      </c>
      <c r="BP214" s="12">
        <f t="shared" si="277"/>
        <v>10500</v>
      </c>
      <c r="BQ214" s="12">
        <f t="shared" si="277"/>
        <v>10500</v>
      </c>
      <c r="BR214" s="12">
        <f t="shared" si="277"/>
        <v>10500</v>
      </c>
      <c r="BS214" s="12">
        <f t="shared" si="277"/>
        <v>10500</v>
      </c>
      <c r="BT214" s="12">
        <f t="shared" si="277"/>
        <v>10500</v>
      </c>
      <c r="BU214" s="12">
        <f t="shared" si="277"/>
        <v>10500</v>
      </c>
      <c r="BV214" s="12">
        <f t="shared" si="277"/>
        <v>10500</v>
      </c>
      <c r="BW214" s="12">
        <f t="shared" si="277"/>
        <v>10500</v>
      </c>
      <c r="BX214" s="12">
        <f t="shared" si="277"/>
        <v>10500</v>
      </c>
      <c r="BY214" s="12">
        <f t="shared" si="277"/>
        <v>10500</v>
      </c>
      <c r="BZ214" s="12">
        <f t="shared" si="277"/>
        <v>10500</v>
      </c>
      <c r="CA214" s="12">
        <f t="shared" si="277"/>
        <v>10500</v>
      </c>
      <c r="CB214" s="12">
        <f t="shared" si="277"/>
        <v>10500</v>
      </c>
      <c r="CC214" s="12">
        <f t="shared" si="277"/>
        <v>10500</v>
      </c>
      <c r="CD214" s="12">
        <f t="shared" si="277"/>
        <v>10500</v>
      </c>
      <c r="CE214" s="12">
        <f t="shared" si="277"/>
        <v>10500</v>
      </c>
      <c r="CF214" s="12">
        <f t="shared" si="277"/>
        <v>10500</v>
      </c>
      <c r="CG214" s="12">
        <f t="shared" si="277"/>
        <v>10500</v>
      </c>
      <c r="CH214" s="12">
        <f t="shared" si="277"/>
        <v>10500</v>
      </c>
      <c r="CI214" s="12">
        <f t="shared" si="277"/>
        <v>10500</v>
      </c>
      <c r="CJ214" s="12">
        <f t="shared" si="277"/>
        <v>10500</v>
      </c>
      <c r="CK214" s="12">
        <f t="shared" si="277"/>
        <v>10500</v>
      </c>
      <c r="CL214" s="12">
        <f t="shared" si="277"/>
        <v>10500</v>
      </c>
      <c r="CM214" s="12">
        <f t="shared" si="277"/>
        <v>10500</v>
      </c>
      <c r="CN214" s="12">
        <f t="shared" si="277"/>
        <v>10500</v>
      </c>
      <c r="CO214" s="12">
        <f t="shared" si="277"/>
        <v>10500</v>
      </c>
      <c r="CP214" s="12">
        <f t="shared" si="277"/>
        <v>10500</v>
      </c>
      <c r="CQ214" s="12">
        <f t="shared" si="277"/>
        <v>10500</v>
      </c>
      <c r="CR214" s="12">
        <f t="shared" si="277"/>
        <v>10500</v>
      </c>
      <c r="CS214" s="12">
        <f t="shared" si="277"/>
        <v>10500</v>
      </c>
      <c r="CT214" s="12">
        <f t="shared" si="277"/>
        <v>10500</v>
      </c>
      <c r="CU214" s="12">
        <f t="shared" si="277"/>
        <v>10500</v>
      </c>
      <c r="CV214" s="12">
        <f t="shared" si="277"/>
        <v>10500</v>
      </c>
      <c r="CW214" s="12">
        <f t="shared" si="277"/>
        <v>10500</v>
      </c>
      <c r="CX214" s="12">
        <f t="shared" si="277"/>
        <v>10500</v>
      </c>
      <c r="CY214" s="12">
        <f t="shared" si="277"/>
        <v>10500</v>
      </c>
      <c r="CZ214" s="12">
        <f t="shared" si="277"/>
        <v>10500</v>
      </c>
      <c r="DA214" s="12">
        <f t="shared" si="277"/>
        <v>10500</v>
      </c>
      <c r="DB214" s="12">
        <f t="shared" si="277"/>
        <v>10500</v>
      </c>
      <c r="DC214" s="12">
        <f t="shared" si="277"/>
        <v>10500</v>
      </c>
      <c r="DD214" s="12">
        <f t="shared" si="277"/>
        <v>10500</v>
      </c>
      <c r="DE214" s="12">
        <f t="shared" si="277"/>
        <v>10500</v>
      </c>
      <c r="DF214" s="12">
        <f t="shared" si="277"/>
        <v>10500</v>
      </c>
      <c r="DG214" s="12">
        <f t="shared" si="277"/>
        <v>10500</v>
      </c>
      <c r="DH214" s="12">
        <f t="shared" si="277"/>
        <v>10500</v>
      </c>
      <c r="DI214" s="12">
        <f t="shared" si="277"/>
        <v>10500</v>
      </c>
      <c r="DJ214" s="12">
        <f t="shared" si="277"/>
        <v>10500</v>
      </c>
      <c r="DK214" s="12">
        <f t="shared" si="277"/>
        <v>10500</v>
      </c>
      <c r="DL214" s="12">
        <f t="shared" si="277"/>
        <v>10500</v>
      </c>
      <c r="DM214" s="12">
        <f t="shared" si="277"/>
        <v>10500</v>
      </c>
      <c r="DN214" s="12">
        <f t="shared" si="277"/>
        <v>10500</v>
      </c>
      <c r="DO214" s="12">
        <f t="shared" si="277"/>
        <v>10500</v>
      </c>
      <c r="DP214" s="12">
        <f t="shared" si="277"/>
        <v>10500</v>
      </c>
      <c r="DQ214" s="12">
        <f t="shared" si="277"/>
        <v>10500</v>
      </c>
      <c r="DR214" s="12">
        <f t="shared" si="277"/>
        <v>10500</v>
      </c>
      <c r="DS214" s="12">
        <f t="shared" si="277"/>
        <v>10500</v>
      </c>
      <c r="DT214" s="12">
        <f t="shared" si="277"/>
        <v>10500</v>
      </c>
      <c r="DU214" s="12">
        <f t="shared" si="277"/>
        <v>10500</v>
      </c>
      <c r="DV214" s="12">
        <f t="shared" si="277"/>
        <v>10500</v>
      </c>
      <c r="DW214" s="12">
        <f t="shared" si="277"/>
        <v>10500</v>
      </c>
      <c r="DX214" s="12">
        <f t="shared" si="277"/>
        <v>10500</v>
      </c>
      <c r="DY214" s="12">
        <f t="shared" si="277"/>
        <v>10500</v>
      </c>
      <c r="DZ214" s="12">
        <f t="shared" si="277"/>
        <v>10500</v>
      </c>
      <c r="EA214" s="12">
        <f t="shared" ref="EA214:FX214" si="278">EA40</f>
        <v>10500</v>
      </c>
      <c r="EB214" s="12">
        <f t="shared" si="278"/>
        <v>10500</v>
      </c>
      <c r="EC214" s="12">
        <f t="shared" si="278"/>
        <v>10500</v>
      </c>
      <c r="ED214" s="12">
        <f t="shared" si="278"/>
        <v>10500</v>
      </c>
      <c r="EE214" s="12">
        <f t="shared" si="278"/>
        <v>10500</v>
      </c>
      <c r="EF214" s="12">
        <f t="shared" si="278"/>
        <v>10500</v>
      </c>
      <c r="EG214" s="12">
        <f t="shared" si="278"/>
        <v>10500</v>
      </c>
      <c r="EH214" s="12">
        <f t="shared" si="278"/>
        <v>10500</v>
      </c>
      <c r="EI214" s="12">
        <f t="shared" si="278"/>
        <v>10500</v>
      </c>
      <c r="EJ214" s="12">
        <f t="shared" si="278"/>
        <v>10500</v>
      </c>
      <c r="EK214" s="12">
        <f t="shared" si="278"/>
        <v>10500</v>
      </c>
      <c r="EL214" s="12">
        <f t="shared" si="278"/>
        <v>10500</v>
      </c>
      <c r="EM214" s="12">
        <f t="shared" si="278"/>
        <v>10500</v>
      </c>
      <c r="EN214" s="12">
        <f t="shared" si="278"/>
        <v>10500</v>
      </c>
      <c r="EO214" s="12">
        <f t="shared" si="278"/>
        <v>10500</v>
      </c>
      <c r="EP214" s="12">
        <f t="shared" si="278"/>
        <v>10500</v>
      </c>
      <c r="EQ214" s="12">
        <f t="shared" si="278"/>
        <v>10500</v>
      </c>
      <c r="ER214" s="12">
        <f t="shared" si="278"/>
        <v>10500</v>
      </c>
      <c r="ES214" s="12">
        <f t="shared" si="278"/>
        <v>10500</v>
      </c>
      <c r="ET214" s="12">
        <f t="shared" si="278"/>
        <v>10500</v>
      </c>
      <c r="EU214" s="12">
        <f t="shared" si="278"/>
        <v>10500</v>
      </c>
      <c r="EV214" s="12">
        <f t="shared" si="278"/>
        <v>10500</v>
      </c>
      <c r="EW214" s="12">
        <f t="shared" si="278"/>
        <v>10500</v>
      </c>
      <c r="EX214" s="12">
        <f t="shared" si="278"/>
        <v>10500</v>
      </c>
      <c r="EY214" s="12">
        <f t="shared" si="278"/>
        <v>10500</v>
      </c>
      <c r="EZ214" s="12">
        <f t="shared" si="278"/>
        <v>10500</v>
      </c>
      <c r="FA214" s="12">
        <f t="shared" si="278"/>
        <v>10500</v>
      </c>
      <c r="FB214" s="12">
        <f t="shared" si="278"/>
        <v>10500</v>
      </c>
      <c r="FC214" s="12">
        <f t="shared" si="278"/>
        <v>10500</v>
      </c>
      <c r="FD214" s="12">
        <f t="shared" si="278"/>
        <v>10500</v>
      </c>
      <c r="FE214" s="12">
        <f t="shared" si="278"/>
        <v>10500</v>
      </c>
      <c r="FF214" s="12">
        <f t="shared" si="278"/>
        <v>10500</v>
      </c>
      <c r="FG214" s="12">
        <f t="shared" si="278"/>
        <v>10500</v>
      </c>
      <c r="FH214" s="12">
        <f t="shared" si="278"/>
        <v>10500</v>
      </c>
      <c r="FI214" s="12">
        <f t="shared" si="278"/>
        <v>10500</v>
      </c>
      <c r="FJ214" s="12">
        <f t="shared" si="278"/>
        <v>10500</v>
      </c>
      <c r="FK214" s="12">
        <f t="shared" si="278"/>
        <v>10500</v>
      </c>
      <c r="FL214" s="12">
        <f t="shared" si="278"/>
        <v>10500</v>
      </c>
      <c r="FM214" s="12">
        <f t="shared" si="278"/>
        <v>10500</v>
      </c>
      <c r="FN214" s="12">
        <f t="shared" si="278"/>
        <v>10500</v>
      </c>
      <c r="FO214" s="12">
        <f t="shared" si="278"/>
        <v>10500</v>
      </c>
      <c r="FP214" s="12">
        <f t="shared" si="278"/>
        <v>10500</v>
      </c>
      <c r="FQ214" s="12">
        <f t="shared" si="278"/>
        <v>10500</v>
      </c>
      <c r="FR214" s="12">
        <f t="shared" si="278"/>
        <v>10500</v>
      </c>
      <c r="FS214" s="12">
        <f t="shared" si="278"/>
        <v>10500</v>
      </c>
      <c r="FT214" s="12">
        <f t="shared" si="278"/>
        <v>10500</v>
      </c>
      <c r="FU214" s="12">
        <f t="shared" si="278"/>
        <v>10500</v>
      </c>
      <c r="FV214" s="12">
        <f t="shared" si="278"/>
        <v>10500</v>
      </c>
      <c r="FW214" s="12">
        <f t="shared" si="278"/>
        <v>10500</v>
      </c>
      <c r="FX214" s="12">
        <f t="shared" si="278"/>
        <v>10500</v>
      </c>
      <c r="FY214" s="2"/>
      <c r="FZ214" s="2">
        <f t="shared" si="272"/>
        <v>1869000</v>
      </c>
      <c r="GA214" s="2"/>
      <c r="GB214" s="2"/>
      <c r="GC214" s="2"/>
      <c r="GD214" s="2"/>
      <c r="GE214" s="2"/>
      <c r="GF214" s="2"/>
      <c r="GG214" s="2"/>
      <c r="GH214" s="2"/>
      <c r="GI214" s="2"/>
      <c r="GJ214" s="2"/>
      <c r="GK214" s="2"/>
    </row>
    <row r="215" spans="1:193" x14ac:dyDescent="0.35">
      <c r="A215" s="3" t="s">
        <v>1032</v>
      </c>
      <c r="B215" s="2" t="s">
        <v>1033</v>
      </c>
      <c r="C215" s="107">
        <v>9588</v>
      </c>
      <c r="D215" s="107">
        <v>9588</v>
      </c>
      <c r="E215" s="107">
        <v>9588</v>
      </c>
      <c r="F215" s="107">
        <v>9588</v>
      </c>
      <c r="G215" s="107">
        <v>9588</v>
      </c>
      <c r="H215" s="107">
        <v>9588</v>
      </c>
      <c r="I215" s="107">
        <v>9588</v>
      </c>
      <c r="J215" s="107">
        <v>9588</v>
      </c>
      <c r="K215" s="107">
        <v>9588</v>
      </c>
      <c r="L215" s="107">
        <v>9588</v>
      </c>
      <c r="M215" s="107">
        <v>9588</v>
      </c>
      <c r="N215" s="107">
        <v>9588</v>
      </c>
      <c r="O215" s="107">
        <v>9588</v>
      </c>
      <c r="P215" s="107">
        <v>9588</v>
      </c>
      <c r="Q215" s="107">
        <v>9588</v>
      </c>
      <c r="R215" s="107">
        <v>9588</v>
      </c>
      <c r="S215" s="107">
        <v>9588</v>
      </c>
      <c r="T215" s="107">
        <v>9588</v>
      </c>
      <c r="U215" s="107">
        <v>9588</v>
      </c>
      <c r="V215" s="107">
        <v>9588</v>
      </c>
      <c r="W215" s="107">
        <v>9588</v>
      </c>
      <c r="X215" s="107">
        <v>9588</v>
      </c>
      <c r="Y215" s="107">
        <v>9588</v>
      </c>
      <c r="Z215" s="107">
        <v>9588</v>
      </c>
      <c r="AA215" s="107">
        <v>9588</v>
      </c>
      <c r="AB215" s="107">
        <v>9588</v>
      </c>
      <c r="AC215" s="107">
        <v>9588</v>
      </c>
      <c r="AD215" s="107">
        <v>9588</v>
      </c>
      <c r="AE215" s="107">
        <v>9588</v>
      </c>
      <c r="AF215" s="107">
        <v>9588</v>
      </c>
      <c r="AG215" s="107">
        <v>9588</v>
      </c>
      <c r="AH215" s="107">
        <v>9588</v>
      </c>
      <c r="AI215" s="107">
        <v>9588</v>
      </c>
      <c r="AJ215" s="107">
        <v>9588</v>
      </c>
      <c r="AK215" s="107">
        <v>9588</v>
      </c>
      <c r="AL215" s="107">
        <v>9588</v>
      </c>
      <c r="AM215" s="107">
        <v>9588</v>
      </c>
      <c r="AN215" s="107">
        <v>9588</v>
      </c>
      <c r="AO215" s="107">
        <v>9588</v>
      </c>
      <c r="AP215" s="107">
        <v>9588</v>
      </c>
      <c r="AQ215" s="107">
        <v>9588</v>
      </c>
      <c r="AR215" s="107">
        <v>9588</v>
      </c>
      <c r="AS215" s="107">
        <v>9588</v>
      </c>
      <c r="AT215" s="107">
        <v>9588</v>
      </c>
      <c r="AU215" s="107">
        <v>9588</v>
      </c>
      <c r="AV215" s="107">
        <v>9588</v>
      </c>
      <c r="AW215" s="107">
        <v>9588</v>
      </c>
      <c r="AX215" s="107">
        <v>9588</v>
      </c>
      <c r="AY215" s="107">
        <v>9588</v>
      </c>
      <c r="AZ215" s="107">
        <v>9588</v>
      </c>
      <c r="BA215" s="107">
        <v>9588</v>
      </c>
      <c r="BB215" s="107">
        <v>9588</v>
      </c>
      <c r="BC215" s="107">
        <v>9588</v>
      </c>
      <c r="BD215" s="107">
        <v>9588</v>
      </c>
      <c r="BE215" s="107">
        <v>9588</v>
      </c>
      <c r="BF215" s="107">
        <v>9588</v>
      </c>
      <c r="BG215" s="107">
        <v>9588</v>
      </c>
      <c r="BH215" s="107">
        <v>9588</v>
      </c>
      <c r="BI215" s="107">
        <v>9588</v>
      </c>
      <c r="BJ215" s="107">
        <v>9588</v>
      </c>
      <c r="BK215" s="107">
        <v>9588</v>
      </c>
      <c r="BL215" s="107">
        <v>9588</v>
      </c>
      <c r="BM215" s="107">
        <v>9588</v>
      </c>
      <c r="BN215" s="107">
        <v>9588</v>
      </c>
      <c r="BO215" s="107">
        <v>9588</v>
      </c>
      <c r="BP215" s="107">
        <v>9588</v>
      </c>
      <c r="BQ215" s="107">
        <v>9588</v>
      </c>
      <c r="BR215" s="107">
        <v>9588</v>
      </c>
      <c r="BS215" s="107">
        <v>9588</v>
      </c>
      <c r="BT215" s="107">
        <v>9588</v>
      </c>
      <c r="BU215" s="107">
        <v>9588</v>
      </c>
      <c r="BV215" s="107">
        <v>9588</v>
      </c>
      <c r="BW215" s="107">
        <v>9588</v>
      </c>
      <c r="BX215" s="107">
        <v>9588</v>
      </c>
      <c r="BY215" s="107">
        <v>9588</v>
      </c>
      <c r="BZ215" s="107">
        <v>9588</v>
      </c>
      <c r="CA215" s="107">
        <v>9588</v>
      </c>
      <c r="CB215" s="107">
        <v>9588</v>
      </c>
      <c r="CC215" s="107">
        <v>9588</v>
      </c>
      <c r="CD215" s="107">
        <v>9588</v>
      </c>
      <c r="CE215" s="107">
        <v>9588</v>
      </c>
      <c r="CF215" s="107">
        <v>9588</v>
      </c>
      <c r="CG215" s="107">
        <v>9588</v>
      </c>
      <c r="CH215" s="107">
        <v>9588</v>
      </c>
      <c r="CI215" s="107">
        <v>9588</v>
      </c>
      <c r="CJ215" s="107">
        <v>9588</v>
      </c>
      <c r="CK215" s="107">
        <v>9588</v>
      </c>
      <c r="CL215" s="107">
        <v>9588</v>
      </c>
      <c r="CM215" s="107">
        <v>9588</v>
      </c>
      <c r="CN215" s="107">
        <v>9588</v>
      </c>
      <c r="CO215" s="107">
        <v>9588</v>
      </c>
      <c r="CP215" s="107">
        <v>9588</v>
      </c>
      <c r="CQ215" s="107">
        <v>9588</v>
      </c>
      <c r="CR215" s="107">
        <v>9588</v>
      </c>
      <c r="CS215" s="107">
        <v>9588</v>
      </c>
      <c r="CT215" s="107">
        <v>9588</v>
      </c>
      <c r="CU215" s="107">
        <v>9588</v>
      </c>
      <c r="CV215" s="107">
        <v>9588</v>
      </c>
      <c r="CW215" s="107">
        <v>9588</v>
      </c>
      <c r="CX215" s="107">
        <v>9588</v>
      </c>
      <c r="CY215" s="107">
        <v>9588</v>
      </c>
      <c r="CZ215" s="107">
        <v>9588</v>
      </c>
      <c r="DA215" s="107">
        <v>9588</v>
      </c>
      <c r="DB215" s="107">
        <v>9588</v>
      </c>
      <c r="DC215" s="107">
        <v>9588</v>
      </c>
      <c r="DD215" s="107">
        <v>9588</v>
      </c>
      <c r="DE215" s="107">
        <v>9588</v>
      </c>
      <c r="DF215" s="107">
        <v>9588</v>
      </c>
      <c r="DG215" s="107">
        <v>9588</v>
      </c>
      <c r="DH215" s="107">
        <v>9588</v>
      </c>
      <c r="DI215" s="107">
        <v>9588</v>
      </c>
      <c r="DJ215" s="107">
        <v>9588</v>
      </c>
      <c r="DK215" s="107">
        <v>9588</v>
      </c>
      <c r="DL215" s="107">
        <v>9588</v>
      </c>
      <c r="DM215" s="107">
        <v>9588</v>
      </c>
      <c r="DN215" s="107">
        <v>9588</v>
      </c>
      <c r="DO215" s="107">
        <v>9588</v>
      </c>
      <c r="DP215" s="107">
        <v>9588</v>
      </c>
      <c r="DQ215" s="107">
        <v>9588</v>
      </c>
      <c r="DR215" s="107">
        <v>9588</v>
      </c>
      <c r="DS215" s="107">
        <v>9588</v>
      </c>
      <c r="DT215" s="107">
        <v>9588</v>
      </c>
      <c r="DU215" s="107">
        <v>9588</v>
      </c>
      <c r="DV215" s="107">
        <v>9588</v>
      </c>
      <c r="DW215" s="107">
        <v>9588</v>
      </c>
      <c r="DX215" s="107">
        <v>9588</v>
      </c>
      <c r="DY215" s="107">
        <v>9588</v>
      </c>
      <c r="DZ215" s="107">
        <v>9588</v>
      </c>
      <c r="EA215" s="107">
        <v>9588</v>
      </c>
      <c r="EB215" s="107">
        <v>9588</v>
      </c>
      <c r="EC215" s="107">
        <v>9588</v>
      </c>
      <c r="ED215" s="107">
        <v>9588</v>
      </c>
      <c r="EE215" s="107">
        <v>9588</v>
      </c>
      <c r="EF215" s="107">
        <v>9588</v>
      </c>
      <c r="EG215" s="107">
        <v>9588</v>
      </c>
      <c r="EH215" s="107">
        <v>9588</v>
      </c>
      <c r="EI215" s="107">
        <v>9588</v>
      </c>
      <c r="EJ215" s="107">
        <v>9588</v>
      </c>
      <c r="EK215" s="107">
        <v>9588</v>
      </c>
      <c r="EL215" s="107">
        <v>9588</v>
      </c>
      <c r="EM215" s="107">
        <v>9588</v>
      </c>
      <c r="EN215" s="107">
        <v>9588</v>
      </c>
      <c r="EO215" s="107">
        <v>9588</v>
      </c>
      <c r="EP215" s="107">
        <v>9588</v>
      </c>
      <c r="EQ215" s="107">
        <v>9588</v>
      </c>
      <c r="ER215" s="107">
        <v>9588</v>
      </c>
      <c r="ES215" s="107">
        <v>9588</v>
      </c>
      <c r="ET215" s="107">
        <v>9588</v>
      </c>
      <c r="EU215" s="107">
        <v>9588</v>
      </c>
      <c r="EV215" s="107">
        <v>9588</v>
      </c>
      <c r="EW215" s="107">
        <v>9588</v>
      </c>
      <c r="EX215" s="107">
        <v>9588</v>
      </c>
      <c r="EY215" s="107">
        <v>9588</v>
      </c>
      <c r="EZ215" s="107">
        <v>9588</v>
      </c>
      <c r="FA215" s="107">
        <v>9588</v>
      </c>
      <c r="FB215" s="107">
        <v>9588</v>
      </c>
      <c r="FC215" s="107">
        <v>9588</v>
      </c>
      <c r="FD215" s="107">
        <v>9588</v>
      </c>
      <c r="FE215" s="107">
        <v>9588</v>
      </c>
      <c r="FF215" s="107">
        <v>9588</v>
      </c>
      <c r="FG215" s="107">
        <v>9588</v>
      </c>
      <c r="FH215" s="107">
        <v>9588</v>
      </c>
      <c r="FI215" s="107">
        <v>9588</v>
      </c>
      <c r="FJ215" s="107">
        <v>9588</v>
      </c>
      <c r="FK215" s="107">
        <v>9588</v>
      </c>
      <c r="FL215" s="107">
        <v>9588</v>
      </c>
      <c r="FM215" s="107">
        <v>9588</v>
      </c>
      <c r="FN215" s="107">
        <v>9588</v>
      </c>
      <c r="FO215" s="107">
        <v>9588</v>
      </c>
      <c r="FP215" s="107">
        <v>9588</v>
      </c>
      <c r="FQ215" s="107">
        <v>9588</v>
      </c>
      <c r="FR215" s="107">
        <v>9588</v>
      </c>
      <c r="FS215" s="107">
        <v>9588</v>
      </c>
      <c r="FT215" s="107">
        <v>9588</v>
      </c>
      <c r="FU215" s="107">
        <v>9588</v>
      </c>
      <c r="FV215" s="107">
        <v>9588</v>
      </c>
      <c r="FW215" s="107">
        <v>9588</v>
      </c>
      <c r="FX215" s="107">
        <v>9588</v>
      </c>
      <c r="FY215" s="2"/>
      <c r="FZ215" s="2">
        <f t="shared" si="272"/>
        <v>1706664</v>
      </c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</row>
    <row r="216" spans="1:193" x14ac:dyDescent="0.35">
      <c r="A216" s="3" t="s">
        <v>973</v>
      </c>
      <c r="B216" s="2" t="s">
        <v>974</v>
      </c>
      <c r="C216" s="12">
        <f t="shared" ref="C216:BN216" si="279">ROUND(C99+C100+C96+C98+C14,1)</f>
        <v>168</v>
      </c>
      <c r="D216" s="12">
        <f t="shared" si="279"/>
        <v>469.3</v>
      </c>
      <c r="E216" s="12">
        <f t="shared" si="279"/>
        <v>0</v>
      </c>
      <c r="F216" s="12">
        <f t="shared" si="279"/>
        <v>1674.3</v>
      </c>
      <c r="G216" s="12">
        <f t="shared" si="279"/>
        <v>0</v>
      </c>
      <c r="H216" s="12">
        <f t="shared" si="279"/>
        <v>0</v>
      </c>
      <c r="I216" s="12">
        <f t="shared" si="279"/>
        <v>16.7</v>
      </c>
      <c r="J216" s="12">
        <f t="shared" si="279"/>
        <v>0</v>
      </c>
      <c r="K216" s="12">
        <f t="shared" si="279"/>
        <v>0</v>
      </c>
      <c r="L216" s="12">
        <f t="shared" si="279"/>
        <v>0.5</v>
      </c>
      <c r="M216" s="12">
        <f t="shared" si="279"/>
        <v>1</v>
      </c>
      <c r="N216" s="12">
        <f t="shared" si="279"/>
        <v>21.3</v>
      </c>
      <c r="O216" s="12">
        <f t="shared" si="279"/>
        <v>3</v>
      </c>
      <c r="P216" s="12">
        <f t="shared" si="279"/>
        <v>0</v>
      </c>
      <c r="Q216" s="12">
        <f t="shared" si="279"/>
        <v>14</v>
      </c>
      <c r="R216" s="12">
        <f t="shared" si="279"/>
        <v>5567.5</v>
      </c>
      <c r="S216" s="12">
        <f t="shared" si="279"/>
        <v>6</v>
      </c>
      <c r="T216" s="12">
        <f t="shared" si="279"/>
        <v>0</v>
      </c>
      <c r="U216" s="12">
        <f t="shared" si="279"/>
        <v>0</v>
      </c>
      <c r="V216" s="12">
        <f t="shared" si="279"/>
        <v>0</v>
      </c>
      <c r="W216" s="12">
        <f t="shared" si="279"/>
        <v>0</v>
      </c>
      <c r="X216" s="12">
        <f t="shared" si="279"/>
        <v>0</v>
      </c>
      <c r="Y216" s="12">
        <f t="shared" si="279"/>
        <v>512</v>
      </c>
      <c r="Z216" s="12">
        <f t="shared" si="279"/>
        <v>0</v>
      </c>
      <c r="AA216" s="12">
        <f t="shared" si="279"/>
        <v>399.2</v>
      </c>
      <c r="AB216" s="12">
        <f t="shared" si="279"/>
        <v>222.3</v>
      </c>
      <c r="AC216" s="12">
        <f t="shared" si="279"/>
        <v>0</v>
      </c>
      <c r="AD216" s="12">
        <f t="shared" si="279"/>
        <v>0</v>
      </c>
      <c r="AE216" s="12">
        <f t="shared" si="279"/>
        <v>0</v>
      </c>
      <c r="AF216" s="12">
        <f t="shared" si="279"/>
        <v>0</v>
      </c>
      <c r="AG216" s="12">
        <f t="shared" si="279"/>
        <v>0</v>
      </c>
      <c r="AH216" s="12">
        <f t="shared" si="279"/>
        <v>0</v>
      </c>
      <c r="AI216" s="12">
        <f t="shared" si="279"/>
        <v>0</v>
      </c>
      <c r="AJ216" s="12">
        <f t="shared" si="279"/>
        <v>0</v>
      </c>
      <c r="AK216" s="12">
        <f t="shared" si="279"/>
        <v>0</v>
      </c>
      <c r="AL216" s="12">
        <f t="shared" si="279"/>
        <v>0</v>
      </c>
      <c r="AM216" s="12">
        <f t="shared" si="279"/>
        <v>0</v>
      </c>
      <c r="AN216" s="12">
        <f t="shared" si="279"/>
        <v>0</v>
      </c>
      <c r="AO216" s="12">
        <f t="shared" si="279"/>
        <v>104.5</v>
      </c>
      <c r="AP216" s="12">
        <f t="shared" si="279"/>
        <v>586.70000000000005</v>
      </c>
      <c r="AQ216" s="12">
        <f t="shared" si="279"/>
        <v>0</v>
      </c>
      <c r="AR216" s="12">
        <f t="shared" si="279"/>
        <v>1383.2</v>
      </c>
      <c r="AS216" s="12">
        <f t="shared" si="279"/>
        <v>2</v>
      </c>
      <c r="AT216" s="12">
        <f t="shared" si="279"/>
        <v>501</v>
      </c>
      <c r="AU216" s="12">
        <f t="shared" si="279"/>
        <v>0</v>
      </c>
      <c r="AV216" s="12">
        <f t="shared" si="279"/>
        <v>0</v>
      </c>
      <c r="AW216" s="12">
        <f t="shared" si="279"/>
        <v>0</v>
      </c>
      <c r="AX216" s="12">
        <f t="shared" si="279"/>
        <v>0</v>
      </c>
      <c r="AY216" s="12">
        <f t="shared" si="279"/>
        <v>0</v>
      </c>
      <c r="AZ216" s="12">
        <f t="shared" si="279"/>
        <v>120</v>
      </c>
      <c r="BA216" s="12">
        <f t="shared" si="279"/>
        <v>238</v>
      </c>
      <c r="BB216" s="12">
        <f t="shared" si="279"/>
        <v>0</v>
      </c>
      <c r="BC216" s="12">
        <f t="shared" si="279"/>
        <v>525.5</v>
      </c>
      <c r="BD216" s="12">
        <f t="shared" si="279"/>
        <v>0</v>
      </c>
      <c r="BE216" s="12">
        <f t="shared" si="279"/>
        <v>0</v>
      </c>
      <c r="BF216" s="12">
        <f t="shared" si="279"/>
        <v>1128.5</v>
      </c>
      <c r="BG216" s="12">
        <f t="shared" si="279"/>
        <v>0</v>
      </c>
      <c r="BH216" s="12">
        <f t="shared" si="279"/>
        <v>27</v>
      </c>
      <c r="BI216" s="12">
        <f t="shared" si="279"/>
        <v>0</v>
      </c>
      <c r="BJ216" s="12">
        <f t="shared" si="279"/>
        <v>2</v>
      </c>
      <c r="BK216" s="12">
        <f t="shared" si="279"/>
        <v>10537.5</v>
      </c>
      <c r="BL216" s="12">
        <f t="shared" si="279"/>
        <v>0.5</v>
      </c>
      <c r="BM216" s="12">
        <f t="shared" si="279"/>
        <v>0</v>
      </c>
      <c r="BN216" s="12">
        <f t="shared" si="279"/>
        <v>21</v>
      </c>
      <c r="BO216" s="12">
        <f t="shared" ref="BO216:DZ216" si="280">ROUND(BO99+BO100+BO96+BO98+BO14,1)</f>
        <v>0</v>
      </c>
      <c r="BP216" s="12">
        <f t="shared" si="280"/>
        <v>0</v>
      </c>
      <c r="BQ216" s="12">
        <f t="shared" si="280"/>
        <v>0</v>
      </c>
      <c r="BR216" s="12">
        <f t="shared" si="280"/>
        <v>0</v>
      </c>
      <c r="BS216" s="12">
        <f t="shared" si="280"/>
        <v>0</v>
      </c>
      <c r="BT216" s="12">
        <f t="shared" si="280"/>
        <v>0</v>
      </c>
      <c r="BU216" s="12">
        <f t="shared" si="280"/>
        <v>1</v>
      </c>
      <c r="BV216" s="12">
        <f t="shared" si="280"/>
        <v>0</v>
      </c>
      <c r="BW216" s="12">
        <f t="shared" si="280"/>
        <v>0</v>
      </c>
      <c r="BX216" s="12">
        <f t="shared" si="280"/>
        <v>0</v>
      </c>
      <c r="BY216" s="12">
        <f t="shared" si="280"/>
        <v>0</v>
      </c>
      <c r="BZ216" s="12">
        <f t="shared" si="280"/>
        <v>0</v>
      </c>
      <c r="CA216" s="12">
        <f t="shared" si="280"/>
        <v>0</v>
      </c>
      <c r="CB216" s="12">
        <f t="shared" si="280"/>
        <v>904</v>
      </c>
      <c r="CC216" s="12">
        <f t="shared" si="280"/>
        <v>0</v>
      </c>
      <c r="CD216" s="12">
        <f t="shared" si="280"/>
        <v>0</v>
      </c>
      <c r="CE216" s="12">
        <f t="shared" si="280"/>
        <v>0</v>
      </c>
      <c r="CF216" s="12">
        <f t="shared" si="280"/>
        <v>0</v>
      </c>
      <c r="CG216" s="12">
        <f t="shared" si="280"/>
        <v>0</v>
      </c>
      <c r="CH216" s="12">
        <f t="shared" si="280"/>
        <v>0</v>
      </c>
      <c r="CI216" s="12">
        <f t="shared" si="280"/>
        <v>0</v>
      </c>
      <c r="CJ216" s="12">
        <f t="shared" si="280"/>
        <v>6.3</v>
      </c>
      <c r="CK216" s="12">
        <f t="shared" si="280"/>
        <v>747</v>
      </c>
      <c r="CL216" s="12">
        <f t="shared" si="280"/>
        <v>7.5</v>
      </c>
      <c r="CM216" s="12">
        <f t="shared" si="280"/>
        <v>25.5</v>
      </c>
      <c r="CN216" s="12">
        <f t="shared" si="280"/>
        <v>620</v>
      </c>
      <c r="CO216" s="12">
        <f t="shared" si="280"/>
        <v>5.7</v>
      </c>
      <c r="CP216" s="12">
        <f t="shared" si="280"/>
        <v>2</v>
      </c>
      <c r="CQ216" s="12">
        <f t="shared" si="280"/>
        <v>0</v>
      </c>
      <c r="CR216" s="12">
        <f t="shared" si="280"/>
        <v>0</v>
      </c>
      <c r="CS216" s="12">
        <f t="shared" si="280"/>
        <v>0</v>
      </c>
      <c r="CT216" s="12">
        <f t="shared" si="280"/>
        <v>0</v>
      </c>
      <c r="CU216" s="12">
        <f t="shared" si="280"/>
        <v>331</v>
      </c>
      <c r="CV216" s="12">
        <f t="shared" si="280"/>
        <v>0</v>
      </c>
      <c r="CW216" s="12">
        <f t="shared" si="280"/>
        <v>0</v>
      </c>
      <c r="CX216" s="12">
        <f t="shared" si="280"/>
        <v>0</v>
      </c>
      <c r="CY216" s="12">
        <f t="shared" si="280"/>
        <v>0</v>
      </c>
      <c r="CZ216" s="12">
        <f t="shared" si="280"/>
        <v>0</v>
      </c>
      <c r="DA216" s="12">
        <f t="shared" si="280"/>
        <v>1</v>
      </c>
      <c r="DB216" s="12">
        <f t="shared" si="280"/>
        <v>0</v>
      </c>
      <c r="DC216" s="12">
        <f t="shared" si="280"/>
        <v>0</v>
      </c>
      <c r="DD216" s="12">
        <f t="shared" si="280"/>
        <v>0</v>
      </c>
      <c r="DE216" s="12">
        <f t="shared" si="280"/>
        <v>0</v>
      </c>
      <c r="DF216" s="12">
        <f t="shared" si="280"/>
        <v>13</v>
      </c>
      <c r="DG216" s="12">
        <f t="shared" si="280"/>
        <v>0</v>
      </c>
      <c r="DH216" s="12">
        <f t="shared" si="280"/>
        <v>0</v>
      </c>
      <c r="DI216" s="12">
        <f t="shared" si="280"/>
        <v>4</v>
      </c>
      <c r="DJ216" s="12">
        <f t="shared" si="280"/>
        <v>1</v>
      </c>
      <c r="DK216" s="12">
        <f t="shared" si="280"/>
        <v>0</v>
      </c>
      <c r="DL216" s="12">
        <f t="shared" si="280"/>
        <v>0</v>
      </c>
      <c r="DM216" s="12">
        <f t="shared" si="280"/>
        <v>0</v>
      </c>
      <c r="DN216" s="12">
        <f t="shared" si="280"/>
        <v>2</v>
      </c>
      <c r="DO216" s="12">
        <f t="shared" si="280"/>
        <v>1</v>
      </c>
      <c r="DP216" s="12">
        <f t="shared" si="280"/>
        <v>0</v>
      </c>
      <c r="DQ216" s="12">
        <f t="shared" si="280"/>
        <v>0</v>
      </c>
      <c r="DR216" s="12">
        <f t="shared" si="280"/>
        <v>0</v>
      </c>
      <c r="DS216" s="12">
        <f t="shared" si="280"/>
        <v>0</v>
      </c>
      <c r="DT216" s="12">
        <f t="shared" si="280"/>
        <v>0</v>
      </c>
      <c r="DU216" s="12">
        <f t="shared" si="280"/>
        <v>0</v>
      </c>
      <c r="DV216" s="12">
        <f t="shared" si="280"/>
        <v>0</v>
      </c>
      <c r="DW216" s="12">
        <f t="shared" si="280"/>
        <v>0</v>
      </c>
      <c r="DX216" s="12">
        <f t="shared" si="280"/>
        <v>0</v>
      </c>
      <c r="DY216" s="12">
        <f t="shared" si="280"/>
        <v>0</v>
      </c>
      <c r="DZ216" s="12">
        <f t="shared" si="280"/>
        <v>0</v>
      </c>
      <c r="EA216" s="12">
        <f t="shared" ref="EA216:FX216" si="281">ROUND(EA99+EA100+EA96+EA98+EA14,1)</f>
        <v>0</v>
      </c>
      <c r="EB216" s="12">
        <f t="shared" si="281"/>
        <v>17</v>
      </c>
      <c r="EC216" s="12">
        <f t="shared" si="281"/>
        <v>1</v>
      </c>
      <c r="ED216" s="12">
        <f t="shared" si="281"/>
        <v>0</v>
      </c>
      <c r="EE216" s="12">
        <f t="shared" si="281"/>
        <v>0</v>
      </c>
      <c r="EF216" s="12">
        <f t="shared" si="281"/>
        <v>0</v>
      </c>
      <c r="EG216" s="12">
        <f t="shared" si="281"/>
        <v>0</v>
      </c>
      <c r="EH216" s="12">
        <f t="shared" si="281"/>
        <v>0</v>
      </c>
      <c r="EI216" s="12">
        <f t="shared" si="281"/>
        <v>0</v>
      </c>
      <c r="EJ216" s="12">
        <f t="shared" si="281"/>
        <v>197</v>
      </c>
      <c r="EK216" s="12">
        <f t="shared" si="281"/>
        <v>0</v>
      </c>
      <c r="EL216" s="12">
        <f t="shared" si="281"/>
        <v>0</v>
      </c>
      <c r="EM216" s="12">
        <f t="shared" si="281"/>
        <v>12.7</v>
      </c>
      <c r="EN216" s="12">
        <f t="shared" si="281"/>
        <v>55</v>
      </c>
      <c r="EO216" s="12">
        <f t="shared" si="281"/>
        <v>0</v>
      </c>
      <c r="EP216" s="12">
        <f t="shared" si="281"/>
        <v>0</v>
      </c>
      <c r="EQ216" s="12">
        <f t="shared" si="281"/>
        <v>0</v>
      </c>
      <c r="ER216" s="12">
        <f t="shared" si="281"/>
        <v>0</v>
      </c>
      <c r="ES216" s="12">
        <f t="shared" si="281"/>
        <v>0</v>
      </c>
      <c r="ET216" s="12">
        <f t="shared" si="281"/>
        <v>0</v>
      </c>
      <c r="EU216" s="12">
        <f t="shared" si="281"/>
        <v>0</v>
      </c>
      <c r="EV216" s="12">
        <f t="shared" si="281"/>
        <v>0</v>
      </c>
      <c r="EW216" s="12">
        <f t="shared" si="281"/>
        <v>0</v>
      </c>
      <c r="EX216" s="12">
        <f t="shared" si="281"/>
        <v>0</v>
      </c>
      <c r="EY216" s="12">
        <f t="shared" si="281"/>
        <v>565</v>
      </c>
      <c r="EZ216" s="12">
        <f t="shared" si="281"/>
        <v>0</v>
      </c>
      <c r="FA216" s="12">
        <f t="shared" si="281"/>
        <v>1.5</v>
      </c>
      <c r="FB216" s="12">
        <f t="shared" si="281"/>
        <v>0</v>
      </c>
      <c r="FC216" s="12">
        <f t="shared" si="281"/>
        <v>1.5</v>
      </c>
      <c r="FD216" s="12">
        <f t="shared" si="281"/>
        <v>0</v>
      </c>
      <c r="FE216" s="12">
        <f t="shared" si="281"/>
        <v>0</v>
      </c>
      <c r="FF216" s="12">
        <f t="shared" si="281"/>
        <v>0</v>
      </c>
      <c r="FG216" s="12">
        <f t="shared" si="281"/>
        <v>0</v>
      </c>
      <c r="FH216" s="12">
        <f t="shared" si="281"/>
        <v>0</v>
      </c>
      <c r="FI216" s="12">
        <f t="shared" si="281"/>
        <v>0</v>
      </c>
      <c r="FJ216" s="12">
        <f t="shared" si="281"/>
        <v>0</v>
      </c>
      <c r="FK216" s="12">
        <f t="shared" si="281"/>
        <v>0</v>
      </c>
      <c r="FL216" s="12">
        <f t="shared" si="281"/>
        <v>0</v>
      </c>
      <c r="FM216" s="12">
        <f t="shared" si="281"/>
        <v>0</v>
      </c>
      <c r="FN216" s="12">
        <f t="shared" si="281"/>
        <v>317.3</v>
      </c>
      <c r="FO216" s="12">
        <f t="shared" si="281"/>
        <v>1</v>
      </c>
      <c r="FP216" s="12">
        <f t="shared" si="281"/>
        <v>0</v>
      </c>
      <c r="FQ216" s="12">
        <f t="shared" si="281"/>
        <v>0</v>
      </c>
      <c r="FR216" s="12">
        <f t="shared" si="281"/>
        <v>0</v>
      </c>
      <c r="FS216" s="12">
        <f t="shared" si="281"/>
        <v>0</v>
      </c>
      <c r="FT216" s="12">
        <f t="shared" si="281"/>
        <v>0</v>
      </c>
      <c r="FU216" s="12">
        <f t="shared" si="281"/>
        <v>0</v>
      </c>
      <c r="FV216" s="12">
        <f t="shared" si="281"/>
        <v>1</v>
      </c>
      <c r="FW216" s="12">
        <f t="shared" si="281"/>
        <v>0</v>
      </c>
      <c r="FX216" s="12">
        <f t="shared" si="281"/>
        <v>0</v>
      </c>
      <c r="FY216" s="12"/>
      <c r="FZ216" s="2">
        <f t="shared" si="272"/>
        <v>28094.5</v>
      </c>
      <c r="GA216" s="2"/>
      <c r="GB216" s="2"/>
      <c r="GC216" s="2"/>
      <c r="GD216" s="2"/>
      <c r="GE216" s="2"/>
      <c r="GF216" s="2"/>
      <c r="GG216" s="2"/>
      <c r="GH216" s="2"/>
      <c r="GI216" s="2"/>
      <c r="GJ216" s="2"/>
      <c r="GK216" s="2"/>
    </row>
    <row r="217" spans="1:193" x14ac:dyDescent="0.35">
      <c r="A217" s="3" t="s">
        <v>1034</v>
      </c>
      <c r="B217" s="2" t="s">
        <v>1035</v>
      </c>
      <c r="C217" s="12">
        <f t="shared" ref="C217:BC217" si="282">C15+C34</f>
        <v>1</v>
      </c>
      <c r="D217" s="12">
        <f t="shared" si="282"/>
        <v>17.5</v>
      </c>
      <c r="E217" s="12">
        <f t="shared" si="282"/>
        <v>0</v>
      </c>
      <c r="F217" s="12">
        <f t="shared" si="282"/>
        <v>3</v>
      </c>
      <c r="G217" s="12">
        <f t="shared" si="282"/>
        <v>2</v>
      </c>
      <c r="H217" s="12">
        <f t="shared" si="282"/>
        <v>2</v>
      </c>
      <c r="I217" s="12">
        <f t="shared" si="282"/>
        <v>12.5</v>
      </c>
      <c r="J217" s="12">
        <f t="shared" si="282"/>
        <v>0</v>
      </c>
      <c r="K217" s="12">
        <f t="shared" si="282"/>
        <v>0</v>
      </c>
      <c r="L217" s="12">
        <f t="shared" si="282"/>
        <v>23</v>
      </c>
      <c r="M217" s="12">
        <f t="shared" si="282"/>
        <v>5</v>
      </c>
      <c r="N217" s="12">
        <f t="shared" si="282"/>
        <v>140</v>
      </c>
      <c r="O217" s="12">
        <f t="shared" si="282"/>
        <v>60</v>
      </c>
      <c r="P217" s="12">
        <f t="shared" si="282"/>
        <v>0</v>
      </c>
      <c r="Q217" s="12">
        <f t="shared" si="282"/>
        <v>143.5</v>
      </c>
      <c r="R217" s="12">
        <f t="shared" si="282"/>
        <v>2</v>
      </c>
      <c r="S217" s="12">
        <f t="shared" si="282"/>
        <v>0</v>
      </c>
      <c r="T217" s="12">
        <f t="shared" si="282"/>
        <v>0</v>
      </c>
      <c r="U217" s="12">
        <f t="shared" si="282"/>
        <v>0</v>
      </c>
      <c r="V217" s="12">
        <f t="shared" si="282"/>
        <v>0</v>
      </c>
      <c r="W217" s="12">
        <f t="shared" si="282"/>
        <v>1</v>
      </c>
      <c r="X217" s="12">
        <f t="shared" si="282"/>
        <v>0</v>
      </c>
      <c r="Y217" s="12">
        <f t="shared" si="282"/>
        <v>0</v>
      </c>
      <c r="Z217" s="12">
        <f t="shared" si="282"/>
        <v>1</v>
      </c>
      <c r="AA217" s="12">
        <f t="shared" si="282"/>
        <v>15</v>
      </c>
      <c r="AB217" s="12">
        <f t="shared" si="282"/>
        <v>50</v>
      </c>
      <c r="AC217" s="12">
        <f t="shared" si="282"/>
        <v>0</v>
      </c>
      <c r="AD217" s="12">
        <f t="shared" si="282"/>
        <v>2</v>
      </c>
      <c r="AE217" s="12">
        <f t="shared" si="282"/>
        <v>0</v>
      </c>
      <c r="AF217" s="12">
        <f t="shared" si="282"/>
        <v>0</v>
      </c>
      <c r="AG217" s="12">
        <f t="shared" si="282"/>
        <v>2.5</v>
      </c>
      <c r="AH217" s="12">
        <f t="shared" si="282"/>
        <v>0</v>
      </c>
      <c r="AI217" s="12">
        <f t="shared" si="282"/>
        <v>0</v>
      </c>
      <c r="AJ217" s="12">
        <f t="shared" si="282"/>
        <v>0</v>
      </c>
      <c r="AK217" s="12">
        <f t="shared" si="282"/>
        <v>0</v>
      </c>
      <c r="AL217" s="12">
        <f t="shared" si="282"/>
        <v>0</v>
      </c>
      <c r="AM217" s="12">
        <f t="shared" si="282"/>
        <v>0</v>
      </c>
      <c r="AN217" s="12">
        <f t="shared" si="282"/>
        <v>0</v>
      </c>
      <c r="AO217" s="12">
        <f t="shared" si="282"/>
        <v>4</v>
      </c>
      <c r="AP217" s="12">
        <f t="shared" si="282"/>
        <v>197.5</v>
      </c>
      <c r="AQ217" s="12">
        <f t="shared" si="282"/>
        <v>1</v>
      </c>
      <c r="AR217" s="12">
        <f t="shared" si="282"/>
        <v>65</v>
      </c>
      <c r="AS217" s="12">
        <f t="shared" si="282"/>
        <v>20</v>
      </c>
      <c r="AT217" s="12">
        <f t="shared" si="282"/>
        <v>5</v>
      </c>
      <c r="AU217" s="12">
        <f t="shared" si="282"/>
        <v>0</v>
      </c>
      <c r="AV217" s="12">
        <f t="shared" si="282"/>
        <v>0</v>
      </c>
      <c r="AW217" s="12">
        <f t="shared" si="282"/>
        <v>1</v>
      </c>
      <c r="AX217" s="12">
        <f t="shared" si="282"/>
        <v>0</v>
      </c>
      <c r="AY217" s="12">
        <f t="shared" si="282"/>
        <v>4</v>
      </c>
      <c r="AZ217" s="12">
        <f t="shared" si="282"/>
        <v>0</v>
      </c>
      <c r="BA217" s="12">
        <f t="shared" si="282"/>
        <v>7</v>
      </c>
      <c r="BB217" s="12">
        <f t="shared" si="282"/>
        <v>14</v>
      </c>
      <c r="BC217" s="12">
        <f t="shared" si="282"/>
        <v>23</v>
      </c>
      <c r="BD217" s="12">
        <f>BD15+BD34</f>
        <v>5</v>
      </c>
      <c r="BE217" s="12">
        <f t="shared" ref="BE217:DP217" si="283">BE15+BE34</f>
        <v>0</v>
      </c>
      <c r="BF217" s="12">
        <f t="shared" si="283"/>
        <v>35</v>
      </c>
      <c r="BG217" s="12">
        <f t="shared" si="283"/>
        <v>0</v>
      </c>
      <c r="BH217" s="12">
        <f t="shared" si="283"/>
        <v>13.5</v>
      </c>
      <c r="BI217" s="12">
        <f t="shared" si="283"/>
        <v>0</v>
      </c>
      <c r="BJ217" s="12">
        <f t="shared" si="283"/>
        <v>22</v>
      </c>
      <c r="BK217" s="12">
        <f t="shared" si="283"/>
        <v>110</v>
      </c>
      <c r="BL217" s="12">
        <f t="shared" si="283"/>
        <v>6</v>
      </c>
      <c r="BM217" s="12">
        <f t="shared" si="283"/>
        <v>4</v>
      </c>
      <c r="BN217" s="12">
        <f t="shared" si="283"/>
        <v>43.5</v>
      </c>
      <c r="BO217" s="12">
        <f t="shared" si="283"/>
        <v>2.5</v>
      </c>
      <c r="BP217" s="12">
        <f t="shared" si="283"/>
        <v>0</v>
      </c>
      <c r="BQ217" s="12">
        <f t="shared" si="283"/>
        <v>1.5</v>
      </c>
      <c r="BR217" s="12">
        <f t="shared" si="283"/>
        <v>0</v>
      </c>
      <c r="BS217" s="12">
        <f t="shared" si="283"/>
        <v>0</v>
      </c>
      <c r="BT217" s="12">
        <f t="shared" si="283"/>
        <v>1</v>
      </c>
      <c r="BU217" s="12">
        <f t="shared" si="283"/>
        <v>1</v>
      </c>
      <c r="BV217" s="12">
        <f t="shared" si="283"/>
        <v>0</v>
      </c>
      <c r="BW217" s="12">
        <f t="shared" si="283"/>
        <v>0</v>
      </c>
      <c r="BX217" s="12">
        <f t="shared" si="283"/>
        <v>0</v>
      </c>
      <c r="BY217" s="12">
        <f t="shared" si="283"/>
        <v>0</v>
      </c>
      <c r="BZ217" s="12">
        <f t="shared" si="283"/>
        <v>0</v>
      </c>
      <c r="CA217" s="12">
        <f t="shared" si="283"/>
        <v>0</v>
      </c>
      <c r="CB217" s="12">
        <f t="shared" si="283"/>
        <v>206</v>
      </c>
      <c r="CC217" s="12">
        <f t="shared" si="283"/>
        <v>0</v>
      </c>
      <c r="CD217" s="12">
        <f t="shared" si="283"/>
        <v>0</v>
      </c>
      <c r="CE217" s="12">
        <f t="shared" si="283"/>
        <v>0</v>
      </c>
      <c r="CF217" s="12">
        <f t="shared" si="283"/>
        <v>0</v>
      </c>
      <c r="CG217" s="12">
        <f t="shared" si="283"/>
        <v>0</v>
      </c>
      <c r="CH217" s="12">
        <f t="shared" si="283"/>
        <v>0</v>
      </c>
      <c r="CI217" s="12">
        <f t="shared" si="283"/>
        <v>0</v>
      </c>
      <c r="CJ217" s="12">
        <f t="shared" si="283"/>
        <v>2</v>
      </c>
      <c r="CK217" s="12">
        <f t="shared" si="283"/>
        <v>0</v>
      </c>
      <c r="CL217" s="12">
        <f t="shared" si="283"/>
        <v>3</v>
      </c>
      <c r="CM217" s="12">
        <f t="shared" si="283"/>
        <v>1</v>
      </c>
      <c r="CN217" s="12">
        <f t="shared" si="283"/>
        <v>174.5</v>
      </c>
      <c r="CO217" s="12">
        <f t="shared" si="283"/>
        <v>73</v>
      </c>
      <c r="CP217" s="12">
        <f t="shared" si="283"/>
        <v>5</v>
      </c>
      <c r="CQ217" s="12">
        <f t="shared" si="283"/>
        <v>2</v>
      </c>
      <c r="CR217" s="12">
        <f t="shared" si="283"/>
        <v>0</v>
      </c>
      <c r="CS217" s="12">
        <f t="shared" si="283"/>
        <v>0</v>
      </c>
      <c r="CT217" s="12">
        <f t="shared" si="283"/>
        <v>0</v>
      </c>
      <c r="CU217" s="12">
        <f t="shared" si="283"/>
        <v>1</v>
      </c>
      <c r="CV217" s="12">
        <f t="shared" si="283"/>
        <v>0</v>
      </c>
      <c r="CW217" s="12">
        <f t="shared" si="283"/>
        <v>0</v>
      </c>
      <c r="CX217" s="12">
        <f t="shared" si="283"/>
        <v>0</v>
      </c>
      <c r="CY217" s="12">
        <f t="shared" si="283"/>
        <v>0</v>
      </c>
      <c r="CZ217" s="12">
        <f t="shared" si="283"/>
        <v>0</v>
      </c>
      <c r="DA217" s="12">
        <f t="shared" si="283"/>
        <v>0</v>
      </c>
      <c r="DB217" s="12">
        <f t="shared" si="283"/>
        <v>0</v>
      </c>
      <c r="DC217" s="12">
        <f t="shared" si="283"/>
        <v>0</v>
      </c>
      <c r="DD217" s="12">
        <f t="shared" si="283"/>
        <v>0</v>
      </c>
      <c r="DE217" s="12">
        <f t="shared" si="283"/>
        <v>0</v>
      </c>
      <c r="DF217" s="12">
        <f t="shared" si="283"/>
        <v>30.5</v>
      </c>
      <c r="DG217" s="12">
        <f t="shared" si="283"/>
        <v>0</v>
      </c>
      <c r="DH217" s="12">
        <f t="shared" si="283"/>
        <v>0</v>
      </c>
      <c r="DI217" s="12">
        <f t="shared" si="283"/>
        <v>4.5</v>
      </c>
      <c r="DJ217" s="12">
        <f t="shared" si="283"/>
        <v>0</v>
      </c>
      <c r="DK217" s="12">
        <f t="shared" si="283"/>
        <v>0</v>
      </c>
      <c r="DL217" s="12">
        <f t="shared" si="283"/>
        <v>6</v>
      </c>
      <c r="DM217" s="12">
        <f t="shared" si="283"/>
        <v>0</v>
      </c>
      <c r="DN217" s="12">
        <f t="shared" si="283"/>
        <v>0</v>
      </c>
      <c r="DO217" s="12">
        <f t="shared" si="283"/>
        <v>0</v>
      </c>
      <c r="DP217" s="12">
        <f t="shared" si="283"/>
        <v>0</v>
      </c>
      <c r="DQ217" s="12">
        <f t="shared" ref="DQ217:FX217" si="284">DQ15+DQ34</f>
        <v>0</v>
      </c>
      <c r="DR217" s="12">
        <f t="shared" si="284"/>
        <v>0</v>
      </c>
      <c r="DS217" s="12">
        <f t="shared" si="284"/>
        <v>0</v>
      </c>
      <c r="DT217" s="12">
        <f t="shared" si="284"/>
        <v>0</v>
      </c>
      <c r="DU217" s="12">
        <f t="shared" si="284"/>
        <v>0</v>
      </c>
      <c r="DV217" s="12">
        <f t="shared" si="284"/>
        <v>0</v>
      </c>
      <c r="DW217" s="12">
        <f t="shared" si="284"/>
        <v>0</v>
      </c>
      <c r="DX217" s="12">
        <f t="shared" si="284"/>
        <v>0</v>
      </c>
      <c r="DY217" s="12">
        <f t="shared" si="284"/>
        <v>0</v>
      </c>
      <c r="DZ217" s="12">
        <f t="shared" si="284"/>
        <v>2</v>
      </c>
      <c r="EA217" s="12">
        <f t="shared" si="284"/>
        <v>2</v>
      </c>
      <c r="EB217" s="12">
        <f t="shared" si="284"/>
        <v>0</v>
      </c>
      <c r="EC217" s="12">
        <f t="shared" si="284"/>
        <v>1</v>
      </c>
      <c r="ED217" s="12">
        <f t="shared" si="284"/>
        <v>0</v>
      </c>
      <c r="EE217" s="12">
        <f t="shared" si="284"/>
        <v>0</v>
      </c>
      <c r="EF217" s="12">
        <f t="shared" si="284"/>
        <v>2</v>
      </c>
      <c r="EG217" s="12">
        <f t="shared" si="284"/>
        <v>1</v>
      </c>
      <c r="EH217" s="12">
        <f t="shared" si="284"/>
        <v>1</v>
      </c>
      <c r="EI217" s="12">
        <f t="shared" si="284"/>
        <v>12.5</v>
      </c>
      <c r="EJ217" s="12">
        <f t="shared" si="284"/>
        <v>31</v>
      </c>
      <c r="EK217" s="12">
        <f t="shared" si="284"/>
        <v>0</v>
      </c>
      <c r="EL217" s="12">
        <f t="shared" si="284"/>
        <v>0</v>
      </c>
      <c r="EM217" s="12">
        <f t="shared" si="284"/>
        <v>1</v>
      </c>
      <c r="EN217" s="12">
        <f t="shared" si="284"/>
        <v>0</v>
      </c>
      <c r="EO217" s="12">
        <f t="shared" si="284"/>
        <v>0</v>
      </c>
      <c r="EP217" s="12">
        <f t="shared" si="284"/>
        <v>0</v>
      </c>
      <c r="EQ217" s="12">
        <f t="shared" si="284"/>
        <v>0</v>
      </c>
      <c r="ER217" s="12">
        <f t="shared" si="284"/>
        <v>0</v>
      </c>
      <c r="ES217" s="12">
        <f t="shared" si="284"/>
        <v>0</v>
      </c>
      <c r="ET217" s="12">
        <f t="shared" si="284"/>
        <v>0</v>
      </c>
      <c r="EU217" s="12">
        <f t="shared" si="284"/>
        <v>2</v>
      </c>
      <c r="EV217" s="12">
        <f t="shared" si="284"/>
        <v>5</v>
      </c>
      <c r="EW217" s="12">
        <f t="shared" si="284"/>
        <v>0</v>
      </c>
      <c r="EX217" s="12">
        <f t="shared" si="284"/>
        <v>0</v>
      </c>
      <c r="EY217" s="12">
        <f t="shared" si="284"/>
        <v>0</v>
      </c>
      <c r="EZ217" s="12">
        <f t="shared" si="284"/>
        <v>0</v>
      </c>
      <c r="FA217" s="12">
        <f t="shared" si="284"/>
        <v>8</v>
      </c>
      <c r="FB217" s="12">
        <f t="shared" si="284"/>
        <v>0</v>
      </c>
      <c r="FC217" s="12">
        <f t="shared" si="284"/>
        <v>8</v>
      </c>
      <c r="FD217" s="12">
        <f t="shared" si="284"/>
        <v>1</v>
      </c>
      <c r="FE217" s="12">
        <f t="shared" si="284"/>
        <v>0</v>
      </c>
      <c r="FF217" s="12">
        <f t="shared" si="284"/>
        <v>0</v>
      </c>
      <c r="FG217" s="12">
        <f t="shared" si="284"/>
        <v>0</v>
      </c>
      <c r="FH217" s="12">
        <f t="shared" si="284"/>
        <v>0</v>
      </c>
      <c r="FI217" s="12">
        <f t="shared" si="284"/>
        <v>0</v>
      </c>
      <c r="FJ217" s="12">
        <f t="shared" si="284"/>
        <v>0</v>
      </c>
      <c r="FK217" s="12">
        <f t="shared" si="284"/>
        <v>0</v>
      </c>
      <c r="FL217" s="12">
        <f t="shared" si="284"/>
        <v>0</v>
      </c>
      <c r="FM217" s="12">
        <f t="shared" si="284"/>
        <v>5</v>
      </c>
      <c r="FN217" s="12">
        <f t="shared" si="284"/>
        <v>4.5</v>
      </c>
      <c r="FO217" s="12">
        <f t="shared" si="284"/>
        <v>0</v>
      </c>
      <c r="FP217" s="12">
        <f t="shared" si="284"/>
        <v>0</v>
      </c>
      <c r="FQ217" s="12">
        <f t="shared" si="284"/>
        <v>0</v>
      </c>
      <c r="FR217" s="12">
        <f t="shared" si="284"/>
        <v>0</v>
      </c>
      <c r="FS217" s="12">
        <f t="shared" si="284"/>
        <v>0</v>
      </c>
      <c r="FT217" s="12">
        <f t="shared" si="284"/>
        <v>0</v>
      </c>
      <c r="FU217" s="12">
        <f t="shared" si="284"/>
        <v>0</v>
      </c>
      <c r="FV217" s="12">
        <f t="shared" si="284"/>
        <v>1</v>
      </c>
      <c r="FW217" s="12">
        <f t="shared" si="284"/>
        <v>0</v>
      </c>
      <c r="FX217" s="12">
        <f t="shared" si="284"/>
        <v>0</v>
      </c>
      <c r="FY217" s="12"/>
      <c r="FZ217" s="2">
        <f t="shared" si="272"/>
        <v>1666</v>
      </c>
      <c r="GA217" s="2"/>
      <c r="GB217" s="2"/>
      <c r="GC217" s="2"/>
      <c r="GD217" s="2"/>
      <c r="GE217" s="2"/>
      <c r="GF217" s="2"/>
      <c r="GG217" s="2"/>
      <c r="GH217" s="2"/>
      <c r="GI217" s="2"/>
      <c r="GJ217" s="2"/>
      <c r="GK217" s="2"/>
    </row>
    <row r="218" spans="1:193" x14ac:dyDescent="0.35">
      <c r="A218" s="3" t="s">
        <v>975</v>
      </c>
      <c r="B218" s="2" t="s">
        <v>976</v>
      </c>
      <c r="C218" s="2">
        <f>ROUND((C212*C213)+(C214*C216)+(C215*C217),2)</f>
        <v>73247016.629999995</v>
      </c>
      <c r="D218" s="2">
        <f t="shared" ref="D218:BO218" si="285">ROUND((D212*D213)+(D214*D216)+(D215*D217),2)</f>
        <v>407087759.20999998</v>
      </c>
      <c r="E218" s="2">
        <f t="shared" si="285"/>
        <v>58087538.240000002</v>
      </c>
      <c r="F218" s="2">
        <f t="shared" si="285"/>
        <v>264618379.13</v>
      </c>
      <c r="G218" s="2">
        <f t="shared" si="285"/>
        <v>16992591.41</v>
      </c>
      <c r="H218" s="2">
        <f t="shared" si="285"/>
        <v>12465239.01</v>
      </c>
      <c r="I218" s="2">
        <f t="shared" si="285"/>
        <v>80336795.430000007</v>
      </c>
      <c r="J218" s="2">
        <f t="shared" si="285"/>
        <v>22010579.82</v>
      </c>
      <c r="K218" s="2">
        <f t="shared" si="285"/>
        <v>3031164.95</v>
      </c>
      <c r="L218" s="2">
        <f t="shared" si="285"/>
        <v>23056486.199999999</v>
      </c>
      <c r="M218" s="2">
        <f t="shared" si="285"/>
        <v>9822448.4700000007</v>
      </c>
      <c r="N218" s="2">
        <f t="shared" si="285"/>
        <v>539111763.88999999</v>
      </c>
      <c r="O218" s="2">
        <f t="shared" si="285"/>
        <v>140921455.63999999</v>
      </c>
      <c r="P218" s="2">
        <f t="shared" si="285"/>
        <v>3967667.46</v>
      </c>
      <c r="Q218" s="2">
        <f t="shared" si="285"/>
        <v>421203457.73000002</v>
      </c>
      <c r="R218" s="2">
        <f t="shared" si="285"/>
        <v>64241018.399999999</v>
      </c>
      <c r="S218" s="2">
        <f t="shared" si="285"/>
        <v>16507762.51</v>
      </c>
      <c r="T218" s="2">
        <f t="shared" si="285"/>
        <v>1817590.68</v>
      </c>
      <c r="U218" s="2">
        <f t="shared" si="285"/>
        <v>554143.5</v>
      </c>
      <c r="V218" s="2">
        <f t="shared" si="285"/>
        <v>2760742.92</v>
      </c>
      <c r="W218" s="2">
        <f t="shared" si="285"/>
        <v>2330340.98</v>
      </c>
      <c r="X218" s="2">
        <f t="shared" si="285"/>
        <v>554143.5</v>
      </c>
      <c r="Y218" s="2">
        <f t="shared" si="285"/>
        <v>9942142.4399999995</v>
      </c>
      <c r="Z218" s="2">
        <f t="shared" si="285"/>
        <v>2436736.5299999998</v>
      </c>
      <c r="AA218" s="2">
        <f t="shared" si="285"/>
        <v>339247560.24000001</v>
      </c>
      <c r="AB218" s="2">
        <f t="shared" si="285"/>
        <v>297237749.56</v>
      </c>
      <c r="AC218" s="2">
        <f t="shared" si="285"/>
        <v>10085411.699999999</v>
      </c>
      <c r="AD218" s="2">
        <f t="shared" si="285"/>
        <v>15663755.289999999</v>
      </c>
      <c r="AE218" s="2">
        <f t="shared" si="285"/>
        <v>1019624.04</v>
      </c>
      <c r="AF218" s="2">
        <f t="shared" si="285"/>
        <v>1983833.73</v>
      </c>
      <c r="AG218" s="2">
        <f t="shared" si="285"/>
        <v>6368913.0800000001</v>
      </c>
      <c r="AH218" s="2">
        <f t="shared" si="285"/>
        <v>10251654.75</v>
      </c>
      <c r="AI218" s="2">
        <f t="shared" si="285"/>
        <v>4588308.18</v>
      </c>
      <c r="AJ218" s="2">
        <f t="shared" si="285"/>
        <v>1884087.9</v>
      </c>
      <c r="AK218" s="2">
        <f t="shared" si="285"/>
        <v>1695679.11</v>
      </c>
      <c r="AL218" s="2">
        <f t="shared" si="285"/>
        <v>3147535.08</v>
      </c>
      <c r="AM218" s="2">
        <f t="shared" si="285"/>
        <v>3712761.45</v>
      </c>
      <c r="AN218" s="2">
        <f t="shared" si="285"/>
        <v>3180783.69</v>
      </c>
      <c r="AO218" s="2">
        <f t="shared" si="285"/>
        <v>45180035.670000002</v>
      </c>
      <c r="AP218" s="2">
        <f t="shared" si="285"/>
        <v>903490028.5</v>
      </c>
      <c r="AQ218" s="2">
        <f t="shared" si="285"/>
        <v>2536482.36</v>
      </c>
      <c r="AR218" s="2">
        <f t="shared" si="285"/>
        <v>675260289.78999996</v>
      </c>
      <c r="AS218" s="2">
        <f t="shared" si="285"/>
        <v>70544653.019999996</v>
      </c>
      <c r="AT218" s="2">
        <f t="shared" si="285"/>
        <v>32244247.25</v>
      </c>
      <c r="AU218" s="2">
        <f t="shared" si="285"/>
        <v>3496645.49</v>
      </c>
      <c r="AV218" s="2">
        <f t="shared" si="285"/>
        <v>3313778.13</v>
      </c>
      <c r="AW218" s="2">
        <f t="shared" si="285"/>
        <v>2841261.29</v>
      </c>
      <c r="AX218" s="2">
        <f t="shared" si="285"/>
        <v>664972.19999999995</v>
      </c>
      <c r="AY218" s="2">
        <f t="shared" si="285"/>
        <v>4770737.49</v>
      </c>
      <c r="AZ218" s="2">
        <f t="shared" si="285"/>
        <v>131430524.72</v>
      </c>
      <c r="BA218" s="2">
        <f t="shared" si="285"/>
        <v>99629891.459999993</v>
      </c>
      <c r="BB218" s="2">
        <f t="shared" si="285"/>
        <v>78252949.480000004</v>
      </c>
      <c r="BC218" s="2">
        <f t="shared" si="285"/>
        <v>281009057.63</v>
      </c>
      <c r="BD218" s="2">
        <f t="shared" si="285"/>
        <v>40478249.759999998</v>
      </c>
      <c r="BE218" s="2">
        <f t="shared" si="285"/>
        <v>13116576.65</v>
      </c>
      <c r="BF218" s="2">
        <f t="shared" si="285"/>
        <v>284615074.04000002</v>
      </c>
      <c r="BG218" s="2">
        <f t="shared" si="285"/>
        <v>9786174.2100000009</v>
      </c>
      <c r="BH218" s="2">
        <f t="shared" si="285"/>
        <v>6436477.8499999996</v>
      </c>
      <c r="BI218" s="2">
        <f t="shared" si="285"/>
        <v>2731927.46</v>
      </c>
      <c r="BJ218" s="2">
        <f t="shared" si="285"/>
        <v>69824601.590000004</v>
      </c>
      <c r="BK218" s="2">
        <f t="shared" si="285"/>
        <v>343212934.57999998</v>
      </c>
      <c r="BL218" s="2">
        <f t="shared" si="285"/>
        <v>705584.46</v>
      </c>
      <c r="BM218" s="2">
        <f t="shared" si="285"/>
        <v>4693157.4000000004</v>
      </c>
      <c r="BN218" s="2">
        <f t="shared" si="285"/>
        <v>33637931.710000001</v>
      </c>
      <c r="BO218" s="2">
        <f t="shared" si="285"/>
        <v>13594944.32</v>
      </c>
      <c r="BP218" s="2">
        <f t="shared" ref="BP218:EA218" si="286">ROUND((BP212*BP213)+(BP214*BP216)+(BP215*BP217),2)</f>
        <v>1651347.63</v>
      </c>
      <c r="BQ218" s="2">
        <f t="shared" si="286"/>
        <v>65940834.200000003</v>
      </c>
      <c r="BR218" s="2">
        <f t="shared" si="286"/>
        <v>49790901.759999998</v>
      </c>
      <c r="BS218" s="2">
        <f t="shared" si="286"/>
        <v>12196698.439999999</v>
      </c>
      <c r="BT218" s="2">
        <f t="shared" si="286"/>
        <v>4077001.29</v>
      </c>
      <c r="BU218" s="2">
        <f t="shared" si="286"/>
        <v>4702600.58</v>
      </c>
      <c r="BV218" s="2">
        <f t="shared" si="286"/>
        <v>13609764.359999999</v>
      </c>
      <c r="BW218" s="2">
        <f t="shared" si="286"/>
        <v>21990630.649999999</v>
      </c>
      <c r="BX218" s="2">
        <f t="shared" si="286"/>
        <v>764718.03</v>
      </c>
      <c r="BY218" s="2">
        <f t="shared" si="286"/>
        <v>4843214.1900000004</v>
      </c>
      <c r="BZ218" s="2">
        <f t="shared" si="286"/>
        <v>2194408.2599999998</v>
      </c>
      <c r="CA218" s="2">
        <f t="shared" si="286"/>
        <v>1546060.37</v>
      </c>
      <c r="CB218" s="2">
        <f t="shared" si="286"/>
        <v>786671769.59000003</v>
      </c>
      <c r="CC218" s="2">
        <f t="shared" si="286"/>
        <v>2105745.2999999998</v>
      </c>
      <c r="CD218" s="2">
        <f t="shared" si="286"/>
        <v>2242064.6</v>
      </c>
      <c r="CE218" s="2">
        <f t="shared" si="286"/>
        <v>1640264.76</v>
      </c>
      <c r="CF218" s="2">
        <f t="shared" si="286"/>
        <v>1196949.96</v>
      </c>
      <c r="CG218" s="2">
        <f t="shared" si="286"/>
        <v>2138993.91</v>
      </c>
      <c r="CH218" s="2">
        <f t="shared" si="286"/>
        <v>1058414.0900000001</v>
      </c>
      <c r="CI218" s="2">
        <f t="shared" si="286"/>
        <v>7724760.3899999997</v>
      </c>
      <c r="CJ218" s="2">
        <f t="shared" si="286"/>
        <v>9162196.5299999993</v>
      </c>
      <c r="CK218" s="2">
        <f t="shared" si="286"/>
        <v>61157646.140000001</v>
      </c>
      <c r="CL218" s="2">
        <f t="shared" si="286"/>
        <v>13442423.18</v>
      </c>
      <c r="CM218" s="2">
        <f t="shared" si="286"/>
        <v>8220430.9299999997</v>
      </c>
      <c r="CN218" s="2">
        <f t="shared" si="286"/>
        <v>358726526.08999997</v>
      </c>
      <c r="CO218" s="2">
        <f t="shared" si="286"/>
        <v>156335561.63</v>
      </c>
      <c r="CP218" s="2">
        <f t="shared" si="286"/>
        <v>10128861.1</v>
      </c>
      <c r="CQ218" s="2">
        <f t="shared" si="286"/>
        <v>8098588.2300000004</v>
      </c>
      <c r="CR218" s="2">
        <f t="shared" si="286"/>
        <v>2560142.9700000002</v>
      </c>
      <c r="CS218" s="2">
        <f t="shared" si="286"/>
        <v>2948043.42</v>
      </c>
      <c r="CT218" s="2">
        <f t="shared" si="286"/>
        <v>1174784.22</v>
      </c>
      <c r="CU218" s="2">
        <f t="shared" si="286"/>
        <v>4305220.38</v>
      </c>
      <c r="CV218" s="2">
        <f t="shared" si="286"/>
        <v>554143.5</v>
      </c>
      <c r="CW218" s="2">
        <f t="shared" si="286"/>
        <v>2305236.96</v>
      </c>
      <c r="CX218" s="2">
        <f t="shared" si="286"/>
        <v>5081495.9000000004</v>
      </c>
      <c r="CY218" s="2">
        <f t="shared" si="286"/>
        <v>554143.5</v>
      </c>
      <c r="CZ218" s="2">
        <f t="shared" si="286"/>
        <v>19062536.399999999</v>
      </c>
      <c r="DA218" s="2">
        <f t="shared" si="286"/>
        <v>2127328.17</v>
      </c>
      <c r="DB218" s="2">
        <f t="shared" si="286"/>
        <v>3502186.92</v>
      </c>
      <c r="DC218" s="2">
        <f t="shared" si="286"/>
        <v>2083579.56</v>
      </c>
      <c r="DD218" s="2">
        <f t="shared" si="286"/>
        <v>1756634.9</v>
      </c>
      <c r="DE218" s="2">
        <f t="shared" si="286"/>
        <v>3441231.14</v>
      </c>
      <c r="DF218" s="2">
        <f t="shared" si="286"/>
        <v>214753907.21000001</v>
      </c>
      <c r="DG218" s="2">
        <f t="shared" si="286"/>
        <v>1263447.18</v>
      </c>
      <c r="DH218" s="2">
        <f t="shared" si="286"/>
        <v>19483685.460000001</v>
      </c>
      <c r="DI218" s="2">
        <f t="shared" si="286"/>
        <v>26564339</v>
      </c>
      <c r="DJ218" s="2">
        <f t="shared" si="286"/>
        <v>7192199.7599999998</v>
      </c>
      <c r="DK218" s="2">
        <f t="shared" si="286"/>
        <v>5707678.0499999998</v>
      </c>
      <c r="DL218" s="2">
        <f t="shared" si="286"/>
        <v>63303033.939999998</v>
      </c>
      <c r="DM218" s="2">
        <f t="shared" si="286"/>
        <v>2489212.6</v>
      </c>
      <c r="DN218" s="2">
        <f t="shared" si="286"/>
        <v>15071537.460000001</v>
      </c>
      <c r="DO218" s="2">
        <f t="shared" si="286"/>
        <v>36162821.939999998</v>
      </c>
      <c r="DP218" s="2">
        <f t="shared" si="286"/>
        <v>2116828.17</v>
      </c>
      <c r="DQ218" s="2">
        <f t="shared" si="286"/>
        <v>9442605.2400000002</v>
      </c>
      <c r="DR218" s="2">
        <f t="shared" si="286"/>
        <v>14319068.039999999</v>
      </c>
      <c r="DS218" s="2">
        <f t="shared" si="286"/>
        <v>6361567.3799999999</v>
      </c>
      <c r="DT218" s="2">
        <f t="shared" si="286"/>
        <v>1895170.77</v>
      </c>
      <c r="DU218" s="2">
        <f t="shared" si="286"/>
        <v>3989833.2</v>
      </c>
      <c r="DV218" s="2">
        <f t="shared" si="286"/>
        <v>2393899.92</v>
      </c>
      <c r="DW218" s="2">
        <f t="shared" si="286"/>
        <v>3280529.52</v>
      </c>
      <c r="DX218" s="2">
        <f t="shared" si="286"/>
        <v>1629181.89</v>
      </c>
      <c r="DY218" s="2">
        <f t="shared" si="286"/>
        <v>3186325.13</v>
      </c>
      <c r="DZ218" s="2">
        <f t="shared" si="286"/>
        <v>7699604.9100000001</v>
      </c>
      <c r="EA218" s="2">
        <f t="shared" si="286"/>
        <v>5760102.6600000001</v>
      </c>
      <c r="EB218" s="2">
        <f t="shared" ref="EB218:FX218" si="287">ROUND((EB212*EB213)+(EB214*EB216)+(EB215*EB217),2)</f>
        <v>5653437.7800000003</v>
      </c>
      <c r="EC218" s="2">
        <f t="shared" si="287"/>
        <v>3029087.21</v>
      </c>
      <c r="ED218" s="2">
        <f t="shared" si="287"/>
        <v>16779465.18</v>
      </c>
      <c r="EE218" s="2">
        <f t="shared" si="287"/>
        <v>2039248.08</v>
      </c>
      <c r="EF218" s="2">
        <f t="shared" si="287"/>
        <v>14803724.58</v>
      </c>
      <c r="EG218" s="2">
        <f t="shared" si="287"/>
        <v>2636228.19</v>
      </c>
      <c r="EH218" s="2">
        <f t="shared" si="287"/>
        <v>2630686.7599999998</v>
      </c>
      <c r="EI218" s="2">
        <f t="shared" si="287"/>
        <v>148608142.25999999</v>
      </c>
      <c r="EJ218" s="2">
        <f t="shared" si="287"/>
        <v>113012668.93000001</v>
      </c>
      <c r="EK218" s="2">
        <f t="shared" si="287"/>
        <v>7447688.6399999997</v>
      </c>
      <c r="EL218" s="2">
        <f t="shared" si="287"/>
        <v>5369650.5199999996</v>
      </c>
      <c r="EM218" s="2">
        <f t="shared" si="287"/>
        <v>4099522.59</v>
      </c>
      <c r="EN218" s="2">
        <f t="shared" si="287"/>
        <v>10308259.859999999</v>
      </c>
      <c r="EO218" s="2">
        <f t="shared" si="287"/>
        <v>3136452.21</v>
      </c>
      <c r="EP218" s="2">
        <f t="shared" si="287"/>
        <v>4654805.4000000004</v>
      </c>
      <c r="EQ218" s="2">
        <f t="shared" si="287"/>
        <v>28316732.850000001</v>
      </c>
      <c r="ER218" s="2">
        <f t="shared" si="287"/>
        <v>3557601.27</v>
      </c>
      <c r="ES218" s="2">
        <f t="shared" si="287"/>
        <v>2032598.36</v>
      </c>
      <c r="ET218" s="2">
        <f t="shared" si="287"/>
        <v>2039248.08</v>
      </c>
      <c r="EU218" s="2">
        <f t="shared" si="287"/>
        <v>6192334.5899999999</v>
      </c>
      <c r="EV218" s="2">
        <f t="shared" si="287"/>
        <v>862530.95</v>
      </c>
      <c r="EW218" s="2">
        <f t="shared" si="287"/>
        <v>7940876.3600000003</v>
      </c>
      <c r="EX218" s="2">
        <f t="shared" si="287"/>
        <v>1861922.16</v>
      </c>
      <c r="EY218" s="2">
        <f t="shared" si="287"/>
        <v>8204488.3499999996</v>
      </c>
      <c r="EZ218" s="2">
        <f t="shared" si="287"/>
        <v>1318861.53</v>
      </c>
      <c r="FA218" s="2">
        <f t="shared" si="287"/>
        <v>37569178.909999996</v>
      </c>
      <c r="FB218" s="2">
        <f t="shared" si="287"/>
        <v>3191866.56</v>
      </c>
      <c r="FC218" s="2">
        <f t="shared" si="287"/>
        <v>18497776.210000001</v>
      </c>
      <c r="FD218" s="2">
        <f t="shared" si="287"/>
        <v>4531398.96</v>
      </c>
      <c r="FE218" s="2">
        <f t="shared" si="287"/>
        <v>864463.86</v>
      </c>
      <c r="FF218" s="2">
        <f t="shared" si="287"/>
        <v>2227656.87</v>
      </c>
      <c r="FG218" s="2">
        <f t="shared" si="287"/>
        <v>1363193.01</v>
      </c>
      <c r="FH218" s="2">
        <f t="shared" si="287"/>
        <v>797966.64</v>
      </c>
      <c r="FI218" s="2">
        <f t="shared" si="287"/>
        <v>18331066.98</v>
      </c>
      <c r="FJ218" s="2">
        <f t="shared" si="287"/>
        <v>22708800.629999999</v>
      </c>
      <c r="FK218" s="2">
        <f t="shared" si="287"/>
        <v>28737881.91</v>
      </c>
      <c r="FL218" s="2">
        <f t="shared" si="287"/>
        <v>92774704.769999996</v>
      </c>
      <c r="FM218" s="2">
        <f t="shared" si="287"/>
        <v>43692282.060000002</v>
      </c>
      <c r="FN218" s="2">
        <f t="shared" si="287"/>
        <v>247025043.22999999</v>
      </c>
      <c r="FO218" s="2">
        <f t="shared" si="287"/>
        <v>11824839.42</v>
      </c>
      <c r="FP218" s="2">
        <f t="shared" si="287"/>
        <v>24903208.890000001</v>
      </c>
      <c r="FQ218" s="2">
        <f t="shared" si="287"/>
        <v>11049621.390000001</v>
      </c>
      <c r="FR218" s="2">
        <f t="shared" si="287"/>
        <v>1850839.29</v>
      </c>
      <c r="FS218" s="2">
        <f t="shared" si="287"/>
        <v>1740010.59</v>
      </c>
      <c r="FT218" s="2">
        <f t="shared" si="287"/>
        <v>664972.19999999995</v>
      </c>
      <c r="FU218" s="2">
        <f t="shared" si="287"/>
        <v>8661262.9100000001</v>
      </c>
      <c r="FV218" s="2">
        <f t="shared" si="287"/>
        <v>8886384</v>
      </c>
      <c r="FW218" s="2">
        <f t="shared" si="287"/>
        <v>1529436.06</v>
      </c>
      <c r="FX218" s="2">
        <f t="shared" si="287"/>
        <v>609557.85</v>
      </c>
      <c r="FY218" s="12"/>
      <c r="FZ218" s="2">
        <f>SUM(C218:FX218)</f>
        <v>9154124150.4400005</v>
      </c>
      <c r="GA218" s="2"/>
      <c r="GB218" s="2"/>
      <c r="GC218" s="2"/>
      <c r="GD218" s="2"/>
      <c r="GE218" s="2"/>
      <c r="GF218" s="2"/>
      <c r="GG218" s="2"/>
      <c r="GH218" s="2"/>
      <c r="GI218" s="2"/>
      <c r="GJ218" s="2"/>
      <c r="GK218" s="2"/>
    </row>
    <row r="219" spans="1:193" x14ac:dyDescent="0.35">
      <c r="A219" s="3"/>
      <c r="B219" s="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  <c r="BA219" s="12"/>
      <c r="BB219" s="12"/>
      <c r="BC219" s="12"/>
      <c r="BD219" s="12"/>
      <c r="BE219" s="12"/>
      <c r="BF219" s="12"/>
      <c r="BG219" s="12"/>
      <c r="BH219" s="12"/>
      <c r="BI219" s="12"/>
      <c r="BJ219" s="12"/>
      <c r="BK219" s="12"/>
      <c r="BL219" s="12"/>
      <c r="BM219" s="12"/>
      <c r="BN219" s="12"/>
      <c r="BO219" s="12"/>
      <c r="BP219" s="12"/>
      <c r="BQ219" s="12"/>
      <c r="BR219" s="12"/>
      <c r="BS219" s="12"/>
      <c r="BT219" s="12"/>
      <c r="BU219" s="12"/>
      <c r="BV219" s="12"/>
      <c r="BW219" s="12"/>
      <c r="BX219" s="12"/>
      <c r="BY219" s="12"/>
      <c r="BZ219" s="12"/>
      <c r="CA219" s="12"/>
      <c r="CB219" s="12"/>
      <c r="CC219" s="12"/>
      <c r="CD219" s="12"/>
      <c r="CE219" s="12"/>
      <c r="CF219" s="12"/>
      <c r="CG219" s="12"/>
      <c r="CH219" s="12"/>
      <c r="CI219" s="12"/>
      <c r="CJ219" s="12"/>
      <c r="CK219" s="12"/>
      <c r="CL219" s="12"/>
      <c r="CM219" s="12"/>
      <c r="CN219" s="12"/>
      <c r="CO219" s="12"/>
      <c r="CP219" s="12"/>
      <c r="CQ219" s="12"/>
      <c r="CR219" s="12"/>
      <c r="CS219" s="12"/>
      <c r="CT219" s="12"/>
      <c r="CU219" s="12"/>
      <c r="CV219" s="12"/>
      <c r="CW219" s="12"/>
      <c r="CX219" s="12"/>
      <c r="CY219" s="12"/>
      <c r="CZ219" s="12"/>
      <c r="DA219" s="12"/>
      <c r="DB219" s="12"/>
      <c r="DC219" s="12"/>
      <c r="DD219" s="12"/>
      <c r="DE219" s="12"/>
      <c r="DF219" s="12"/>
      <c r="DG219" s="12"/>
      <c r="DH219" s="12"/>
      <c r="DI219" s="12"/>
      <c r="DJ219" s="12"/>
      <c r="DK219" s="12"/>
      <c r="DL219" s="12"/>
      <c r="DM219" s="12"/>
      <c r="DN219" s="12"/>
      <c r="DO219" s="12"/>
      <c r="DP219" s="12"/>
      <c r="DQ219" s="12"/>
      <c r="DR219" s="12"/>
      <c r="DS219" s="12"/>
      <c r="DT219" s="12"/>
      <c r="DU219" s="12"/>
      <c r="DV219" s="12"/>
      <c r="DW219" s="12"/>
      <c r="DX219" s="12"/>
      <c r="DY219" s="12"/>
      <c r="DZ219" s="12"/>
      <c r="EA219" s="12"/>
      <c r="EB219" s="12"/>
      <c r="EC219" s="12"/>
      <c r="ED219" s="12"/>
      <c r="EE219" s="12"/>
      <c r="EF219" s="12"/>
      <c r="EG219" s="12"/>
      <c r="EH219" s="12"/>
      <c r="EI219" s="12"/>
      <c r="EJ219" s="12"/>
      <c r="EK219" s="12"/>
      <c r="EL219" s="12"/>
      <c r="EM219" s="12"/>
      <c r="EN219" s="12"/>
      <c r="EO219" s="12"/>
      <c r="EP219" s="12"/>
      <c r="EQ219" s="12"/>
      <c r="ER219" s="12"/>
      <c r="ES219" s="12"/>
      <c r="ET219" s="12"/>
      <c r="EU219" s="12"/>
      <c r="EV219" s="12"/>
      <c r="EW219" s="12"/>
      <c r="EX219" s="12"/>
      <c r="EY219" s="12"/>
      <c r="EZ219" s="12"/>
      <c r="FA219" s="12"/>
      <c r="FB219" s="12"/>
      <c r="FC219" s="12"/>
      <c r="FD219" s="12"/>
      <c r="FE219" s="12"/>
      <c r="FF219" s="12"/>
      <c r="FG219" s="12"/>
      <c r="FH219" s="12"/>
      <c r="FI219" s="12"/>
      <c r="FJ219" s="12"/>
      <c r="FK219" s="12"/>
      <c r="FL219" s="12"/>
      <c r="FM219" s="12"/>
      <c r="FN219" s="12"/>
      <c r="FO219" s="12"/>
      <c r="FP219" s="12"/>
      <c r="FQ219" s="12"/>
      <c r="FR219" s="12"/>
      <c r="FS219" s="12"/>
      <c r="FT219" s="12"/>
      <c r="FU219" s="12"/>
      <c r="FV219" s="12"/>
      <c r="FW219" s="12"/>
      <c r="FX219" s="12"/>
      <c r="FY219" s="12"/>
      <c r="FZ219" s="2"/>
      <c r="GA219" s="2"/>
      <c r="GB219" s="2"/>
      <c r="GC219" s="2"/>
      <c r="GD219" s="2"/>
      <c r="GE219" s="2"/>
      <c r="GF219" s="2"/>
      <c r="GG219" s="2"/>
      <c r="GH219" s="2"/>
      <c r="GI219" s="2"/>
      <c r="GJ219" s="2"/>
      <c r="GK219" s="2"/>
    </row>
    <row r="220" spans="1:193" x14ac:dyDescent="0.35">
      <c r="A220" s="3" t="s">
        <v>490</v>
      </c>
      <c r="B220" s="33" t="s">
        <v>521</v>
      </c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  <c r="FY220" s="2"/>
      <c r="FZ220" s="2"/>
      <c r="GA220" s="2"/>
      <c r="GB220" s="2"/>
      <c r="GC220" s="2"/>
      <c r="GD220" s="2"/>
      <c r="GE220" s="2"/>
      <c r="GF220" s="2"/>
      <c r="GG220" s="2"/>
      <c r="GH220" s="2"/>
      <c r="GI220" s="2"/>
      <c r="GJ220" s="2"/>
      <c r="GK220" s="2"/>
    </row>
    <row r="221" spans="1:193" x14ac:dyDescent="0.35">
      <c r="A221" s="3" t="s">
        <v>522</v>
      </c>
      <c r="B221" s="2" t="s">
        <v>977</v>
      </c>
      <c r="C221" s="2">
        <f t="shared" ref="C221:BN221" si="288">+C126</f>
        <v>69393890.260000005</v>
      </c>
      <c r="D221" s="2">
        <f t="shared" si="288"/>
        <v>391788485.51999998</v>
      </c>
      <c r="E221" s="2">
        <f t="shared" si="288"/>
        <v>55870349.799999997</v>
      </c>
      <c r="F221" s="2">
        <f t="shared" si="288"/>
        <v>238693399.83000001</v>
      </c>
      <c r="G221" s="2">
        <f t="shared" si="288"/>
        <v>17312353.149999999</v>
      </c>
      <c r="H221" s="2">
        <f t="shared" si="288"/>
        <v>12836887.439999999</v>
      </c>
      <c r="I221" s="2">
        <f t="shared" si="288"/>
        <v>77137001.230000004</v>
      </c>
      <c r="J221" s="2">
        <f t="shared" si="288"/>
        <v>20607005.870000001</v>
      </c>
      <c r="K221" s="2">
        <f t="shared" si="288"/>
        <v>4038488.82</v>
      </c>
      <c r="L221" s="2">
        <f t="shared" si="288"/>
        <v>23116100.870000001</v>
      </c>
      <c r="M221" s="2">
        <f t="shared" si="288"/>
        <v>10631064.300000001</v>
      </c>
      <c r="N221" s="2">
        <f t="shared" si="288"/>
        <v>539646100.60000002</v>
      </c>
      <c r="O221" s="2">
        <f t="shared" si="288"/>
        <v>137365212.44999999</v>
      </c>
      <c r="P221" s="2">
        <f t="shared" si="288"/>
        <v>5166263.68</v>
      </c>
      <c r="Q221" s="2">
        <f t="shared" si="288"/>
        <v>414866746.97000003</v>
      </c>
      <c r="R221" s="2">
        <f t="shared" si="288"/>
        <v>5551440.0199999996</v>
      </c>
      <c r="S221" s="2">
        <f t="shared" si="288"/>
        <v>16405136.970000001</v>
      </c>
      <c r="T221" s="2">
        <f t="shared" si="288"/>
        <v>2999673.45</v>
      </c>
      <c r="U221" s="2">
        <f t="shared" si="288"/>
        <v>1105756.92</v>
      </c>
      <c r="V221" s="2">
        <f t="shared" si="288"/>
        <v>3813475.58</v>
      </c>
      <c r="W221" s="2">
        <f t="shared" si="288"/>
        <v>3467299.42</v>
      </c>
      <c r="X221" s="2">
        <f t="shared" si="288"/>
        <v>1104923.17</v>
      </c>
      <c r="Y221" s="2">
        <f t="shared" si="288"/>
        <v>4351326.4000000004</v>
      </c>
      <c r="Z221" s="2">
        <f t="shared" si="288"/>
        <v>3496191.47</v>
      </c>
      <c r="AA221" s="2">
        <f t="shared" si="288"/>
        <v>328618195.82999998</v>
      </c>
      <c r="AB221" s="2">
        <f t="shared" si="288"/>
        <v>295175906.25999999</v>
      </c>
      <c r="AC221" s="2">
        <f t="shared" si="288"/>
        <v>10427280.17</v>
      </c>
      <c r="AD221" s="2">
        <f t="shared" si="288"/>
        <v>15346998.27</v>
      </c>
      <c r="AE221" s="2">
        <f t="shared" si="288"/>
        <v>1889274.87</v>
      </c>
      <c r="AF221" s="2">
        <f t="shared" si="288"/>
        <v>3269393.95</v>
      </c>
      <c r="AG221" s="2">
        <f t="shared" si="288"/>
        <v>7139702.1799999997</v>
      </c>
      <c r="AH221" s="2">
        <f t="shared" si="288"/>
        <v>10061289.25</v>
      </c>
      <c r="AI221" s="2">
        <f t="shared" si="288"/>
        <v>5135003.42</v>
      </c>
      <c r="AJ221" s="2">
        <f t="shared" si="288"/>
        <v>3145795.27</v>
      </c>
      <c r="AK221" s="2">
        <f t="shared" si="288"/>
        <v>2872313.5</v>
      </c>
      <c r="AL221" s="2">
        <f t="shared" si="288"/>
        <v>4107657.18</v>
      </c>
      <c r="AM221" s="2">
        <f t="shared" si="288"/>
        <v>4610514.16</v>
      </c>
      <c r="AN221" s="2">
        <f t="shared" si="288"/>
        <v>4270982.93</v>
      </c>
      <c r="AO221" s="2">
        <f t="shared" si="288"/>
        <v>41840230.490000002</v>
      </c>
      <c r="AP221" s="2">
        <f t="shared" si="288"/>
        <v>885820882.46000004</v>
      </c>
      <c r="AQ221" s="2">
        <f t="shared" si="288"/>
        <v>3891572.07</v>
      </c>
      <c r="AR221" s="2">
        <f t="shared" si="288"/>
        <v>653025190.71000004</v>
      </c>
      <c r="AS221" s="2">
        <f t="shared" si="288"/>
        <v>72994414.700000003</v>
      </c>
      <c r="AT221" s="2">
        <f t="shared" si="288"/>
        <v>26857399.559999999</v>
      </c>
      <c r="AU221" s="2">
        <f t="shared" si="288"/>
        <v>4781460.78</v>
      </c>
      <c r="AV221" s="2">
        <f t="shared" si="288"/>
        <v>4573728.95</v>
      </c>
      <c r="AW221" s="2">
        <f t="shared" si="288"/>
        <v>4202645.67</v>
      </c>
      <c r="AX221" s="2">
        <f t="shared" si="288"/>
        <v>1403728.27</v>
      </c>
      <c r="AY221" s="2">
        <f t="shared" si="288"/>
        <v>5587430.0199999996</v>
      </c>
      <c r="AZ221" s="2">
        <f t="shared" si="288"/>
        <v>124887161.69</v>
      </c>
      <c r="BA221" s="2">
        <f t="shared" si="288"/>
        <v>91063319.140000001</v>
      </c>
      <c r="BB221" s="2">
        <f t="shared" si="288"/>
        <v>73829108.609999999</v>
      </c>
      <c r="BC221" s="2">
        <f t="shared" si="288"/>
        <v>264460714.09999999</v>
      </c>
      <c r="BD221" s="2">
        <f t="shared" si="288"/>
        <v>38958347.560000002</v>
      </c>
      <c r="BE221" s="2">
        <f t="shared" si="288"/>
        <v>13504903.34</v>
      </c>
      <c r="BF221" s="2">
        <f t="shared" si="288"/>
        <v>263736583.56</v>
      </c>
      <c r="BG221" s="2">
        <f t="shared" si="288"/>
        <v>10307105.859999999</v>
      </c>
      <c r="BH221" s="2">
        <f t="shared" si="288"/>
        <v>6725537.9900000002</v>
      </c>
      <c r="BI221" s="2">
        <f t="shared" si="288"/>
        <v>4076150.6</v>
      </c>
      <c r="BJ221" s="2">
        <f t="shared" si="288"/>
        <v>67746393.900000006</v>
      </c>
      <c r="BK221" s="2">
        <f t="shared" si="288"/>
        <v>222925477.59999999</v>
      </c>
      <c r="BL221" s="2">
        <f t="shared" si="288"/>
        <v>1338738.1299999999</v>
      </c>
      <c r="BM221" s="2">
        <f t="shared" si="288"/>
        <v>5401283.0599999996</v>
      </c>
      <c r="BN221" s="2">
        <f t="shared" si="288"/>
        <v>30686005.550000001</v>
      </c>
      <c r="BO221" s="2">
        <f t="shared" ref="BO221:DZ221" si="289">+BO126</f>
        <v>13242014.43</v>
      </c>
      <c r="BP221" s="2">
        <f t="shared" si="289"/>
        <v>2892061.83</v>
      </c>
      <c r="BQ221" s="2">
        <f t="shared" si="289"/>
        <v>67869231.450000003</v>
      </c>
      <c r="BR221" s="2">
        <f t="shared" si="289"/>
        <v>47652219.270000003</v>
      </c>
      <c r="BS221" s="2">
        <f t="shared" si="289"/>
        <v>12655911.939999999</v>
      </c>
      <c r="BT221" s="2">
        <f t="shared" si="289"/>
        <v>5306784.22</v>
      </c>
      <c r="BU221" s="2">
        <f t="shared" si="289"/>
        <v>5704500.4800000004</v>
      </c>
      <c r="BV221" s="2">
        <f t="shared" si="289"/>
        <v>13794346.24</v>
      </c>
      <c r="BW221" s="2">
        <f t="shared" si="289"/>
        <v>21975927.07</v>
      </c>
      <c r="BX221" s="2">
        <f t="shared" si="289"/>
        <v>1639273.1</v>
      </c>
      <c r="BY221" s="2">
        <f t="shared" si="289"/>
        <v>5536241.54</v>
      </c>
      <c r="BZ221" s="2">
        <f t="shared" si="289"/>
        <v>3343061.15</v>
      </c>
      <c r="CA221" s="2">
        <f t="shared" si="289"/>
        <v>2833916.53</v>
      </c>
      <c r="CB221" s="2">
        <f t="shared" si="289"/>
        <v>760068707.57000005</v>
      </c>
      <c r="CC221" s="2">
        <f t="shared" si="289"/>
        <v>3255389.16</v>
      </c>
      <c r="CD221" s="2">
        <f t="shared" si="289"/>
        <v>3328466.27</v>
      </c>
      <c r="CE221" s="2">
        <f t="shared" si="289"/>
        <v>2772814.01</v>
      </c>
      <c r="CF221" s="2">
        <f t="shared" si="289"/>
        <v>2108984.91</v>
      </c>
      <c r="CG221" s="2">
        <f t="shared" si="289"/>
        <v>3317133.07</v>
      </c>
      <c r="CH221" s="2">
        <f t="shared" si="289"/>
        <v>1964534.68</v>
      </c>
      <c r="CI221" s="2">
        <f t="shared" si="289"/>
        <v>7689146.6399999997</v>
      </c>
      <c r="CJ221" s="2">
        <f t="shared" si="289"/>
        <v>9613815.8599999994</v>
      </c>
      <c r="CK221" s="2">
        <f t="shared" si="289"/>
        <v>52849349.789999999</v>
      </c>
      <c r="CL221" s="2">
        <f t="shared" si="289"/>
        <v>13977718.869999999</v>
      </c>
      <c r="CM221" s="2">
        <f t="shared" si="289"/>
        <v>8746966.7400000002</v>
      </c>
      <c r="CN221" s="2">
        <f t="shared" si="289"/>
        <v>331377975.24000001</v>
      </c>
      <c r="CO221" s="2">
        <f t="shared" si="289"/>
        <v>146847215.62</v>
      </c>
      <c r="CP221" s="2">
        <f t="shared" si="289"/>
        <v>10749085.210000001</v>
      </c>
      <c r="CQ221" s="2">
        <f t="shared" si="289"/>
        <v>8521163.2799999993</v>
      </c>
      <c r="CR221" s="2">
        <f t="shared" si="289"/>
        <v>3766218.96</v>
      </c>
      <c r="CS221" s="2">
        <f t="shared" si="289"/>
        <v>4031566.75</v>
      </c>
      <c r="CT221" s="2">
        <f t="shared" si="289"/>
        <v>2135445.88</v>
      </c>
      <c r="CU221" s="2">
        <f t="shared" si="289"/>
        <v>866759.63</v>
      </c>
      <c r="CV221" s="2">
        <f t="shared" si="289"/>
        <v>1055732.1499999999</v>
      </c>
      <c r="CW221" s="2">
        <f t="shared" si="289"/>
        <v>3569641.69</v>
      </c>
      <c r="CX221" s="2">
        <f t="shared" si="289"/>
        <v>5544619.5</v>
      </c>
      <c r="CY221" s="2">
        <f t="shared" si="289"/>
        <v>1114928.1299999999</v>
      </c>
      <c r="CZ221" s="2">
        <f t="shared" si="289"/>
        <v>18489523.870000001</v>
      </c>
      <c r="DA221" s="2">
        <f t="shared" si="289"/>
        <v>3402087.35</v>
      </c>
      <c r="DB221" s="2">
        <f t="shared" si="289"/>
        <v>4573893.24</v>
      </c>
      <c r="DC221" s="2">
        <f t="shared" si="289"/>
        <v>3402829.11</v>
      </c>
      <c r="DD221" s="2">
        <f t="shared" si="289"/>
        <v>3026806.22</v>
      </c>
      <c r="DE221" s="2">
        <f t="shared" si="289"/>
        <v>4502369.95</v>
      </c>
      <c r="DF221" s="2">
        <f t="shared" si="289"/>
        <v>196086353.53</v>
      </c>
      <c r="DG221" s="2">
        <f t="shared" si="289"/>
        <v>2402553.5299999998</v>
      </c>
      <c r="DH221" s="2">
        <f t="shared" si="289"/>
        <v>18505586.68</v>
      </c>
      <c r="DI221" s="2">
        <f t="shared" si="289"/>
        <v>24722158.960000001</v>
      </c>
      <c r="DJ221" s="2">
        <f t="shared" si="289"/>
        <v>7668518.0800000001</v>
      </c>
      <c r="DK221" s="2">
        <f t="shared" si="289"/>
        <v>6176607.3499999996</v>
      </c>
      <c r="DL221" s="2">
        <f t="shared" si="289"/>
        <v>61398360.619999997</v>
      </c>
      <c r="DM221" s="2">
        <f t="shared" si="289"/>
        <v>3961054.54</v>
      </c>
      <c r="DN221" s="2">
        <f t="shared" si="289"/>
        <v>15156179.279999999</v>
      </c>
      <c r="DO221" s="2">
        <f t="shared" si="289"/>
        <v>34570145.810000002</v>
      </c>
      <c r="DP221" s="2">
        <f t="shared" si="289"/>
        <v>3544228.71</v>
      </c>
      <c r="DQ221" s="2">
        <f t="shared" si="289"/>
        <v>9825402.6999999993</v>
      </c>
      <c r="DR221" s="2">
        <f t="shared" si="289"/>
        <v>13995193.119999999</v>
      </c>
      <c r="DS221" s="2">
        <f t="shared" si="289"/>
        <v>6746933.9100000001</v>
      </c>
      <c r="DT221" s="2">
        <f t="shared" si="289"/>
        <v>3200254.94</v>
      </c>
      <c r="DU221" s="2">
        <f t="shared" si="289"/>
        <v>4854821.3899999997</v>
      </c>
      <c r="DV221" s="2">
        <f t="shared" si="289"/>
        <v>3661382.67</v>
      </c>
      <c r="DW221" s="2">
        <f t="shared" si="289"/>
        <v>4320354.5599999996</v>
      </c>
      <c r="DX221" s="2">
        <f t="shared" si="289"/>
        <v>3251174.16</v>
      </c>
      <c r="DY221" s="2">
        <f t="shared" si="289"/>
        <v>4715037.33</v>
      </c>
      <c r="DZ221" s="2">
        <f t="shared" si="289"/>
        <v>8610114.5299999993</v>
      </c>
      <c r="EA221" s="2">
        <f t="shared" ref="EA221:FX221" si="290">+EA126</f>
        <v>6513523.9900000002</v>
      </c>
      <c r="EB221" s="2">
        <f t="shared" si="290"/>
        <v>5797449.1500000004</v>
      </c>
      <c r="EC221" s="2">
        <f t="shared" si="290"/>
        <v>3901274.19</v>
      </c>
      <c r="ED221" s="2">
        <f t="shared" si="290"/>
        <v>22518655.100000001</v>
      </c>
      <c r="EE221" s="2">
        <f t="shared" si="290"/>
        <v>3212664.94</v>
      </c>
      <c r="EF221" s="2">
        <f t="shared" si="290"/>
        <v>14291263.82</v>
      </c>
      <c r="EG221" s="2">
        <f t="shared" si="290"/>
        <v>3606812.9</v>
      </c>
      <c r="EH221" s="2">
        <f t="shared" si="290"/>
        <v>3687986.54</v>
      </c>
      <c r="EI221" s="2">
        <f t="shared" si="290"/>
        <v>139181407.69</v>
      </c>
      <c r="EJ221" s="2">
        <f t="shared" si="290"/>
        <v>102712502.18000001</v>
      </c>
      <c r="EK221" s="2">
        <f t="shared" si="290"/>
        <v>7735428.5300000003</v>
      </c>
      <c r="EL221" s="2">
        <f t="shared" si="290"/>
        <v>5654608.9400000004</v>
      </c>
      <c r="EM221" s="2">
        <f t="shared" si="290"/>
        <v>4814865.74</v>
      </c>
      <c r="EN221" s="2">
        <f t="shared" si="290"/>
        <v>9624800.1799999997</v>
      </c>
      <c r="EO221" s="2">
        <f t="shared" si="290"/>
        <v>4128205.19</v>
      </c>
      <c r="EP221" s="2">
        <f t="shared" si="290"/>
        <v>5746937.3300000001</v>
      </c>
      <c r="EQ221" s="2">
        <f t="shared" si="290"/>
        <v>28848414.469999999</v>
      </c>
      <c r="ER221" s="2">
        <f t="shared" si="290"/>
        <v>4942213.07</v>
      </c>
      <c r="ES221" s="2">
        <f t="shared" si="290"/>
        <v>3225437.21</v>
      </c>
      <c r="ET221" s="2">
        <f t="shared" si="290"/>
        <v>3661393.43</v>
      </c>
      <c r="EU221" s="2">
        <f t="shared" si="290"/>
        <v>6357924.5800000001</v>
      </c>
      <c r="EV221" s="2">
        <f t="shared" si="290"/>
        <v>1676136.58</v>
      </c>
      <c r="EW221" s="2">
        <f t="shared" si="290"/>
        <v>11070323.25</v>
      </c>
      <c r="EX221" s="2">
        <f t="shared" si="290"/>
        <v>3390491.09</v>
      </c>
      <c r="EY221" s="2">
        <f t="shared" si="290"/>
        <v>2301442.61</v>
      </c>
      <c r="EZ221" s="2">
        <f t="shared" si="290"/>
        <v>2398975.19</v>
      </c>
      <c r="FA221" s="2">
        <f t="shared" si="290"/>
        <v>39101082.969999999</v>
      </c>
      <c r="FB221" s="2">
        <f t="shared" si="290"/>
        <v>4281374.24</v>
      </c>
      <c r="FC221" s="2">
        <f t="shared" si="290"/>
        <v>18355347.899999999</v>
      </c>
      <c r="FD221" s="2">
        <f t="shared" si="290"/>
        <v>5258911.91</v>
      </c>
      <c r="FE221" s="2">
        <f t="shared" si="290"/>
        <v>1700472.06</v>
      </c>
      <c r="FF221" s="2">
        <f t="shared" si="290"/>
        <v>3546305.67</v>
      </c>
      <c r="FG221" s="2">
        <f t="shared" si="290"/>
        <v>2535221.79</v>
      </c>
      <c r="FH221" s="2">
        <f t="shared" si="290"/>
        <v>1575797.41</v>
      </c>
      <c r="FI221" s="2">
        <f t="shared" si="290"/>
        <v>18038771.219999999</v>
      </c>
      <c r="FJ221" s="2">
        <f t="shared" si="290"/>
        <v>21767862.93</v>
      </c>
      <c r="FK221" s="2">
        <f t="shared" si="290"/>
        <v>27523597.879999999</v>
      </c>
      <c r="FL221" s="2">
        <f t="shared" si="290"/>
        <v>86698933.760000005</v>
      </c>
      <c r="FM221" s="2">
        <f t="shared" si="290"/>
        <v>40957799.170000002</v>
      </c>
      <c r="FN221" s="2">
        <f t="shared" si="290"/>
        <v>229898959.84</v>
      </c>
      <c r="FO221" s="2">
        <f t="shared" si="290"/>
        <v>11943405.710000001</v>
      </c>
      <c r="FP221" s="2">
        <f t="shared" si="290"/>
        <v>24332727.57</v>
      </c>
      <c r="FQ221" s="2">
        <f t="shared" si="290"/>
        <v>11167926.25</v>
      </c>
      <c r="FR221" s="2">
        <f t="shared" si="290"/>
        <v>3186188.27</v>
      </c>
      <c r="FS221" s="2">
        <f t="shared" si="290"/>
        <v>3043956.22</v>
      </c>
      <c r="FT221" s="2">
        <f t="shared" si="290"/>
        <v>1376129.9</v>
      </c>
      <c r="FU221" s="2">
        <f t="shared" si="290"/>
        <v>9276264.2100000009</v>
      </c>
      <c r="FV221" s="2">
        <f t="shared" si="290"/>
        <v>9135722.3699999992</v>
      </c>
      <c r="FW221" s="2">
        <f t="shared" si="290"/>
        <v>2775079.29</v>
      </c>
      <c r="FX221" s="2">
        <f t="shared" si="290"/>
        <v>1316955.73</v>
      </c>
      <c r="FY221" s="2"/>
      <c r="FZ221" s="2">
        <f>SUM(C221:FX221)</f>
        <v>8739745122.9599953</v>
      </c>
      <c r="GA221" s="2"/>
      <c r="GB221" s="2"/>
      <c r="GC221" s="2"/>
      <c r="GD221" s="2"/>
      <c r="GE221" s="2"/>
      <c r="GF221" s="2"/>
      <c r="GG221" s="2"/>
      <c r="GH221" s="2"/>
      <c r="GI221" s="2"/>
      <c r="GJ221" s="2"/>
      <c r="GK221" s="2"/>
    </row>
    <row r="222" spans="1:193" x14ac:dyDescent="0.35">
      <c r="A222" s="3" t="s">
        <v>523</v>
      </c>
      <c r="B222" s="2" t="s">
        <v>978</v>
      </c>
      <c r="C222" s="2">
        <f t="shared" ref="C222:BN222" si="291">+C160</f>
        <v>8753248.9000000004</v>
      </c>
      <c r="D222" s="2">
        <f t="shared" si="291"/>
        <v>25177993.789999999</v>
      </c>
      <c r="E222" s="2">
        <f t="shared" si="291"/>
        <v>8745953.5299999993</v>
      </c>
      <c r="F222" s="2">
        <f t="shared" si="291"/>
        <v>15750004.630000001</v>
      </c>
      <c r="G222" s="2">
        <f t="shared" si="291"/>
        <v>847677.92</v>
      </c>
      <c r="H222" s="2">
        <f t="shared" si="291"/>
        <v>646485.31000000006</v>
      </c>
      <c r="I222" s="2">
        <f t="shared" si="291"/>
        <v>10897314.34</v>
      </c>
      <c r="J222" s="2">
        <f t="shared" si="291"/>
        <v>2388220.9300000002</v>
      </c>
      <c r="K222" s="2">
        <f t="shared" si="291"/>
        <v>336132.21</v>
      </c>
      <c r="L222" s="2">
        <f t="shared" si="291"/>
        <v>2278001.0699999998</v>
      </c>
      <c r="M222" s="2">
        <f t="shared" si="291"/>
        <v>1766243.93</v>
      </c>
      <c r="N222" s="2">
        <f t="shared" si="291"/>
        <v>25225482.289999999</v>
      </c>
      <c r="O222" s="2">
        <f t="shared" si="291"/>
        <v>3750117.5</v>
      </c>
      <c r="P222" s="2">
        <f t="shared" si="291"/>
        <v>370758.79</v>
      </c>
      <c r="Q222" s="2">
        <f t="shared" si="291"/>
        <v>55828190.039999999</v>
      </c>
      <c r="R222" s="2">
        <f t="shared" si="291"/>
        <v>4639491.9400000004</v>
      </c>
      <c r="S222" s="2">
        <f t="shared" si="291"/>
        <v>1366731.33</v>
      </c>
      <c r="T222" s="2">
        <f t="shared" si="291"/>
        <v>276774.75</v>
      </c>
      <c r="U222" s="2">
        <f t="shared" si="291"/>
        <v>98456.6</v>
      </c>
      <c r="V222" s="2">
        <f t="shared" si="291"/>
        <v>330674.71999999997</v>
      </c>
      <c r="W222" s="2">
        <f t="shared" si="291"/>
        <v>218569.02</v>
      </c>
      <c r="X222" s="2">
        <f t="shared" si="291"/>
        <v>42163.87</v>
      </c>
      <c r="Y222" s="2">
        <f t="shared" si="291"/>
        <v>1355023.32</v>
      </c>
      <c r="Z222" s="2">
        <f t="shared" si="291"/>
        <v>196361.44</v>
      </c>
      <c r="AA222" s="2">
        <f t="shared" si="291"/>
        <v>13424161.34</v>
      </c>
      <c r="AB222" s="2">
        <f t="shared" si="291"/>
        <v>9294979.3699999992</v>
      </c>
      <c r="AC222" s="2">
        <f t="shared" si="291"/>
        <v>458433.65</v>
      </c>
      <c r="AD222" s="2">
        <f t="shared" si="291"/>
        <v>684417.85</v>
      </c>
      <c r="AE222" s="2">
        <f t="shared" si="291"/>
        <v>121488.59</v>
      </c>
      <c r="AF222" s="2">
        <f t="shared" si="291"/>
        <v>214136.17</v>
      </c>
      <c r="AG222" s="2">
        <f t="shared" si="291"/>
        <v>272219.07</v>
      </c>
      <c r="AH222" s="2">
        <f t="shared" si="291"/>
        <v>956844.38</v>
      </c>
      <c r="AI222" s="2">
        <f t="shared" si="291"/>
        <v>403953.6</v>
      </c>
      <c r="AJ222" s="2">
        <f t="shared" si="291"/>
        <v>310656.53999999998</v>
      </c>
      <c r="AK222" s="2">
        <f t="shared" si="291"/>
        <v>328908.06</v>
      </c>
      <c r="AL222" s="2">
        <f t="shared" si="291"/>
        <v>410650.01</v>
      </c>
      <c r="AM222" s="2">
        <f t="shared" si="291"/>
        <v>392072.62</v>
      </c>
      <c r="AN222" s="2">
        <f t="shared" si="291"/>
        <v>285367.14</v>
      </c>
      <c r="AO222" s="2">
        <f t="shared" si="291"/>
        <v>3683969.28</v>
      </c>
      <c r="AP222" s="2">
        <f t="shared" si="291"/>
        <v>77436346.480000004</v>
      </c>
      <c r="AQ222" s="2">
        <f t="shared" si="291"/>
        <v>274867.88</v>
      </c>
      <c r="AR222" s="2">
        <f t="shared" si="291"/>
        <v>13777759.699999999</v>
      </c>
      <c r="AS222" s="2">
        <f t="shared" si="291"/>
        <v>3605735.45</v>
      </c>
      <c r="AT222" s="2">
        <f t="shared" si="291"/>
        <v>1168402.97</v>
      </c>
      <c r="AU222" s="2">
        <f t="shared" si="291"/>
        <v>234784.12</v>
      </c>
      <c r="AV222" s="2">
        <f t="shared" si="291"/>
        <v>321415.36</v>
      </c>
      <c r="AW222" s="2">
        <f t="shared" si="291"/>
        <v>195213.3</v>
      </c>
      <c r="AX222" s="2">
        <f t="shared" si="291"/>
        <v>88434.880000000005</v>
      </c>
      <c r="AY222" s="2">
        <f t="shared" si="291"/>
        <v>418311.39</v>
      </c>
      <c r="AZ222" s="2">
        <f t="shared" si="291"/>
        <v>13107670.01</v>
      </c>
      <c r="BA222" s="2">
        <f t="shared" si="291"/>
        <v>6102412.3300000001</v>
      </c>
      <c r="BB222" s="2">
        <f t="shared" si="291"/>
        <v>5058392.6900000004</v>
      </c>
      <c r="BC222" s="2">
        <f t="shared" si="291"/>
        <v>21421372.149999999</v>
      </c>
      <c r="BD222" s="2">
        <f t="shared" si="291"/>
        <v>857339.95</v>
      </c>
      <c r="BE222" s="2">
        <f t="shared" si="291"/>
        <v>690136.51</v>
      </c>
      <c r="BF222" s="2">
        <f t="shared" si="291"/>
        <v>7051143.6699999999</v>
      </c>
      <c r="BG222" s="2">
        <f t="shared" si="291"/>
        <v>897658.81</v>
      </c>
      <c r="BH222" s="2">
        <f t="shared" si="291"/>
        <v>348515.27</v>
      </c>
      <c r="BI222" s="2">
        <f t="shared" si="291"/>
        <v>358568.96000000002</v>
      </c>
      <c r="BJ222" s="2">
        <f t="shared" si="291"/>
        <v>1276277.2</v>
      </c>
      <c r="BK222" s="2">
        <f t="shared" si="291"/>
        <v>16727612.449999999</v>
      </c>
      <c r="BL222" s="2">
        <f t="shared" si="291"/>
        <v>157601.79</v>
      </c>
      <c r="BM222" s="2">
        <f t="shared" si="291"/>
        <v>450775.65</v>
      </c>
      <c r="BN222" s="2">
        <f t="shared" si="291"/>
        <v>2699488.8</v>
      </c>
      <c r="BO222" s="2">
        <f t="shared" ref="BO222:DZ222" si="292">+BO160</f>
        <v>976793.49</v>
      </c>
      <c r="BP222" s="2">
        <f t="shared" si="292"/>
        <v>250386.56</v>
      </c>
      <c r="BQ222" s="2">
        <f t="shared" si="292"/>
        <v>4260632.62</v>
      </c>
      <c r="BR222" s="2">
        <f t="shared" si="292"/>
        <v>2011690.31</v>
      </c>
      <c r="BS222" s="2">
        <f t="shared" si="292"/>
        <v>1293462.1499999999</v>
      </c>
      <c r="BT222" s="2">
        <f t="shared" si="292"/>
        <v>270342.34000000003</v>
      </c>
      <c r="BU222" s="2">
        <f t="shared" si="292"/>
        <v>278352.62</v>
      </c>
      <c r="BV222" s="2">
        <f t="shared" si="292"/>
        <v>575857.79</v>
      </c>
      <c r="BW222" s="2">
        <f t="shared" si="292"/>
        <v>889802.43</v>
      </c>
      <c r="BX222" s="2">
        <f t="shared" si="292"/>
        <v>94080.02</v>
      </c>
      <c r="BY222" s="2">
        <f t="shared" si="292"/>
        <v>568269.22</v>
      </c>
      <c r="BZ222" s="2">
        <f t="shared" si="292"/>
        <v>261771.82</v>
      </c>
      <c r="CA222" s="2">
        <f t="shared" si="292"/>
        <v>128958.44</v>
      </c>
      <c r="CB222" s="2">
        <f t="shared" si="292"/>
        <v>30589869.02</v>
      </c>
      <c r="CC222" s="2">
        <f t="shared" si="292"/>
        <v>261322.08</v>
      </c>
      <c r="CD222" s="2">
        <f t="shared" si="292"/>
        <v>46595.24</v>
      </c>
      <c r="CE222" s="2">
        <f t="shared" si="292"/>
        <v>180757.5</v>
      </c>
      <c r="CF222" s="2">
        <f t="shared" si="292"/>
        <v>124664.44</v>
      </c>
      <c r="CG222" s="2">
        <f t="shared" si="292"/>
        <v>230789.96</v>
      </c>
      <c r="CH222" s="2">
        <f t="shared" si="292"/>
        <v>205875.01</v>
      </c>
      <c r="CI222" s="2">
        <f t="shared" si="292"/>
        <v>722310.27</v>
      </c>
      <c r="CJ222" s="2">
        <f t="shared" si="292"/>
        <v>656613.06000000006</v>
      </c>
      <c r="CK222" s="2">
        <f t="shared" si="292"/>
        <v>2918299.24</v>
      </c>
      <c r="CL222" s="2">
        <f t="shared" si="292"/>
        <v>730484.51</v>
      </c>
      <c r="CM222" s="2">
        <f t="shared" si="292"/>
        <v>694751.3</v>
      </c>
      <c r="CN222" s="2">
        <f t="shared" si="292"/>
        <v>13405358.189999999</v>
      </c>
      <c r="CO222" s="2">
        <f t="shared" si="292"/>
        <v>7510627.0300000003</v>
      </c>
      <c r="CP222" s="2">
        <f t="shared" si="292"/>
        <v>678495.71</v>
      </c>
      <c r="CQ222" s="2">
        <f t="shared" si="292"/>
        <v>1242054.3400000001</v>
      </c>
      <c r="CR222" s="2">
        <f t="shared" si="292"/>
        <v>263146.21000000002</v>
      </c>
      <c r="CS222" s="2">
        <f t="shared" si="292"/>
        <v>223160.86</v>
      </c>
      <c r="CT222" s="2">
        <f t="shared" si="292"/>
        <v>202343.57</v>
      </c>
      <c r="CU222" s="2">
        <f t="shared" si="292"/>
        <v>250329.55</v>
      </c>
      <c r="CV222" s="2">
        <f t="shared" si="292"/>
        <v>19509.93</v>
      </c>
      <c r="CW222" s="2">
        <f t="shared" si="292"/>
        <v>230859.71</v>
      </c>
      <c r="CX222" s="2">
        <f t="shared" si="292"/>
        <v>360611.89</v>
      </c>
      <c r="CY222" s="2">
        <f t="shared" si="292"/>
        <v>56459.96</v>
      </c>
      <c r="CZ222" s="2">
        <f t="shared" si="292"/>
        <v>1509831.73</v>
      </c>
      <c r="DA222" s="2">
        <f t="shared" si="292"/>
        <v>109009.29</v>
      </c>
      <c r="DB222" s="2">
        <f t="shared" si="292"/>
        <v>183418.91</v>
      </c>
      <c r="DC222" s="2">
        <f t="shared" si="292"/>
        <v>103388.08</v>
      </c>
      <c r="DD222" s="2">
        <f t="shared" si="292"/>
        <v>261241.07</v>
      </c>
      <c r="DE222" s="2">
        <f t="shared" si="292"/>
        <v>221681.91</v>
      </c>
      <c r="DF222" s="2">
        <f t="shared" si="292"/>
        <v>13218640.789999999</v>
      </c>
      <c r="DG222" s="2">
        <f t="shared" si="292"/>
        <v>163626.54</v>
      </c>
      <c r="DH222" s="2">
        <f t="shared" si="292"/>
        <v>1498534.83</v>
      </c>
      <c r="DI222" s="2">
        <f t="shared" si="292"/>
        <v>2171552.66</v>
      </c>
      <c r="DJ222" s="2">
        <f t="shared" si="292"/>
        <v>465196.92</v>
      </c>
      <c r="DK222" s="2">
        <f t="shared" si="292"/>
        <v>435629.76</v>
      </c>
      <c r="DL222" s="2">
        <f t="shared" si="292"/>
        <v>4885259.24</v>
      </c>
      <c r="DM222" s="2">
        <f t="shared" si="292"/>
        <v>291629.55</v>
      </c>
      <c r="DN222" s="2">
        <f t="shared" si="292"/>
        <v>1440842.39</v>
      </c>
      <c r="DO222" s="2">
        <f t="shared" si="292"/>
        <v>3314013.29</v>
      </c>
      <c r="DP222" s="2">
        <f t="shared" si="292"/>
        <v>194617.12</v>
      </c>
      <c r="DQ222" s="2">
        <f t="shared" si="292"/>
        <v>464700.03</v>
      </c>
      <c r="DR222" s="2">
        <f t="shared" si="292"/>
        <v>1874988.88</v>
      </c>
      <c r="DS222" s="2">
        <f t="shared" si="292"/>
        <v>943189.62</v>
      </c>
      <c r="DT222" s="2">
        <f t="shared" si="292"/>
        <v>342708</v>
      </c>
      <c r="DU222" s="2">
        <f t="shared" si="292"/>
        <v>345015.97</v>
      </c>
      <c r="DV222" s="2">
        <f t="shared" si="292"/>
        <v>226395.5</v>
      </c>
      <c r="DW222" s="2">
        <f t="shared" si="292"/>
        <v>288296.09000000003</v>
      </c>
      <c r="DX222" s="2">
        <f t="shared" si="292"/>
        <v>135089.60000000001</v>
      </c>
      <c r="DY222" s="2">
        <f t="shared" si="292"/>
        <v>150749.99</v>
      </c>
      <c r="DZ222" s="2">
        <f t="shared" si="292"/>
        <v>376757.74</v>
      </c>
      <c r="EA222" s="2">
        <f t="shared" ref="EA222:FX222" si="293">+EA160</f>
        <v>331208.92</v>
      </c>
      <c r="EB222" s="2">
        <f t="shared" si="293"/>
        <v>585933.64</v>
      </c>
      <c r="EC222" s="2">
        <f t="shared" si="293"/>
        <v>163810.41</v>
      </c>
      <c r="ED222" s="2">
        <f t="shared" si="293"/>
        <v>183659.41</v>
      </c>
      <c r="EE222" s="2">
        <f t="shared" si="293"/>
        <v>285158.93</v>
      </c>
      <c r="EF222" s="2">
        <f t="shared" si="293"/>
        <v>1750803.66</v>
      </c>
      <c r="EG222" s="2">
        <f t="shared" si="293"/>
        <v>282518.46000000002</v>
      </c>
      <c r="EH222" s="2">
        <f t="shared" si="293"/>
        <v>254681.59</v>
      </c>
      <c r="EI222" s="2">
        <f t="shared" si="293"/>
        <v>20753009.460000001</v>
      </c>
      <c r="EJ222" s="2">
        <f t="shared" si="293"/>
        <v>7116030.2999999998</v>
      </c>
      <c r="EK222" s="2">
        <f t="shared" si="293"/>
        <v>374892.02</v>
      </c>
      <c r="EL222" s="2">
        <f t="shared" si="293"/>
        <v>352188.77</v>
      </c>
      <c r="EM222" s="2">
        <f t="shared" si="293"/>
        <v>337930.74</v>
      </c>
      <c r="EN222" s="2">
        <f t="shared" si="293"/>
        <v>1133798.3899999999</v>
      </c>
      <c r="EO222" s="2">
        <f t="shared" si="293"/>
        <v>256619.74</v>
      </c>
      <c r="EP222" s="2">
        <f t="shared" si="293"/>
        <v>189977.33</v>
      </c>
      <c r="EQ222" s="2">
        <f t="shared" si="293"/>
        <v>720137.72</v>
      </c>
      <c r="ER222" s="2">
        <f t="shared" si="293"/>
        <v>147065.48000000001</v>
      </c>
      <c r="ES222" s="2">
        <f t="shared" si="293"/>
        <v>289128.61</v>
      </c>
      <c r="ET222" s="2">
        <f t="shared" si="293"/>
        <v>323555.75</v>
      </c>
      <c r="EU222" s="2">
        <f t="shared" si="293"/>
        <v>1145849.25</v>
      </c>
      <c r="EV222" s="2">
        <f t="shared" si="293"/>
        <v>128344.17</v>
      </c>
      <c r="EW222" s="2">
        <f t="shared" si="293"/>
        <v>360801.38</v>
      </c>
      <c r="EX222" s="2">
        <f t="shared" si="293"/>
        <v>201492.04</v>
      </c>
      <c r="EY222" s="2">
        <f t="shared" si="293"/>
        <v>908250.29</v>
      </c>
      <c r="EZ222" s="2">
        <f t="shared" si="293"/>
        <v>164017.32999999999</v>
      </c>
      <c r="FA222" s="2">
        <f t="shared" si="293"/>
        <v>2043501.34</v>
      </c>
      <c r="FB222" s="2">
        <f t="shared" si="293"/>
        <v>373728.29</v>
      </c>
      <c r="FC222" s="2">
        <f t="shared" si="293"/>
        <v>847261.73</v>
      </c>
      <c r="FD222" s="2">
        <f t="shared" si="293"/>
        <v>375084.16</v>
      </c>
      <c r="FE222" s="2">
        <f t="shared" si="293"/>
        <v>122433.99</v>
      </c>
      <c r="FF222" s="2">
        <f t="shared" si="293"/>
        <v>248135.54</v>
      </c>
      <c r="FG222" s="2">
        <f t="shared" si="293"/>
        <v>157060.07999999999</v>
      </c>
      <c r="FH222" s="2">
        <f t="shared" si="293"/>
        <v>100063.14</v>
      </c>
      <c r="FI222" s="2">
        <f t="shared" si="293"/>
        <v>1237021.28</v>
      </c>
      <c r="FJ222" s="2">
        <f t="shared" si="293"/>
        <v>978820.8</v>
      </c>
      <c r="FK222" s="2">
        <f t="shared" si="293"/>
        <v>1955916.46</v>
      </c>
      <c r="FL222" s="2">
        <f t="shared" si="293"/>
        <v>2416715.9500000002</v>
      </c>
      <c r="FM222" s="2">
        <f t="shared" si="293"/>
        <v>1750930.31</v>
      </c>
      <c r="FN222" s="2">
        <f t="shared" si="293"/>
        <v>26032801.399999999</v>
      </c>
      <c r="FO222" s="2">
        <f t="shared" si="293"/>
        <v>811754.97</v>
      </c>
      <c r="FP222" s="2">
        <f t="shared" si="293"/>
        <v>1779660.17</v>
      </c>
      <c r="FQ222" s="2">
        <f t="shared" si="293"/>
        <v>638530.39</v>
      </c>
      <c r="FR222" s="2">
        <f t="shared" si="293"/>
        <v>151563.35</v>
      </c>
      <c r="FS222" s="2">
        <f t="shared" si="293"/>
        <v>104463.92</v>
      </c>
      <c r="FT222" s="2">
        <f t="shared" si="293"/>
        <v>113117.88</v>
      </c>
      <c r="FU222" s="2">
        <f t="shared" si="293"/>
        <v>948989.96</v>
      </c>
      <c r="FV222" s="2">
        <f t="shared" si="293"/>
        <v>722104.85</v>
      </c>
      <c r="FW222" s="2">
        <f t="shared" si="293"/>
        <v>198840.46</v>
      </c>
      <c r="FX222" s="2">
        <f t="shared" si="293"/>
        <v>73557.960000000006</v>
      </c>
      <c r="FY222" s="2"/>
      <c r="FZ222" s="2">
        <f>SUM(C222:FX222)</f>
        <v>569459183.66999996</v>
      </c>
      <c r="GA222" s="2"/>
      <c r="GB222" s="2"/>
      <c r="GC222" s="2"/>
      <c r="GD222" s="2"/>
      <c r="GE222" s="2"/>
      <c r="GF222" s="2"/>
      <c r="GG222" s="2"/>
      <c r="GH222" s="2"/>
      <c r="GI222" s="2"/>
      <c r="GJ222" s="2"/>
      <c r="GK222" s="2"/>
    </row>
    <row r="223" spans="1:193" x14ac:dyDescent="0.35">
      <c r="A223" s="3" t="s">
        <v>524</v>
      </c>
      <c r="B223" s="2" t="s">
        <v>979</v>
      </c>
      <c r="C223" s="2">
        <f>+C221+C222</f>
        <v>78147139.160000011</v>
      </c>
      <c r="D223" s="2">
        <f t="shared" ref="D223:BO223" si="294">+D221+D222</f>
        <v>416966479.31</v>
      </c>
      <c r="E223" s="2">
        <f t="shared" si="294"/>
        <v>64616303.329999998</v>
      </c>
      <c r="F223" s="2">
        <f t="shared" si="294"/>
        <v>254443404.46000001</v>
      </c>
      <c r="G223" s="2">
        <f t="shared" si="294"/>
        <v>18160031.07</v>
      </c>
      <c r="H223" s="2">
        <f t="shared" si="294"/>
        <v>13483372.75</v>
      </c>
      <c r="I223" s="2">
        <f t="shared" si="294"/>
        <v>88034315.570000008</v>
      </c>
      <c r="J223" s="2">
        <f t="shared" si="294"/>
        <v>22995226.800000001</v>
      </c>
      <c r="K223" s="2">
        <f t="shared" si="294"/>
        <v>4374621.03</v>
      </c>
      <c r="L223" s="2">
        <f t="shared" si="294"/>
        <v>25394101.940000001</v>
      </c>
      <c r="M223" s="2">
        <f t="shared" si="294"/>
        <v>12397308.23</v>
      </c>
      <c r="N223" s="2">
        <f t="shared" si="294"/>
        <v>564871582.88999999</v>
      </c>
      <c r="O223" s="2">
        <f t="shared" si="294"/>
        <v>141115329.94999999</v>
      </c>
      <c r="P223" s="2">
        <f t="shared" si="294"/>
        <v>5537022.4699999997</v>
      </c>
      <c r="Q223" s="2">
        <f t="shared" si="294"/>
        <v>470694937.01000005</v>
      </c>
      <c r="R223" s="2">
        <f t="shared" si="294"/>
        <v>10190931.960000001</v>
      </c>
      <c r="S223" s="2">
        <f t="shared" si="294"/>
        <v>17771868.300000001</v>
      </c>
      <c r="T223" s="2">
        <f t="shared" si="294"/>
        <v>3276448.2</v>
      </c>
      <c r="U223" s="2">
        <f t="shared" si="294"/>
        <v>1204213.52</v>
      </c>
      <c r="V223" s="2">
        <f t="shared" si="294"/>
        <v>4144150.3</v>
      </c>
      <c r="W223" s="2">
        <f t="shared" si="294"/>
        <v>3685868.44</v>
      </c>
      <c r="X223" s="2">
        <f t="shared" si="294"/>
        <v>1147087.04</v>
      </c>
      <c r="Y223" s="2">
        <f t="shared" si="294"/>
        <v>5706349.7200000007</v>
      </c>
      <c r="Z223" s="2">
        <f t="shared" si="294"/>
        <v>3692552.91</v>
      </c>
      <c r="AA223" s="2">
        <f t="shared" si="294"/>
        <v>342042357.16999996</v>
      </c>
      <c r="AB223" s="2">
        <f t="shared" si="294"/>
        <v>304470885.63</v>
      </c>
      <c r="AC223" s="2">
        <f t="shared" si="294"/>
        <v>10885713.82</v>
      </c>
      <c r="AD223" s="2">
        <f t="shared" si="294"/>
        <v>16031416.119999999</v>
      </c>
      <c r="AE223" s="2">
        <f t="shared" si="294"/>
        <v>2010763.4600000002</v>
      </c>
      <c r="AF223" s="2">
        <f t="shared" si="294"/>
        <v>3483530.12</v>
      </c>
      <c r="AG223" s="2">
        <f t="shared" si="294"/>
        <v>7411921.25</v>
      </c>
      <c r="AH223" s="2">
        <f t="shared" si="294"/>
        <v>11018133.630000001</v>
      </c>
      <c r="AI223" s="2">
        <f t="shared" si="294"/>
        <v>5538957.0199999996</v>
      </c>
      <c r="AJ223" s="2">
        <f t="shared" si="294"/>
        <v>3456451.81</v>
      </c>
      <c r="AK223" s="2">
        <f t="shared" si="294"/>
        <v>3201221.56</v>
      </c>
      <c r="AL223" s="2">
        <f t="shared" si="294"/>
        <v>4518307.1900000004</v>
      </c>
      <c r="AM223" s="2">
        <f t="shared" si="294"/>
        <v>5002586.78</v>
      </c>
      <c r="AN223" s="2">
        <f t="shared" si="294"/>
        <v>4556350.0699999994</v>
      </c>
      <c r="AO223" s="2">
        <f t="shared" si="294"/>
        <v>45524199.770000003</v>
      </c>
      <c r="AP223" s="2">
        <f t="shared" si="294"/>
        <v>963257228.94000006</v>
      </c>
      <c r="AQ223" s="2">
        <f t="shared" si="294"/>
        <v>4166439.9499999997</v>
      </c>
      <c r="AR223" s="2">
        <f t="shared" si="294"/>
        <v>666802950.41000009</v>
      </c>
      <c r="AS223" s="2">
        <f t="shared" si="294"/>
        <v>76600150.150000006</v>
      </c>
      <c r="AT223" s="2">
        <f t="shared" si="294"/>
        <v>28025802.529999997</v>
      </c>
      <c r="AU223" s="2">
        <f t="shared" si="294"/>
        <v>5016244.9000000004</v>
      </c>
      <c r="AV223" s="2">
        <f t="shared" si="294"/>
        <v>4895144.3100000005</v>
      </c>
      <c r="AW223" s="2">
        <f t="shared" si="294"/>
        <v>4397858.97</v>
      </c>
      <c r="AX223" s="2">
        <f t="shared" si="294"/>
        <v>1492163.15</v>
      </c>
      <c r="AY223" s="2">
        <f t="shared" si="294"/>
        <v>6005741.4099999992</v>
      </c>
      <c r="AZ223" s="2">
        <f t="shared" si="294"/>
        <v>137994831.69999999</v>
      </c>
      <c r="BA223" s="2">
        <f t="shared" si="294"/>
        <v>97165731.469999999</v>
      </c>
      <c r="BB223" s="2">
        <f t="shared" si="294"/>
        <v>78887501.299999997</v>
      </c>
      <c r="BC223" s="2">
        <f t="shared" si="294"/>
        <v>285882086.25</v>
      </c>
      <c r="BD223" s="2">
        <f t="shared" si="294"/>
        <v>39815687.510000005</v>
      </c>
      <c r="BE223" s="2">
        <f t="shared" si="294"/>
        <v>14195039.85</v>
      </c>
      <c r="BF223" s="2">
        <f t="shared" si="294"/>
        <v>270787727.23000002</v>
      </c>
      <c r="BG223" s="2">
        <f t="shared" si="294"/>
        <v>11204764.67</v>
      </c>
      <c r="BH223" s="2">
        <f t="shared" si="294"/>
        <v>7074053.2599999998</v>
      </c>
      <c r="BI223" s="2">
        <f t="shared" si="294"/>
        <v>4434719.5600000005</v>
      </c>
      <c r="BJ223" s="2">
        <f t="shared" si="294"/>
        <v>69022671.100000009</v>
      </c>
      <c r="BK223" s="2">
        <f t="shared" si="294"/>
        <v>239653090.04999998</v>
      </c>
      <c r="BL223" s="2">
        <f t="shared" si="294"/>
        <v>1496339.92</v>
      </c>
      <c r="BM223" s="2">
        <f t="shared" si="294"/>
        <v>5852058.71</v>
      </c>
      <c r="BN223" s="2">
        <f t="shared" si="294"/>
        <v>33385494.350000001</v>
      </c>
      <c r="BO223" s="2">
        <f t="shared" si="294"/>
        <v>14218807.92</v>
      </c>
      <c r="BP223" s="2">
        <f t="shared" ref="BP223:EA223" si="295">+BP221+BP222</f>
        <v>3142448.39</v>
      </c>
      <c r="BQ223" s="2">
        <f t="shared" si="295"/>
        <v>72129864.070000008</v>
      </c>
      <c r="BR223" s="2">
        <f t="shared" si="295"/>
        <v>49663909.580000006</v>
      </c>
      <c r="BS223" s="2">
        <f t="shared" si="295"/>
        <v>13949374.09</v>
      </c>
      <c r="BT223" s="2">
        <f t="shared" si="295"/>
        <v>5577126.5599999996</v>
      </c>
      <c r="BU223" s="2">
        <f t="shared" si="295"/>
        <v>5982853.1000000006</v>
      </c>
      <c r="BV223" s="2">
        <f t="shared" si="295"/>
        <v>14370204.030000001</v>
      </c>
      <c r="BW223" s="2">
        <f t="shared" si="295"/>
        <v>22865729.5</v>
      </c>
      <c r="BX223" s="2">
        <f t="shared" si="295"/>
        <v>1733353.12</v>
      </c>
      <c r="BY223" s="2">
        <f t="shared" si="295"/>
        <v>6104510.7599999998</v>
      </c>
      <c r="BZ223" s="2">
        <f t="shared" si="295"/>
        <v>3604832.9699999997</v>
      </c>
      <c r="CA223" s="2">
        <f t="shared" si="295"/>
        <v>2962874.9699999997</v>
      </c>
      <c r="CB223" s="2">
        <f t="shared" si="295"/>
        <v>790658576.59000003</v>
      </c>
      <c r="CC223" s="2">
        <f t="shared" si="295"/>
        <v>3516711.24</v>
      </c>
      <c r="CD223" s="2">
        <f t="shared" si="295"/>
        <v>3375061.5100000002</v>
      </c>
      <c r="CE223" s="2">
        <f t="shared" si="295"/>
        <v>2953571.51</v>
      </c>
      <c r="CF223" s="2">
        <f t="shared" si="295"/>
        <v>2233649.35</v>
      </c>
      <c r="CG223" s="2">
        <f t="shared" si="295"/>
        <v>3547923.03</v>
      </c>
      <c r="CH223" s="2">
        <f t="shared" si="295"/>
        <v>2170409.69</v>
      </c>
      <c r="CI223" s="2">
        <f t="shared" si="295"/>
        <v>8411456.9100000001</v>
      </c>
      <c r="CJ223" s="2">
        <f t="shared" si="295"/>
        <v>10270428.92</v>
      </c>
      <c r="CK223" s="2">
        <f t="shared" si="295"/>
        <v>55767649.030000001</v>
      </c>
      <c r="CL223" s="2">
        <f t="shared" si="295"/>
        <v>14708203.379999999</v>
      </c>
      <c r="CM223" s="2">
        <f t="shared" si="295"/>
        <v>9441718.040000001</v>
      </c>
      <c r="CN223" s="2">
        <f t="shared" si="295"/>
        <v>344783333.43000001</v>
      </c>
      <c r="CO223" s="2">
        <f t="shared" si="295"/>
        <v>154357842.65000001</v>
      </c>
      <c r="CP223" s="2">
        <f t="shared" si="295"/>
        <v>11427580.920000002</v>
      </c>
      <c r="CQ223" s="2">
        <f t="shared" si="295"/>
        <v>9763217.6199999992</v>
      </c>
      <c r="CR223" s="2">
        <f t="shared" si="295"/>
        <v>4029365.17</v>
      </c>
      <c r="CS223" s="2">
        <f t="shared" si="295"/>
        <v>4254727.6100000003</v>
      </c>
      <c r="CT223" s="2">
        <f t="shared" si="295"/>
        <v>2337789.4499999997</v>
      </c>
      <c r="CU223" s="2">
        <f t="shared" si="295"/>
        <v>1117089.18</v>
      </c>
      <c r="CV223" s="2">
        <f t="shared" si="295"/>
        <v>1075242.0799999998</v>
      </c>
      <c r="CW223" s="2">
        <f t="shared" si="295"/>
        <v>3800501.4</v>
      </c>
      <c r="CX223" s="2">
        <f t="shared" si="295"/>
        <v>5905231.3899999997</v>
      </c>
      <c r="CY223" s="2">
        <f t="shared" si="295"/>
        <v>1171388.0899999999</v>
      </c>
      <c r="CZ223" s="2">
        <f t="shared" si="295"/>
        <v>19999355.600000001</v>
      </c>
      <c r="DA223" s="2">
        <f t="shared" si="295"/>
        <v>3511096.64</v>
      </c>
      <c r="DB223" s="2">
        <f t="shared" si="295"/>
        <v>4757312.1500000004</v>
      </c>
      <c r="DC223" s="2">
        <f t="shared" si="295"/>
        <v>3506217.19</v>
      </c>
      <c r="DD223" s="2">
        <f t="shared" si="295"/>
        <v>3288047.29</v>
      </c>
      <c r="DE223" s="2">
        <f t="shared" si="295"/>
        <v>4724051.8600000003</v>
      </c>
      <c r="DF223" s="2">
        <f t="shared" si="295"/>
        <v>209304994.31999999</v>
      </c>
      <c r="DG223" s="2">
        <f t="shared" si="295"/>
        <v>2566180.0699999998</v>
      </c>
      <c r="DH223" s="2">
        <f t="shared" si="295"/>
        <v>20004121.509999998</v>
      </c>
      <c r="DI223" s="2">
        <f t="shared" si="295"/>
        <v>26893711.620000001</v>
      </c>
      <c r="DJ223" s="2">
        <f t="shared" si="295"/>
        <v>8133715</v>
      </c>
      <c r="DK223" s="2">
        <f t="shared" si="295"/>
        <v>6612237.1099999994</v>
      </c>
      <c r="DL223" s="2">
        <f t="shared" si="295"/>
        <v>66283619.859999999</v>
      </c>
      <c r="DM223" s="2">
        <f t="shared" si="295"/>
        <v>4252684.09</v>
      </c>
      <c r="DN223" s="2">
        <f t="shared" si="295"/>
        <v>16597021.67</v>
      </c>
      <c r="DO223" s="2">
        <f t="shared" si="295"/>
        <v>37884159.100000001</v>
      </c>
      <c r="DP223" s="2">
        <f t="shared" si="295"/>
        <v>3738845.83</v>
      </c>
      <c r="DQ223" s="2">
        <f t="shared" si="295"/>
        <v>10290102.729999999</v>
      </c>
      <c r="DR223" s="2">
        <f t="shared" si="295"/>
        <v>15870182</v>
      </c>
      <c r="DS223" s="2">
        <f t="shared" si="295"/>
        <v>7690123.5300000003</v>
      </c>
      <c r="DT223" s="2">
        <f t="shared" si="295"/>
        <v>3542962.94</v>
      </c>
      <c r="DU223" s="2">
        <f t="shared" si="295"/>
        <v>5199837.3599999994</v>
      </c>
      <c r="DV223" s="2">
        <f t="shared" si="295"/>
        <v>3887778.17</v>
      </c>
      <c r="DW223" s="2">
        <f t="shared" si="295"/>
        <v>4608650.6499999994</v>
      </c>
      <c r="DX223" s="2">
        <f t="shared" si="295"/>
        <v>3386263.7600000002</v>
      </c>
      <c r="DY223" s="2">
        <f t="shared" si="295"/>
        <v>4865787.32</v>
      </c>
      <c r="DZ223" s="2">
        <f t="shared" si="295"/>
        <v>8986872.2699999996</v>
      </c>
      <c r="EA223" s="2">
        <f t="shared" si="295"/>
        <v>6844732.9100000001</v>
      </c>
      <c r="EB223" s="2">
        <f t="shared" ref="EB223:FX223" si="296">+EB221+EB222</f>
        <v>6383382.79</v>
      </c>
      <c r="EC223" s="2">
        <f t="shared" si="296"/>
        <v>4065084.6</v>
      </c>
      <c r="ED223" s="2">
        <f t="shared" si="296"/>
        <v>22702314.510000002</v>
      </c>
      <c r="EE223" s="2">
        <f t="shared" si="296"/>
        <v>3497823.87</v>
      </c>
      <c r="EF223" s="2">
        <f t="shared" si="296"/>
        <v>16042067.48</v>
      </c>
      <c r="EG223" s="2">
        <f t="shared" si="296"/>
        <v>3889331.36</v>
      </c>
      <c r="EH223" s="2">
        <f t="shared" si="296"/>
        <v>3942668.13</v>
      </c>
      <c r="EI223" s="2">
        <f t="shared" si="296"/>
        <v>159934417.15000001</v>
      </c>
      <c r="EJ223" s="2">
        <f t="shared" si="296"/>
        <v>109828532.48</v>
      </c>
      <c r="EK223" s="2">
        <f t="shared" si="296"/>
        <v>8110320.5500000007</v>
      </c>
      <c r="EL223" s="2">
        <f t="shared" si="296"/>
        <v>6006797.7100000009</v>
      </c>
      <c r="EM223" s="2">
        <f t="shared" si="296"/>
        <v>5152796.4800000004</v>
      </c>
      <c r="EN223" s="2">
        <f t="shared" si="296"/>
        <v>10758598.57</v>
      </c>
      <c r="EO223" s="2">
        <f t="shared" si="296"/>
        <v>4384824.93</v>
      </c>
      <c r="EP223" s="2">
        <f t="shared" si="296"/>
        <v>5936914.6600000001</v>
      </c>
      <c r="EQ223" s="2">
        <f t="shared" si="296"/>
        <v>29568552.189999998</v>
      </c>
      <c r="ER223" s="2">
        <f t="shared" si="296"/>
        <v>5089278.5500000007</v>
      </c>
      <c r="ES223" s="2">
        <f t="shared" si="296"/>
        <v>3514565.82</v>
      </c>
      <c r="ET223" s="2">
        <f t="shared" si="296"/>
        <v>3984949.18</v>
      </c>
      <c r="EU223" s="2">
        <f t="shared" si="296"/>
        <v>7503773.8300000001</v>
      </c>
      <c r="EV223" s="2">
        <f t="shared" si="296"/>
        <v>1804480.75</v>
      </c>
      <c r="EW223" s="2">
        <f t="shared" si="296"/>
        <v>11431124.630000001</v>
      </c>
      <c r="EX223" s="2">
        <f t="shared" si="296"/>
        <v>3591983.13</v>
      </c>
      <c r="EY223" s="2">
        <f t="shared" si="296"/>
        <v>3209692.9</v>
      </c>
      <c r="EZ223" s="2">
        <f t="shared" si="296"/>
        <v>2562992.52</v>
      </c>
      <c r="FA223" s="2">
        <f t="shared" si="296"/>
        <v>41144584.310000002</v>
      </c>
      <c r="FB223" s="2">
        <f t="shared" si="296"/>
        <v>4655102.53</v>
      </c>
      <c r="FC223" s="2">
        <f t="shared" si="296"/>
        <v>19202609.629999999</v>
      </c>
      <c r="FD223" s="2">
        <f t="shared" si="296"/>
        <v>5633996.0700000003</v>
      </c>
      <c r="FE223" s="2">
        <f t="shared" si="296"/>
        <v>1822906.05</v>
      </c>
      <c r="FF223" s="2">
        <f t="shared" si="296"/>
        <v>3794441.21</v>
      </c>
      <c r="FG223" s="2">
        <f t="shared" si="296"/>
        <v>2692281.87</v>
      </c>
      <c r="FH223" s="2">
        <f t="shared" si="296"/>
        <v>1675860.5499999998</v>
      </c>
      <c r="FI223" s="2">
        <f t="shared" si="296"/>
        <v>19275792.5</v>
      </c>
      <c r="FJ223" s="2">
        <f t="shared" si="296"/>
        <v>22746683.73</v>
      </c>
      <c r="FK223" s="2">
        <f t="shared" si="296"/>
        <v>29479514.34</v>
      </c>
      <c r="FL223" s="2">
        <f t="shared" si="296"/>
        <v>89115649.710000008</v>
      </c>
      <c r="FM223" s="2">
        <f t="shared" si="296"/>
        <v>42708729.480000004</v>
      </c>
      <c r="FN223" s="2">
        <f t="shared" si="296"/>
        <v>255931761.24000001</v>
      </c>
      <c r="FO223" s="2">
        <f t="shared" si="296"/>
        <v>12755160.680000002</v>
      </c>
      <c r="FP223" s="2">
        <f t="shared" si="296"/>
        <v>26112387.740000002</v>
      </c>
      <c r="FQ223" s="2">
        <f t="shared" si="296"/>
        <v>11806456.640000001</v>
      </c>
      <c r="FR223" s="2">
        <f t="shared" si="296"/>
        <v>3337751.62</v>
      </c>
      <c r="FS223" s="2">
        <f t="shared" si="296"/>
        <v>3148420.14</v>
      </c>
      <c r="FT223" s="2">
        <f t="shared" si="296"/>
        <v>1489247.7799999998</v>
      </c>
      <c r="FU223" s="2">
        <f t="shared" si="296"/>
        <v>10225254.170000002</v>
      </c>
      <c r="FV223" s="2">
        <f t="shared" si="296"/>
        <v>9857827.2199999988</v>
      </c>
      <c r="FW223" s="2">
        <f t="shared" si="296"/>
        <v>2973919.75</v>
      </c>
      <c r="FX223" s="2">
        <f t="shared" si="296"/>
        <v>1390513.69</v>
      </c>
      <c r="FY223" s="2"/>
      <c r="FZ223" s="2">
        <f>SUM(C223:FX223)</f>
        <v>9309204306.6299934</v>
      </c>
      <c r="GA223" s="2"/>
      <c r="GB223" s="2"/>
      <c r="GC223" s="2"/>
      <c r="GD223" s="2"/>
      <c r="GE223" s="2"/>
      <c r="GF223" s="2"/>
      <c r="GG223" s="2"/>
      <c r="GH223" s="2"/>
      <c r="GI223" s="2"/>
      <c r="GJ223" s="2"/>
      <c r="GK223" s="2"/>
    </row>
    <row r="224" spans="1:193" x14ac:dyDescent="0.35">
      <c r="A224" s="3" t="s">
        <v>525</v>
      </c>
      <c r="B224" s="2" t="s">
        <v>980</v>
      </c>
      <c r="C224" s="2">
        <f t="shared" ref="C224:BN224" si="297">C167</f>
        <v>1069154.43</v>
      </c>
      <c r="D224" s="2">
        <f t="shared" si="297"/>
        <v>3405513.25</v>
      </c>
      <c r="E224" s="2">
        <f t="shared" si="297"/>
        <v>1245069.23</v>
      </c>
      <c r="F224" s="2">
        <f t="shared" si="297"/>
        <v>1932037.66</v>
      </c>
      <c r="G224" s="2">
        <f t="shared" si="297"/>
        <v>88624.78</v>
      </c>
      <c r="H224" s="2">
        <f t="shared" si="297"/>
        <v>56697.21</v>
      </c>
      <c r="I224" s="2">
        <f t="shared" si="297"/>
        <v>1256903.44</v>
      </c>
      <c r="J224" s="2">
        <f t="shared" si="297"/>
        <v>154396.9</v>
      </c>
      <c r="K224" s="2">
        <f t="shared" si="297"/>
        <v>0</v>
      </c>
      <c r="L224" s="2">
        <f t="shared" si="297"/>
        <v>113111.79</v>
      </c>
      <c r="M224" s="2">
        <f t="shared" si="297"/>
        <v>153492.78</v>
      </c>
      <c r="N224" s="2">
        <f t="shared" si="297"/>
        <v>3968928.49</v>
      </c>
      <c r="O224" s="2">
        <f t="shared" si="297"/>
        <v>317685.2</v>
      </c>
      <c r="P224" s="2">
        <f t="shared" si="297"/>
        <v>19626.03</v>
      </c>
      <c r="Q224" s="2">
        <f t="shared" si="297"/>
        <v>9134463.5600000005</v>
      </c>
      <c r="R224" s="2">
        <f t="shared" si="297"/>
        <v>54660.33</v>
      </c>
      <c r="S224" s="2">
        <f t="shared" si="297"/>
        <v>47762.63</v>
      </c>
      <c r="T224" s="2">
        <f t="shared" si="297"/>
        <v>1463.26</v>
      </c>
      <c r="U224" s="2">
        <f t="shared" si="297"/>
        <v>0</v>
      </c>
      <c r="V224" s="2">
        <f t="shared" si="297"/>
        <v>0</v>
      </c>
      <c r="W224" s="2">
        <f t="shared" si="297"/>
        <v>0</v>
      </c>
      <c r="X224" s="2">
        <f t="shared" si="297"/>
        <v>0</v>
      </c>
      <c r="Y224" s="2">
        <f t="shared" si="297"/>
        <v>2534.75</v>
      </c>
      <c r="Z224" s="2">
        <f t="shared" si="297"/>
        <v>6385.74</v>
      </c>
      <c r="AA224" s="2">
        <f t="shared" si="297"/>
        <v>1733844.88</v>
      </c>
      <c r="AB224" s="2">
        <f t="shared" si="297"/>
        <v>1193783.69</v>
      </c>
      <c r="AC224" s="2">
        <f t="shared" si="297"/>
        <v>20167.05</v>
      </c>
      <c r="AD224" s="2">
        <f t="shared" si="297"/>
        <v>23483.65</v>
      </c>
      <c r="AE224" s="2">
        <f t="shared" si="297"/>
        <v>4928.54</v>
      </c>
      <c r="AF224" s="2">
        <f t="shared" si="297"/>
        <v>7305.91</v>
      </c>
      <c r="AG224" s="2">
        <f t="shared" si="297"/>
        <v>12969.94</v>
      </c>
      <c r="AH224" s="2">
        <f t="shared" si="297"/>
        <v>0</v>
      </c>
      <c r="AI224" s="2">
        <f t="shared" si="297"/>
        <v>1984.54</v>
      </c>
      <c r="AJ224" s="2">
        <f t="shared" si="297"/>
        <v>2960.75</v>
      </c>
      <c r="AK224" s="2">
        <f t="shared" si="297"/>
        <v>1501.86</v>
      </c>
      <c r="AL224" s="2">
        <f t="shared" si="297"/>
        <v>12727.95</v>
      </c>
      <c r="AM224" s="2">
        <f t="shared" si="297"/>
        <v>0</v>
      </c>
      <c r="AN224" s="2">
        <f t="shared" si="297"/>
        <v>0</v>
      </c>
      <c r="AO224" s="2">
        <f t="shared" si="297"/>
        <v>95175.18</v>
      </c>
      <c r="AP224" s="2">
        <f t="shared" si="297"/>
        <v>12082176.439999999</v>
      </c>
      <c r="AQ224" s="2">
        <f t="shared" si="297"/>
        <v>0</v>
      </c>
      <c r="AR224" s="2">
        <f t="shared" si="297"/>
        <v>1498979.28</v>
      </c>
      <c r="AS224" s="2">
        <f t="shared" si="297"/>
        <v>1030617.64</v>
      </c>
      <c r="AT224" s="2">
        <f t="shared" si="297"/>
        <v>26521.46</v>
      </c>
      <c r="AU224" s="2">
        <f t="shared" si="297"/>
        <v>4849.66</v>
      </c>
      <c r="AV224" s="2">
        <f t="shared" si="297"/>
        <v>2447.48</v>
      </c>
      <c r="AW224" s="2">
        <f t="shared" si="297"/>
        <v>1315.9</v>
      </c>
      <c r="AX224" s="2">
        <f t="shared" si="297"/>
        <v>13101.46</v>
      </c>
      <c r="AY224" s="2">
        <f t="shared" si="297"/>
        <v>5234.13</v>
      </c>
      <c r="AZ224" s="2">
        <f t="shared" si="297"/>
        <v>798753.84</v>
      </c>
      <c r="BA224" s="2">
        <f t="shared" si="297"/>
        <v>145568.22</v>
      </c>
      <c r="BB224" s="2">
        <f t="shared" si="297"/>
        <v>164236.93</v>
      </c>
      <c r="BC224" s="2">
        <f t="shared" si="297"/>
        <v>1163573.8999999999</v>
      </c>
      <c r="BD224" s="2">
        <f t="shared" si="297"/>
        <v>50406.63</v>
      </c>
      <c r="BE224" s="2">
        <f t="shared" si="297"/>
        <v>3651.52</v>
      </c>
      <c r="BF224" s="2">
        <f t="shared" si="297"/>
        <v>351917.72</v>
      </c>
      <c r="BG224" s="2">
        <f t="shared" si="297"/>
        <v>56963.39</v>
      </c>
      <c r="BH224" s="2">
        <f t="shared" si="297"/>
        <v>8909.64</v>
      </c>
      <c r="BI224" s="2">
        <f t="shared" si="297"/>
        <v>23812</v>
      </c>
      <c r="BJ224" s="2">
        <f t="shared" si="297"/>
        <v>54375.78</v>
      </c>
      <c r="BK224" s="2">
        <f t="shared" si="297"/>
        <v>473823.62</v>
      </c>
      <c r="BL224" s="2">
        <f t="shared" si="297"/>
        <v>3693.07</v>
      </c>
      <c r="BM224" s="2">
        <f t="shared" si="297"/>
        <v>13374.61</v>
      </c>
      <c r="BN224" s="2">
        <f t="shared" si="297"/>
        <v>10717.84</v>
      </c>
      <c r="BO224" s="2">
        <f t="shared" ref="BO224:DZ224" si="298">BO167</f>
        <v>7786.24</v>
      </c>
      <c r="BP224" s="2">
        <f t="shared" si="298"/>
        <v>1552.78</v>
      </c>
      <c r="BQ224" s="2">
        <f t="shared" si="298"/>
        <v>1067926.3799999999</v>
      </c>
      <c r="BR224" s="2">
        <f t="shared" si="298"/>
        <v>592285.06999999995</v>
      </c>
      <c r="BS224" s="2">
        <f t="shared" si="298"/>
        <v>163762.1</v>
      </c>
      <c r="BT224" s="2">
        <f t="shared" si="298"/>
        <v>2313.58</v>
      </c>
      <c r="BU224" s="2">
        <f t="shared" si="298"/>
        <v>45365.97</v>
      </c>
      <c r="BV224" s="2">
        <f t="shared" si="298"/>
        <v>68297.740000000005</v>
      </c>
      <c r="BW224" s="2">
        <f t="shared" si="298"/>
        <v>129361.37</v>
      </c>
      <c r="BX224" s="2">
        <f t="shared" si="298"/>
        <v>0</v>
      </c>
      <c r="BY224" s="2">
        <f t="shared" si="298"/>
        <v>0</v>
      </c>
      <c r="BZ224" s="2">
        <f t="shared" si="298"/>
        <v>0</v>
      </c>
      <c r="CA224" s="2">
        <f t="shared" si="298"/>
        <v>4875.5600000000004</v>
      </c>
      <c r="CB224" s="2">
        <f t="shared" si="298"/>
        <v>2227192.9300000002</v>
      </c>
      <c r="CC224" s="2">
        <f t="shared" si="298"/>
        <v>0</v>
      </c>
      <c r="CD224" s="2">
        <f t="shared" si="298"/>
        <v>1316.25</v>
      </c>
      <c r="CE224" s="2">
        <f t="shared" si="298"/>
        <v>1498.82</v>
      </c>
      <c r="CF224" s="2">
        <f t="shared" si="298"/>
        <v>0</v>
      </c>
      <c r="CG224" s="2">
        <f t="shared" si="298"/>
        <v>21999.64</v>
      </c>
      <c r="CH224" s="2">
        <f t="shared" si="298"/>
        <v>14811.15</v>
      </c>
      <c r="CI224" s="2">
        <f t="shared" si="298"/>
        <v>67955.73</v>
      </c>
      <c r="CJ224" s="2">
        <f t="shared" si="298"/>
        <v>152130.71</v>
      </c>
      <c r="CK224" s="2">
        <f t="shared" si="298"/>
        <v>129198.29</v>
      </c>
      <c r="CL224" s="2">
        <f t="shared" si="298"/>
        <v>23234.240000000002</v>
      </c>
      <c r="CM224" s="2">
        <f t="shared" si="298"/>
        <v>7810.88</v>
      </c>
      <c r="CN224" s="2">
        <f t="shared" si="298"/>
        <v>982317</v>
      </c>
      <c r="CO224" s="2">
        <f t="shared" si="298"/>
        <v>315505.75</v>
      </c>
      <c r="CP224" s="2">
        <f t="shared" si="298"/>
        <v>134526.39000000001</v>
      </c>
      <c r="CQ224" s="2">
        <f t="shared" si="298"/>
        <v>1870.21</v>
      </c>
      <c r="CR224" s="2">
        <f t="shared" si="298"/>
        <v>0</v>
      </c>
      <c r="CS224" s="2">
        <f t="shared" si="298"/>
        <v>3637.5</v>
      </c>
      <c r="CT224" s="2">
        <f t="shared" si="298"/>
        <v>1611.66</v>
      </c>
      <c r="CU224" s="2">
        <f t="shared" si="298"/>
        <v>2811.11</v>
      </c>
      <c r="CV224" s="2">
        <f t="shared" si="298"/>
        <v>0</v>
      </c>
      <c r="CW224" s="2">
        <f t="shared" si="298"/>
        <v>0</v>
      </c>
      <c r="CX224" s="2">
        <f t="shared" si="298"/>
        <v>18381.29</v>
      </c>
      <c r="CY224" s="2">
        <f t="shared" si="298"/>
        <v>0</v>
      </c>
      <c r="CZ224" s="2">
        <f t="shared" si="298"/>
        <v>26659.31</v>
      </c>
      <c r="DA224" s="2">
        <f t="shared" si="298"/>
        <v>0</v>
      </c>
      <c r="DB224" s="2">
        <f t="shared" si="298"/>
        <v>6947.69</v>
      </c>
      <c r="DC224" s="2">
        <f t="shared" si="298"/>
        <v>0</v>
      </c>
      <c r="DD224" s="2">
        <f t="shared" si="298"/>
        <v>6110.9</v>
      </c>
      <c r="DE224" s="2">
        <f t="shared" si="298"/>
        <v>1160.03</v>
      </c>
      <c r="DF224" s="2">
        <f t="shared" si="298"/>
        <v>452638.01</v>
      </c>
      <c r="DG224" s="2">
        <f t="shared" si="298"/>
        <v>0</v>
      </c>
      <c r="DH224" s="2">
        <f t="shared" si="298"/>
        <v>91791.08</v>
      </c>
      <c r="DI224" s="2">
        <f t="shared" si="298"/>
        <v>45528.84</v>
      </c>
      <c r="DJ224" s="2">
        <f t="shared" si="298"/>
        <v>8520.58</v>
      </c>
      <c r="DK224" s="2">
        <f t="shared" si="298"/>
        <v>19189.46</v>
      </c>
      <c r="DL224" s="2">
        <f t="shared" si="298"/>
        <v>256498.95</v>
      </c>
      <c r="DM224" s="2">
        <f t="shared" si="298"/>
        <v>0</v>
      </c>
      <c r="DN224" s="2">
        <f t="shared" si="298"/>
        <v>58928.3</v>
      </c>
      <c r="DO224" s="2">
        <f t="shared" si="298"/>
        <v>418826.54</v>
      </c>
      <c r="DP224" s="2">
        <f t="shared" si="298"/>
        <v>0</v>
      </c>
      <c r="DQ224" s="2">
        <f t="shared" si="298"/>
        <v>52586.66</v>
      </c>
      <c r="DR224" s="2">
        <f t="shared" si="298"/>
        <v>21664.39</v>
      </c>
      <c r="DS224" s="2">
        <f t="shared" si="298"/>
        <v>26329.5</v>
      </c>
      <c r="DT224" s="2">
        <f t="shared" si="298"/>
        <v>5988.78</v>
      </c>
      <c r="DU224" s="2">
        <f t="shared" si="298"/>
        <v>0</v>
      </c>
      <c r="DV224" s="2">
        <f t="shared" si="298"/>
        <v>4068.2</v>
      </c>
      <c r="DW224" s="2">
        <f t="shared" si="298"/>
        <v>0</v>
      </c>
      <c r="DX224" s="2">
        <f t="shared" si="298"/>
        <v>7077.39</v>
      </c>
      <c r="DY224" s="2">
        <f t="shared" si="298"/>
        <v>3936.03</v>
      </c>
      <c r="DZ224" s="2">
        <f t="shared" si="298"/>
        <v>993.95</v>
      </c>
      <c r="EA224" s="2">
        <f t="shared" ref="EA224:FX224" si="299">EA167</f>
        <v>28166.59</v>
      </c>
      <c r="EB224" s="2">
        <f t="shared" si="299"/>
        <v>61964.639999999999</v>
      </c>
      <c r="EC224" s="2">
        <f t="shared" si="299"/>
        <v>2299.09</v>
      </c>
      <c r="ED224" s="2">
        <f t="shared" si="299"/>
        <v>59494.47</v>
      </c>
      <c r="EE224" s="2">
        <f t="shared" si="299"/>
        <v>15364.92</v>
      </c>
      <c r="EF224" s="2">
        <f t="shared" si="299"/>
        <v>53993.98</v>
      </c>
      <c r="EG224" s="2">
        <f t="shared" si="299"/>
        <v>53569.54</v>
      </c>
      <c r="EH224" s="2">
        <f t="shared" si="299"/>
        <v>11227.7</v>
      </c>
      <c r="EI224" s="2">
        <f t="shared" si="299"/>
        <v>309153.51</v>
      </c>
      <c r="EJ224" s="2">
        <f t="shared" si="299"/>
        <v>173663.51</v>
      </c>
      <c r="EK224" s="2">
        <f t="shared" si="299"/>
        <v>13813.27</v>
      </c>
      <c r="EL224" s="2">
        <f t="shared" si="299"/>
        <v>933.68</v>
      </c>
      <c r="EM224" s="2">
        <f t="shared" si="299"/>
        <v>2157.92</v>
      </c>
      <c r="EN224" s="2">
        <f t="shared" si="299"/>
        <v>9646.7199999999993</v>
      </c>
      <c r="EO224" s="2">
        <f t="shared" si="299"/>
        <v>3500.95</v>
      </c>
      <c r="EP224" s="2">
        <f t="shared" si="299"/>
        <v>16419.82</v>
      </c>
      <c r="EQ224" s="2">
        <f t="shared" si="299"/>
        <v>141814.51</v>
      </c>
      <c r="ER224" s="2">
        <f t="shared" si="299"/>
        <v>20938.97</v>
      </c>
      <c r="ES224" s="2">
        <f t="shared" si="299"/>
        <v>4220.8599999999997</v>
      </c>
      <c r="ET224" s="2">
        <f t="shared" si="299"/>
        <v>11143.37</v>
      </c>
      <c r="EU224" s="2">
        <f t="shared" si="299"/>
        <v>84011.36</v>
      </c>
      <c r="EV224" s="2">
        <f t="shared" si="299"/>
        <v>20068.03</v>
      </c>
      <c r="EW224" s="2">
        <f t="shared" si="299"/>
        <v>59330.13</v>
      </c>
      <c r="EX224" s="2">
        <f t="shared" si="299"/>
        <v>3229.04</v>
      </c>
      <c r="EY224" s="2">
        <f t="shared" si="299"/>
        <v>10777.49</v>
      </c>
      <c r="EZ224" s="2">
        <f t="shared" si="299"/>
        <v>0</v>
      </c>
      <c r="FA224" s="2">
        <f t="shared" si="299"/>
        <v>577236.75</v>
      </c>
      <c r="FB224" s="2">
        <f t="shared" si="299"/>
        <v>0</v>
      </c>
      <c r="FC224" s="2">
        <f t="shared" si="299"/>
        <v>21221.33</v>
      </c>
      <c r="FD224" s="2">
        <f t="shared" si="299"/>
        <v>4124.6400000000003</v>
      </c>
      <c r="FE224" s="2">
        <f t="shared" si="299"/>
        <v>24417.03</v>
      </c>
      <c r="FF224" s="2">
        <f t="shared" si="299"/>
        <v>0</v>
      </c>
      <c r="FG224" s="2">
        <f t="shared" si="299"/>
        <v>8244.6200000000008</v>
      </c>
      <c r="FH224" s="2">
        <f t="shared" si="299"/>
        <v>0</v>
      </c>
      <c r="FI224" s="2">
        <f t="shared" si="299"/>
        <v>126511.33</v>
      </c>
      <c r="FJ224" s="2">
        <f t="shared" si="299"/>
        <v>56942.77</v>
      </c>
      <c r="FK224" s="2">
        <f t="shared" si="299"/>
        <v>194459.05</v>
      </c>
      <c r="FL224" s="2">
        <f t="shared" si="299"/>
        <v>125941.83</v>
      </c>
      <c r="FM224" s="2">
        <f t="shared" si="299"/>
        <v>69060.38</v>
      </c>
      <c r="FN224" s="2">
        <f t="shared" si="299"/>
        <v>2469612.0099999998</v>
      </c>
      <c r="FO224" s="2">
        <f t="shared" si="299"/>
        <v>38541.57</v>
      </c>
      <c r="FP224" s="2">
        <f t="shared" si="299"/>
        <v>248633.48</v>
      </c>
      <c r="FQ224" s="2">
        <f t="shared" si="299"/>
        <v>50182.86</v>
      </c>
      <c r="FR224" s="2">
        <f t="shared" si="299"/>
        <v>0</v>
      </c>
      <c r="FS224" s="2">
        <f t="shared" si="299"/>
        <v>0</v>
      </c>
      <c r="FT224" s="2">
        <f t="shared" si="299"/>
        <v>0</v>
      </c>
      <c r="FU224" s="2">
        <f t="shared" si="299"/>
        <v>123446.13</v>
      </c>
      <c r="FV224" s="2">
        <f t="shared" si="299"/>
        <v>84048.65</v>
      </c>
      <c r="FW224" s="2">
        <f t="shared" si="299"/>
        <v>12869.93</v>
      </c>
      <c r="FX224" s="2">
        <f t="shared" si="299"/>
        <v>1915.57</v>
      </c>
      <c r="FY224" s="2"/>
      <c r="FZ224" s="2"/>
      <c r="GA224" s="2"/>
      <c r="GB224" s="2"/>
      <c r="GC224" s="2"/>
      <c r="GD224" s="2"/>
      <c r="GE224" s="2"/>
      <c r="GF224" s="2"/>
      <c r="GG224" s="2"/>
      <c r="GH224" s="2"/>
      <c r="GI224" s="2"/>
      <c r="GJ224" s="2"/>
      <c r="GK224" s="2"/>
    </row>
    <row r="225" spans="1:193" x14ac:dyDescent="0.35">
      <c r="A225" s="3" t="s">
        <v>526</v>
      </c>
      <c r="B225" s="2" t="s">
        <v>1036</v>
      </c>
      <c r="C225" s="2">
        <f>C180</f>
        <v>1773588</v>
      </c>
      <c r="D225" s="2">
        <f t="shared" ref="D225:BO225" si="300">D180</f>
        <v>4990440</v>
      </c>
      <c r="E225" s="2">
        <f t="shared" si="300"/>
        <v>0</v>
      </c>
      <c r="F225" s="2">
        <f t="shared" si="300"/>
        <v>17608914</v>
      </c>
      <c r="G225" s="2">
        <f t="shared" si="300"/>
        <v>19176</v>
      </c>
      <c r="H225" s="2">
        <f t="shared" si="300"/>
        <v>19176</v>
      </c>
      <c r="I225" s="2">
        <f t="shared" si="300"/>
        <v>295200</v>
      </c>
      <c r="J225" s="2">
        <f t="shared" si="300"/>
        <v>0</v>
      </c>
      <c r="K225" s="2">
        <f t="shared" si="300"/>
        <v>0</v>
      </c>
      <c r="L225" s="2">
        <f t="shared" si="300"/>
        <v>225774</v>
      </c>
      <c r="M225" s="2">
        <f t="shared" si="300"/>
        <v>58440</v>
      </c>
      <c r="N225" s="2">
        <f t="shared" si="300"/>
        <v>1565970</v>
      </c>
      <c r="O225" s="2">
        <f t="shared" si="300"/>
        <v>606780</v>
      </c>
      <c r="P225" s="2">
        <f t="shared" si="300"/>
        <v>0</v>
      </c>
      <c r="Q225" s="2">
        <f t="shared" si="300"/>
        <v>1522878</v>
      </c>
      <c r="R225" s="2">
        <f t="shared" si="300"/>
        <v>58477926</v>
      </c>
      <c r="S225" s="2">
        <f t="shared" si="300"/>
        <v>63000</v>
      </c>
      <c r="T225" s="2">
        <f t="shared" si="300"/>
        <v>0</v>
      </c>
      <c r="U225" s="2">
        <f t="shared" si="300"/>
        <v>0</v>
      </c>
      <c r="V225" s="2">
        <f t="shared" si="300"/>
        <v>0</v>
      </c>
      <c r="W225" s="2">
        <f t="shared" si="300"/>
        <v>9588</v>
      </c>
      <c r="X225" s="2">
        <f t="shared" si="300"/>
        <v>0</v>
      </c>
      <c r="Y225" s="2">
        <f t="shared" si="300"/>
        <v>5376000</v>
      </c>
      <c r="Z225" s="2">
        <f t="shared" si="300"/>
        <v>9588</v>
      </c>
      <c r="AA225" s="2">
        <f t="shared" si="300"/>
        <v>4335420</v>
      </c>
      <c r="AB225" s="2">
        <f t="shared" si="300"/>
        <v>2813550</v>
      </c>
      <c r="AC225" s="2">
        <f t="shared" si="300"/>
        <v>0</v>
      </c>
      <c r="AD225" s="2">
        <f t="shared" si="300"/>
        <v>19176</v>
      </c>
      <c r="AE225" s="2">
        <f t="shared" si="300"/>
        <v>0</v>
      </c>
      <c r="AF225" s="2">
        <f t="shared" si="300"/>
        <v>0</v>
      </c>
      <c r="AG225" s="2">
        <f t="shared" si="300"/>
        <v>23970</v>
      </c>
      <c r="AH225" s="2">
        <f t="shared" si="300"/>
        <v>0</v>
      </c>
      <c r="AI225" s="2">
        <f t="shared" si="300"/>
        <v>0</v>
      </c>
      <c r="AJ225" s="2">
        <f t="shared" si="300"/>
        <v>0</v>
      </c>
      <c r="AK225" s="2">
        <f t="shared" si="300"/>
        <v>0</v>
      </c>
      <c r="AL225" s="2">
        <f t="shared" si="300"/>
        <v>0</v>
      </c>
      <c r="AM225" s="2">
        <f t="shared" si="300"/>
        <v>0</v>
      </c>
      <c r="AN225" s="2">
        <f t="shared" si="300"/>
        <v>0</v>
      </c>
      <c r="AO225" s="2">
        <f t="shared" si="300"/>
        <v>1135602</v>
      </c>
      <c r="AP225" s="2">
        <f t="shared" si="300"/>
        <v>8053980</v>
      </c>
      <c r="AQ225" s="2">
        <f t="shared" si="300"/>
        <v>9588</v>
      </c>
      <c r="AR225" s="2">
        <f t="shared" si="300"/>
        <v>15146820</v>
      </c>
      <c r="AS225" s="2">
        <f t="shared" si="300"/>
        <v>212760</v>
      </c>
      <c r="AT225" s="2">
        <f t="shared" si="300"/>
        <v>5308440</v>
      </c>
      <c r="AU225" s="2">
        <f t="shared" si="300"/>
        <v>0</v>
      </c>
      <c r="AV225" s="2">
        <f t="shared" si="300"/>
        <v>0</v>
      </c>
      <c r="AW225" s="2">
        <f t="shared" si="300"/>
        <v>9588</v>
      </c>
      <c r="AX225" s="2">
        <f t="shared" si="300"/>
        <v>0</v>
      </c>
      <c r="AY225" s="2">
        <f t="shared" si="300"/>
        <v>38352</v>
      </c>
      <c r="AZ225" s="2">
        <f t="shared" si="300"/>
        <v>1260000</v>
      </c>
      <c r="BA225" s="2">
        <f t="shared" si="300"/>
        <v>2566116</v>
      </c>
      <c r="BB225" s="2">
        <f t="shared" si="300"/>
        <v>134232</v>
      </c>
      <c r="BC225" s="2">
        <f t="shared" si="300"/>
        <v>5738274</v>
      </c>
      <c r="BD225" s="2">
        <f t="shared" si="300"/>
        <v>47940</v>
      </c>
      <c r="BE225" s="2">
        <f t="shared" si="300"/>
        <v>0</v>
      </c>
      <c r="BF225" s="2">
        <f t="shared" si="300"/>
        <v>12184830</v>
      </c>
      <c r="BG225" s="2">
        <f t="shared" si="300"/>
        <v>0</v>
      </c>
      <c r="BH225" s="2">
        <f t="shared" si="300"/>
        <v>412938</v>
      </c>
      <c r="BI225" s="2">
        <f t="shared" si="300"/>
        <v>0</v>
      </c>
      <c r="BJ225" s="2">
        <f t="shared" si="300"/>
        <v>231936</v>
      </c>
      <c r="BK225" s="2">
        <f t="shared" si="300"/>
        <v>111698430</v>
      </c>
      <c r="BL225" s="2">
        <f t="shared" si="300"/>
        <v>62778</v>
      </c>
      <c r="BM225" s="2">
        <f t="shared" si="300"/>
        <v>38352</v>
      </c>
      <c r="BN225" s="2">
        <f t="shared" si="300"/>
        <v>637578</v>
      </c>
      <c r="BO225" s="2">
        <f t="shared" si="300"/>
        <v>23970</v>
      </c>
      <c r="BP225" s="2">
        <f t="shared" ref="BP225:EA225" si="301">BP180</f>
        <v>0</v>
      </c>
      <c r="BQ225" s="2">
        <f t="shared" si="301"/>
        <v>14382</v>
      </c>
      <c r="BR225" s="2">
        <f t="shared" si="301"/>
        <v>0</v>
      </c>
      <c r="BS225" s="2">
        <f t="shared" si="301"/>
        <v>0</v>
      </c>
      <c r="BT225" s="2">
        <f t="shared" si="301"/>
        <v>9588</v>
      </c>
      <c r="BU225" s="2">
        <f t="shared" si="301"/>
        <v>20088</v>
      </c>
      <c r="BV225" s="2">
        <f t="shared" si="301"/>
        <v>0</v>
      </c>
      <c r="BW225" s="2">
        <f t="shared" si="301"/>
        <v>0</v>
      </c>
      <c r="BX225" s="2">
        <f t="shared" si="301"/>
        <v>0</v>
      </c>
      <c r="BY225" s="2">
        <f t="shared" si="301"/>
        <v>0</v>
      </c>
      <c r="BZ225" s="2">
        <f t="shared" si="301"/>
        <v>0</v>
      </c>
      <c r="CA225" s="2">
        <f t="shared" si="301"/>
        <v>0</v>
      </c>
      <c r="CB225" s="2">
        <f t="shared" si="301"/>
        <v>11467128</v>
      </c>
      <c r="CC225" s="2">
        <f t="shared" si="301"/>
        <v>0</v>
      </c>
      <c r="CD225" s="2">
        <f t="shared" si="301"/>
        <v>0</v>
      </c>
      <c r="CE225" s="2">
        <f t="shared" si="301"/>
        <v>0</v>
      </c>
      <c r="CF225" s="2">
        <f t="shared" si="301"/>
        <v>0</v>
      </c>
      <c r="CG225" s="2">
        <f t="shared" si="301"/>
        <v>0</v>
      </c>
      <c r="CH225" s="2">
        <f t="shared" si="301"/>
        <v>0</v>
      </c>
      <c r="CI225" s="2">
        <f t="shared" si="301"/>
        <v>0</v>
      </c>
      <c r="CJ225" s="2">
        <f t="shared" si="301"/>
        <v>85326</v>
      </c>
      <c r="CK225" s="2">
        <f t="shared" si="301"/>
        <v>7843500</v>
      </c>
      <c r="CL225" s="2">
        <f t="shared" si="301"/>
        <v>107514</v>
      </c>
      <c r="CM225" s="2">
        <f t="shared" si="301"/>
        <v>277338</v>
      </c>
      <c r="CN225" s="2">
        <f t="shared" si="301"/>
        <v>8183106</v>
      </c>
      <c r="CO225" s="2">
        <f t="shared" si="301"/>
        <v>759774</v>
      </c>
      <c r="CP225" s="2">
        <f t="shared" si="301"/>
        <v>68940</v>
      </c>
      <c r="CQ225" s="2">
        <f t="shared" si="301"/>
        <v>19176</v>
      </c>
      <c r="CR225" s="2">
        <f t="shared" si="301"/>
        <v>0</v>
      </c>
      <c r="CS225" s="2">
        <f t="shared" si="301"/>
        <v>0</v>
      </c>
      <c r="CT225" s="2">
        <f t="shared" si="301"/>
        <v>0</v>
      </c>
      <c r="CU225" s="2">
        <f t="shared" si="301"/>
        <v>3485088</v>
      </c>
      <c r="CV225" s="2">
        <f t="shared" si="301"/>
        <v>0</v>
      </c>
      <c r="CW225" s="2">
        <f t="shared" si="301"/>
        <v>0</v>
      </c>
      <c r="CX225" s="2">
        <f t="shared" si="301"/>
        <v>0</v>
      </c>
      <c r="CY225" s="2">
        <f t="shared" si="301"/>
        <v>0</v>
      </c>
      <c r="CZ225" s="2">
        <f t="shared" si="301"/>
        <v>0</v>
      </c>
      <c r="DA225" s="2">
        <f t="shared" si="301"/>
        <v>10500</v>
      </c>
      <c r="DB225" s="2">
        <f t="shared" si="301"/>
        <v>0</v>
      </c>
      <c r="DC225" s="2">
        <f t="shared" si="301"/>
        <v>0</v>
      </c>
      <c r="DD225" s="2">
        <f t="shared" si="301"/>
        <v>0</v>
      </c>
      <c r="DE225" s="2">
        <f t="shared" si="301"/>
        <v>0</v>
      </c>
      <c r="DF225" s="2">
        <f t="shared" si="301"/>
        <v>428934</v>
      </c>
      <c r="DG225" s="2">
        <f t="shared" si="301"/>
        <v>0</v>
      </c>
      <c r="DH225" s="2">
        <f t="shared" si="301"/>
        <v>0</v>
      </c>
      <c r="DI225" s="2">
        <f t="shared" si="301"/>
        <v>85146</v>
      </c>
      <c r="DJ225" s="2">
        <f t="shared" si="301"/>
        <v>10500</v>
      </c>
      <c r="DK225" s="2">
        <f t="shared" si="301"/>
        <v>0</v>
      </c>
      <c r="DL225" s="2">
        <f t="shared" si="301"/>
        <v>57528</v>
      </c>
      <c r="DM225" s="2">
        <f t="shared" si="301"/>
        <v>0</v>
      </c>
      <c r="DN225" s="2">
        <f t="shared" si="301"/>
        <v>21000</v>
      </c>
      <c r="DO225" s="2">
        <f t="shared" si="301"/>
        <v>10500</v>
      </c>
      <c r="DP225" s="2">
        <f t="shared" si="301"/>
        <v>0</v>
      </c>
      <c r="DQ225" s="2">
        <f t="shared" si="301"/>
        <v>0</v>
      </c>
      <c r="DR225" s="2">
        <f t="shared" si="301"/>
        <v>0</v>
      </c>
      <c r="DS225" s="2">
        <f t="shared" si="301"/>
        <v>0</v>
      </c>
      <c r="DT225" s="2">
        <f t="shared" si="301"/>
        <v>0</v>
      </c>
      <c r="DU225" s="2">
        <f t="shared" si="301"/>
        <v>0</v>
      </c>
      <c r="DV225" s="2">
        <f t="shared" si="301"/>
        <v>0</v>
      </c>
      <c r="DW225" s="2">
        <f t="shared" si="301"/>
        <v>0</v>
      </c>
      <c r="DX225" s="2">
        <f t="shared" si="301"/>
        <v>0</v>
      </c>
      <c r="DY225" s="2">
        <f t="shared" si="301"/>
        <v>0</v>
      </c>
      <c r="DZ225" s="2">
        <f t="shared" si="301"/>
        <v>19176</v>
      </c>
      <c r="EA225" s="2">
        <f t="shared" si="301"/>
        <v>19176</v>
      </c>
      <c r="EB225" s="2">
        <f t="shared" ref="EB225:FX225" si="302">EB180</f>
        <v>178500</v>
      </c>
      <c r="EC225" s="2">
        <f t="shared" si="302"/>
        <v>20088</v>
      </c>
      <c r="ED225" s="2">
        <f t="shared" si="302"/>
        <v>0</v>
      </c>
      <c r="EE225" s="2">
        <f t="shared" si="302"/>
        <v>0</v>
      </c>
      <c r="EF225" s="2">
        <f t="shared" si="302"/>
        <v>19176</v>
      </c>
      <c r="EG225" s="2">
        <f t="shared" si="302"/>
        <v>9588</v>
      </c>
      <c r="EH225" s="2">
        <f t="shared" si="302"/>
        <v>9588</v>
      </c>
      <c r="EI225" s="2">
        <f t="shared" si="302"/>
        <v>119850</v>
      </c>
      <c r="EJ225" s="2">
        <f t="shared" si="302"/>
        <v>2365728</v>
      </c>
      <c r="EK225" s="2">
        <f t="shared" si="302"/>
        <v>0</v>
      </c>
      <c r="EL225" s="2">
        <f t="shared" si="302"/>
        <v>0</v>
      </c>
      <c r="EM225" s="2">
        <f t="shared" si="302"/>
        <v>142938</v>
      </c>
      <c r="EN225" s="2">
        <f t="shared" si="302"/>
        <v>577500</v>
      </c>
      <c r="EO225" s="2">
        <f t="shared" si="302"/>
        <v>0</v>
      </c>
      <c r="EP225" s="2">
        <f t="shared" si="302"/>
        <v>0</v>
      </c>
      <c r="EQ225" s="2">
        <f t="shared" si="302"/>
        <v>0</v>
      </c>
      <c r="ER225" s="2">
        <f t="shared" si="302"/>
        <v>0</v>
      </c>
      <c r="ES225" s="2">
        <f t="shared" si="302"/>
        <v>0</v>
      </c>
      <c r="ET225" s="2">
        <f t="shared" si="302"/>
        <v>0</v>
      </c>
      <c r="EU225" s="2">
        <f t="shared" si="302"/>
        <v>19176</v>
      </c>
      <c r="EV225" s="2">
        <f t="shared" si="302"/>
        <v>47940</v>
      </c>
      <c r="EW225" s="2">
        <f t="shared" si="302"/>
        <v>0</v>
      </c>
      <c r="EX225" s="2">
        <f t="shared" si="302"/>
        <v>0</v>
      </c>
      <c r="EY225" s="2">
        <f t="shared" si="302"/>
        <v>5932500</v>
      </c>
      <c r="EZ225" s="2">
        <f t="shared" si="302"/>
        <v>0</v>
      </c>
      <c r="FA225" s="2">
        <f t="shared" si="302"/>
        <v>92454</v>
      </c>
      <c r="FB225" s="2">
        <f t="shared" si="302"/>
        <v>0</v>
      </c>
      <c r="FC225" s="2">
        <f t="shared" si="302"/>
        <v>92454</v>
      </c>
      <c r="FD225" s="2">
        <f t="shared" si="302"/>
        <v>9588</v>
      </c>
      <c r="FE225" s="2">
        <f t="shared" si="302"/>
        <v>0</v>
      </c>
      <c r="FF225" s="2">
        <f t="shared" si="302"/>
        <v>0</v>
      </c>
      <c r="FG225" s="2">
        <f t="shared" si="302"/>
        <v>0</v>
      </c>
      <c r="FH225" s="2">
        <f t="shared" si="302"/>
        <v>0</v>
      </c>
      <c r="FI225" s="2">
        <f t="shared" si="302"/>
        <v>0</v>
      </c>
      <c r="FJ225" s="2">
        <f t="shared" si="302"/>
        <v>0</v>
      </c>
      <c r="FK225" s="2">
        <f t="shared" si="302"/>
        <v>0</v>
      </c>
      <c r="FL225" s="2">
        <f t="shared" si="302"/>
        <v>0</v>
      </c>
      <c r="FM225" s="2">
        <f t="shared" si="302"/>
        <v>47940</v>
      </c>
      <c r="FN225" s="2">
        <f t="shared" si="302"/>
        <v>3374796</v>
      </c>
      <c r="FO225" s="2">
        <f t="shared" si="302"/>
        <v>10500</v>
      </c>
      <c r="FP225" s="2">
        <f t="shared" si="302"/>
        <v>0</v>
      </c>
      <c r="FQ225" s="2">
        <f t="shared" si="302"/>
        <v>0</v>
      </c>
      <c r="FR225" s="2">
        <f t="shared" si="302"/>
        <v>0</v>
      </c>
      <c r="FS225" s="2">
        <f t="shared" si="302"/>
        <v>0</v>
      </c>
      <c r="FT225" s="2">
        <f t="shared" si="302"/>
        <v>0</v>
      </c>
      <c r="FU225" s="2">
        <f t="shared" si="302"/>
        <v>0</v>
      </c>
      <c r="FV225" s="2">
        <f t="shared" si="302"/>
        <v>20088</v>
      </c>
      <c r="FW225" s="2">
        <f t="shared" si="302"/>
        <v>0</v>
      </c>
      <c r="FX225" s="2">
        <f t="shared" si="302"/>
        <v>0</v>
      </c>
      <c r="FY225" s="2"/>
      <c r="FZ225" s="2">
        <f>SUM(C225:FX225)</f>
        <v>310860858</v>
      </c>
      <c r="GA225" s="2"/>
      <c r="GB225" s="2"/>
      <c r="GC225" s="2"/>
      <c r="GD225" s="2"/>
      <c r="GE225" s="2"/>
      <c r="GF225" s="2"/>
      <c r="GG225" s="2"/>
      <c r="GH225" s="2"/>
      <c r="GI225" s="2"/>
      <c r="GJ225" s="2"/>
      <c r="GK225" s="2"/>
    </row>
    <row r="226" spans="1:193" x14ac:dyDescent="0.35">
      <c r="A226" s="3" t="s">
        <v>527</v>
      </c>
      <c r="B226" s="2" t="s">
        <v>981</v>
      </c>
      <c r="C226" s="2">
        <f>C223+C224+C225</f>
        <v>80989881.590000018</v>
      </c>
      <c r="D226" s="2">
        <f t="shared" ref="D226:BO226" si="303">D223+D224+D225</f>
        <v>425362432.56</v>
      </c>
      <c r="E226" s="2">
        <f t="shared" si="303"/>
        <v>65861372.559999995</v>
      </c>
      <c r="F226" s="2">
        <f t="shared" si="303"/>
        <v>273984356.12</v>
      </c>
      <c r="G226" s="2">
        <f t="shared" si="303"/>
        <v>18267831.850000001</v>
      </c>
      <c r="H226" s="2">
        <f t="shared" si="303"/>
        <v>13559245.960000001</v>
      </c>
      <c r="I226" s="2">
        <f t="shared" si="303"/>
        <v>89586419.010000005</v>
      </c>
      <c r="J226" s="2">
        <f t="shared" si="303"/>
        <v>23149623.699999999</v>
      </c>
      <c r="K226" s="2">
        <f t="shared" si="303"/>
        <v>4374621.03</v>
      </c>
      <c r="L226" s="2">
        <f t="shared" si="303"/>
        <v>25732987.73</v>
      </c>
      <c r="M226" s="2">
        <f t="shared" si="303"/>
        <v>12609241.01</v>
      </c>
      <c r="N226" s="2">
        <f t="shared" si="303"/>
        <v>570406481.38</v>
      </c>
      <c r="O226" s="2">
        <f t="shared" si="303"/>
        <v>142039795.14999998</v>
      </c>
      <c r="P226" s="2">
        <f t="shared" si="303"/>
        <v>5556648.5</v>
      </c>
      <c r="Q226" s="2">
        <f t="shared" si="303"/>
        <v>481352278.57000005</v>
      </c>
      <c r="R226" s="2">
        <f t="shared" si="303"/>
        <v>68723518.290000007</v>
      </c>
      <c r="S226" s="2">
        <f t="shared" si="303"/>
        <v>17882630.93</v>
      </c>
      <c r="T226" s="2">
        <f t="shared" si="303"/>
        <v>3277911.46</v>
      </c>
      <c r="U226" s="2">
        <f t="shared" si="303"/>
        <v>1204213.52</v>
      </c>
      <c r="V226" s="2">
        <f t="shared" si="303"/>
        <v>4144150.3</v>
      </c>
      <c r="W226" s="2">
        <f t="shared" si="303"/>
        <v>3695456.44</v>
      </c>
      <c r="X226" s="2">
        <f t="shared" si="303"/>
        <v>1147087.04</v>
      </c>
      <c r="Y226" s="2">
        <f t="shared" si="303"/>
        <v>11084884.470000001</v>
      </c>
      <c r="Z226" s="2">
        <f t="shared" si="303"/>
        <v>3708526.6500000004</v>
      </c>
      <c r="AA226" s="2">
        <f t="shared" si="303"/>
        <v>348111622.04999995</v>
      </c>
      <c r="AB226" s="2">
        <f t="shared" si="303"/>
        <v>308478219.31999999</v>
      </c>
      <c r="AC226" s="2">
        <f t="shared" si="303"/>
        <v>10905880.870000001</v>
      </c>
      <c r="AD226" s="2">
        <f t="shared" si="303"/>
        <v>16074075.77</v>
      </c>
      <c r="AE226" s="2">
        <f t="shared" si="303"/>
        <v>2015692.0000000002</v>
      </c>
      <c r="AF226" s="2">
        <f t="shared" si="303"/>
        <v>3490836.0300000003</v>
      </c>
      <c r="AG226" s="2">
        <f t="shared" si="303"/>
        <v>7448861.1900000004</v>
      </c>
      <c r="AH226" s="2">
        <f t="shared" si="303"/>
        <v>11018133.630000001</v>
      </c>
      <c r="AI226" s="2">
        <f t="shared" si="303"/>
        <v>5540941.5599999996</v>
      </c>
      <c r="AJ226" s="2">
        <f t="shared" si="303"/>
        <v>3459412.56</v>
      </c>
      <c r="AK226" s="2">
        <f t="shared" si="303"/>
        <v>3202723.42</v>
      </c>
      <c r="AL226" s="2">
        <f t="shared" si="303"/>
        <v>4531035.1400000006</v>
      </c>
      <c r="AM226" s="2">
        <f t="shared" si="303"/>
        <v>5002586.78</v>
      </c>
      <c r="AN226" s="2">
        <f t="shared" si="303"/>
        <v>4556350.0699999994</v>
      </c>
      <c r="AO226" s="2">
        <f t="shared" si="303"/>
        <v>46754976.950000003</v>
      </c>
      <c r="AP226" s="2">
        <f t="shared" si="303"/>
        <v>983393385.38000011</v>
      </c>
      <c r="AQ226" s="2">
        <f t="shared" si="303"/>
        <v>4176027.9499999997</v>
      </c>
      <c r="AR226" s="2">
        <f t="shared" si="303"/>
        <v>683448749.69000006</v>
      </c>
      <c r="AS226" s="2">
        <f t="shared" si="303"/>
        <v>77843527.790000007</v>
      </c>
      <c r="AT226" s="2">
        <f t="shared" si="303"/>
        <v>33360763.989999998</v>
      </c>
      <c r="AU226" s="2">
        <f t="shared" si="303"/>
        <v>5021094.5600000005</v>
      </c>
      <c r="AV226" s="2">
        <f t="shared" si="303"/>
        <v>4897591.790000001</v>
      </c>
      <c r="AW226" s="2">
        <f t="shared" si="303"/>
        <v>4408762.87</v>
      </c>
      <c r="AX226" s="2">
        <f t="shared" si="303"/>
        <v>1505264.6099999999</v>
      </c>
      <c r="AY226" s="2">
        <f t="shared" si="303"/>
        <v>6049327.5399999991</v>
      </c>
      <c r="AZ226" s="2">
        <f t="shared" si="303"/>
        <v>140053585.53999999</v>
      </c>
      <c r="BA226" s="2">
        <f t="shared" si="303"/>
        <v>99877415.689999998</v>
      </c>
      <c r="BB226" s="2">
        <f t="shared" si="303"/>
        <v>79185970.230000004</v>
      </c>
      <c r="BC226" s="2">
        <f t="shared" si="303"/>
        <v>292783934.14999998</v>
      </c>
      <c r="BD226" s="2">
        <f t="shared" si="303"/>
        <v>39914034.140000008</v>
      </c>
      <c r="BE226" s="2">
        <f t="shared" si="303"/>
        <v>14198691.369999999</v>
      </c>
      <c r="BF226" s="2">
        <f t="shared" si="303"/>
        <v>283324474.95000005</v>
      </c>
      <c r="BG226" s="2">
        <f t="shared" si="303"/>
        <v>11261728.060000001</v>
      </c>
      <c r="BH226" s="2">
        <f t="shared" si="303"/>
        <v>7495900.8999999994</v>
      </c>
      <c r="BI226" s="2">
        <f t="shared" si="303"/>
        <v>4458531.5600000005</v>
      </c>
      <c r="BJ226" s="2">
        <f t="shared" si="303"/>
        <v>69308982.88000001</v>
      </c>
      <c r="BK226" s="2">
        <f t="shared" si="303"/>
        <v>351825343.66999996</v>
      </c>
      <c r="BL226" s="2">
        <f t="shared" si="303"/>
        <v>1562810.99</v>
      </c>
      <c r="BM226" s="2">
        <f t="shared" si="303"/>
        <v>5903785.3200000003</v>
      </c>
      <c r="BN226" s="2">
        <f t="shared" si="303"/>
        <v>34033790.189999998</v>
      </c>
      <c r="BO226" s="2">
        <f t="shared" si="303"/>
        <v>14250564.16</v>
      </c>
      <c r="BP226" s="2">
        <f t="shared" ref="BP226:EA226" si="304">BP223+BP224+BP225</f>
        <v>3144001.17</v>
      </c>
      <c r="BQ226" s="2">
        <f t="shared" si="304"/>
        <v>73212172.450000003</v>
      </c>
      <c r="BR226" s="2">
        <f t="shared" si="304"/>
        <v>50256194.650000006</v>
      </c>
      <c r="BS226" s="2">
        <f t="shared" si="304"/>
        <v>14113136.189999999</v>
      </c>
      <c r="BT226" s="2">
        <f t="shared" si="304"/>
        <v>5589028.1399999997</v>
      </c>
      <c r="BU226" s="2">
        <f t="shared" si="304"/>
        <v>6048307.0700000003</v>
      </c>
      <c r="BV226" s="2">
        <f t="shared" si="304"/>
        <v>14438501.770000001</v>
      </c>
      <c r="BW226" s="2">
        <f t="shared" si="304"/>
        <v>22995090.870000001</v>
      </c>
      <c r="BX226" s="2">
        <f t="shared" si="304"/>
        <v>1733353.12</v>
      </c>
      <c r="BY226" s="2">
        <f t="shared" si="304"/>
        <v>6104510.7599999998</v>
      </c>
      <c r="BZ226" s="2">
        <f t="shared" si="304"/>
        <v>3604832.9699999997</v>
      </c>
      <c r="CA226" s="2">
        <f t="shared" si="304"/>
        <v>2967750.53</v>
      </c>
      <c r="CB226" s="2">
        <f t="shared" si="304"/>
        <v>804352897.51999998</v>
      </c>
      <c r="CC226" s="2">
        <f t="shared" si="304"/>
        <v>3516711.24</v>
      </c>
      <c r="CD226" s="2">
        <f t="shared" si="304"/>
        <v>3376377.7600000002</v>
      </c>
      <c r="CE226" s="2">
        <f t="shared" si="304"/>
        <v>2955070.3299999996</v>
      </c>
      <c r="CF226" s="2">
        <f t="shared" si="304"/>
        <v>2233649.35</v>
      </c>
      <c r="CG226" s="2">
        <f t="shared" si="304"/>
        <v>3569922.67</v>
      </c>
      <c r="CH226" s="2">
        <f t="shared" si="304"/>
        <v>2185220.84</v>
      </c>
      <c r="CI226" s="2">
        <f t="shared" si="304"/>
        <v>8479412.6400000006</v>
      </c>
      <c r="CJ226" s="2">
        <f t="shared" si="304"/>
        <v>10507885.630000001</v>
      </c>
      <c r="CK226" s="2">
        <f t="shared" si="304"/>
        <v>63740347.32</v>
      </c>
      <c r="CL226" s="2">
        <f t="shared" si="304"/>
        <v>14838951.619999999</v>
      </c>
      <c r="CM226" s="2">
        <f t="shared" si="304"/>
        <v>9726866.9200000018</v>
      </c>
      <c r="CN226" s="2">
        <f t="shared" si="304"/>
        <v>353948756.43000001</v>
      </c>
      <c r="CO226" s="2">
        <f t="shared" si="304"/>
        <v>155433122.40000001</v>
      </c>
      <c r="CP226" s="2">
        <f t="shared" si="304"/>
        <v>11631047.310000002</v>
      </c>
      <c r="CQ226" s="2">
        <f t="shared" si="304"/>
        <v>9784263.8300000001</v>
      </c>
      <c r="CR226" s="2">
        <f t="shared" si="304"/>
        <v>4029365.17</v>
      </c>
      <c r="CS226" s="2">
        <f t="shared" si="304"/>
        <v>4258365.1100000003</v>
      </c>
      <c r="CT226" s="2">
        <f t="shared" si="304"/>
        <v>2339401.11</v>
      </c>
      <c r="CU226" s="2">
        <f t="shared" si="304"/>
        <v>4604988.29</v>
      </c>
      <c r="CV226" s="2">
        <f t="shared" si="304"/>
        <v>1075242.0799999998</v>
      </c>
      <c r="CW226" s="2">
        <f t="shared" si="304"/>
        <v>3800501.4</v>
      </c>
      <c r="CX226" s="2">
        <f t="shared" si="304"/>
        <v>5923612.6799999997</v>
      </c>
      <c r="CY226" s="2">
        <f t="shared" si="304"/>
        <v>1171388.0899999999</v>
      </c>
      <c r="CZ226" s="2">
        <f t="shared" si="304"/>
        <v>20026014.91</v>
      </c>
      <c r="DA226" s="2">
        <f t="shared" si="304"/>
        <v>3521596.64</v>
      </c>
      <c r="DB226" s="2">
        <f t="shared" si="304"/>
        <v>4764259.8400000008</v>
      </c>
      <c r="DC226" s="2">
        <f t="shared" si="304"/>
        <v>3506217.19</v>
      </c>
      <c r="DD226" s="2">
        <f t="shared" si="304"/>
        <v>3294158.19</v>
      </c>
      <c r="DE226" s="2">
        <f t="shared" si="304"/>
        <v>4725211.8900000006</v>
      </c>
      <c r="DF226" s="2">
        <f t="shared" si="304"/>
        <v>210186566.32999998</v>
      </c>
      <c r="DG226" s="2">
        <f t="shared" si="304"/>
        <v>2566180.0699999998</v>
      </c>
      <c r="DH226" s="2">
        <f t="shared" si="304"/>
        <v>20095912.589999996</v>
      </c>
      <c r="DI226" s="2">
        <f t="shared" si="304"/>
        <v>27024386.460000001</v>
      </c>
      <c r="DJ226" s="2">
        <f t="shared" si="304"/>
        <v>8152735.5800000001</v>
      </c>
      <c r="DK226" s="2">
        <f t="shared" si="304"/>
        <v>6631426.5699999994</v>
      </c>
      <c r="DL226" s="2">
        <f t="shared" si="304"/>
        <v>66597646.810000002</v>
      </c>
      <c r="DM226" s="2">
        <f t="shared" si="304"/>
        <v>4252684.09</v>
      </c>
      <c r="DN226" s="2">
        <f t="shared" si="304"/>
        <v>16676949.970000001</v>
      </c>
      <c r="DO226" s="2">
        <f t="shared" si="304"/>
        <v>38313485.640000001</v>
      </c>
      <c r="DP226" s="2">
        <f t="shared" si="304"/>
        <v>3738845.83</v>
      </c>
      <c r="DQ226" s="2">
        <f t="shared" si="304"/>
        <v>10342689.389999999</v>
      </c>
      <c r="DR226" s="2">
        <f t="shared" si="304"/>
        <v>15891846.390000001</v>
      </c>
      <c r="DS226" s="2">
        <f t="shared" si="304"/>
        <v>7716453.0300000003</v>
      </c>
      <c r="DT226" s="2">
        <f t="shared" si="304"/>
        <v>3548951.7199999997</v>
      </c>
      <c r="DU226" s="2">
        <f t="shared" si="304"/>
        <v>5199837.3599999994</v>
      </c>
      <c r="DV226" s="2">
        <f t="shared" si="304"/>
        <v>3891846.37</v>
      </c>
      <c r="DW226" s="2">
        <f t="shared" si="304"/>
        <v>4608650.6499999994</v>
      </c>
      <c r="DX226" s="2">
        <f t="shared" si="304"/>
        <v>3393341.1500000004</v>
      </c>
      <c r="DY226" s="2">
        <f t="shared" si="304"/>
        <v>4869723.3500000006</v>
      </c>
      <c r="DZ226" s="2">
        <f t="shared" si="304"/>
        <v>9007042.2199999988</v>
      </c>
      <c r="EA226" s="2">
        <f t="shared" si="304"/>
        <v>6892075.5</v>
      </c>
      <c r="EB226" s="2">
        <f t="shared" ref="EB226:FX226" si="305">EB223+EB224+EB225</f>
        <v>6623847.4299999997</v>
      </c>
      <c r="EC226" s="2">
        <f t="shared" si="305"/>
        <v>4087471.69</v>
      </c>
      <c r="ED226" s="2">
        <f t="shared" si="305"/>
        <v>22761808.98</v>
      </c>
      <c r="EE226" s="2">
        <f t="shared" si="305"/>
        <v>3513188.79</v>
      </c>
      <c r="EF226" s="2">
        <f t="shared" si="305"/>
        <v>16115237.460000001</v>
      </c>
      <c r="EG226" s="2">
        <f t="shared" si="305"/>
        <v>3952488.9</v>
      </c>
      <c r="EH226" s="2">
        <f t="shared" si="305"/>
        <v>3963483.83</v>
      </c>
      <c r="EI226" s="2">
        <f t="shared" si="305"/>
        <v>160363420.66</v>
      </c>
      <c r="EJ226" s="2">
        <f t="shared" si="305"/>
        <v>112367923.99000001</v>
      </c>
      <c r="EK226" s="2">
        <f t="shared" si="305"/>
        <v>8124133.8200000003</v>
      </c>
      <c r="EL226" s="2">
        <f t="shared" si="305"/>
        <v>6007731.3900000006</v>
      </c>
      <c r="EM226" s="2">
        <f t="shared" si="305"/>
        <v>5297892.4000000004</v>
      </c>
      <c r="EN226" s="2">
        <f t="shared" si="305"/>
        <v>11345745.290000001</v>
      </c>
      <c r="EO226" s="2">
        <f t="shared" si="305"/>
        <v>4388325.88</v>
      </c>
      <c r="EP226" s="2">
        <f t="shared" si="305"/>
        <v>5953334.4800000004</v>
      </c>
      <c r="EQ226" s="2">
        <f t="shared" si="305"/>
        <v>29710366.699999999</v>
      </c>
      <c r="ER226" s="2">
        <f t="shared" si="305"/>
        <v>5110217.5200000005</v>
      </c>
      <c r="ES226" s="2">
        <f t="shared" si="305"/>
        <v>3518786.6799999997</v>
      </c>
      <c r="ET226" s="2">
        <f t="shared" si="305"/>
        <v>3996092.5500000003</v>
      </c>
      <c r="EU226" s="2">
        <f t="shared" si="305"/>
        <v>7606961.1900000004</v>
      </c>
      <c r="EV226" s="2">
        <f t="shared" si="305"/>
        <v>1872488.78</v>
      </c>
      <c r="EW226" s="2">
        <f t="shared" si="305"/>
        <v>11490454.760000002</v>
      </c>
      <c r="EX226" s="2">
        <f t="shared" si="305"/>
        <v>3595212.17</v>
      </c>
      <c r="EY226" s="2">
        <f t="shared" si="305"/>
        <v>9152970.3900000006</v>
      </c>
      <c r="EZ226" s="2">
        <f t="shared" si="305"/>
        <v>2562992.52</v>
      </c>
      <c r="FA226" s="2">
        <f t="shared" si="305"/>
        <v>41814275.060000002</v>
      </c>
      <c r="FB226" s="2">
        <f t="shared" si="305"/>
        <v>4655102.53</v>
      </c>
      <c r="FC226" s="2">
        <f t="shared" si="305"/>
        <v>19316284.959999997</v>
      </c>
      <c r="FD226" s="2">
        <f t="shared" si="305"/>
        <v>5647708.71</v>
      </c>
      <c r="FE226" s="2">
        <f t="shared" si="305"/>
        <v>1847323.08</v>
      </c>
      <c r="FF226" s="2">
        <f t="shared" si="305"/>
        <v>3794441.21</v>
      </c>
      <c r="FG226" s="2">
        <f t="shared" si="305"/>
        <v>2700526.49</v>
      </c>
      <c r="FH226" s="2">
        <f t="shared" si="305"/>
        <v>1675860.5499999998</v>
      </c>
      <c r="FI226" s="2">
        <f t="shared" si="305"/>
        <v>19402303.829999998</v>
      </c>
      <c r="FJ226" s="2">
        <f t="shared" si="305"/>
        <v>22803626.5</v>
      </c>
      <c r="FK226" s="2">
        <f t="shared" si="305"/>
        <v>29673973.390000001</v>
      </c>
      <c r="FL226" s="2">
        <f t="shared" si="305"/>
        <v>89241591.540000007</v>
      </c>
      <c r="FM226" s="2">
        <f t="shared" si="305"/>
        <v>42825729.860000007</v>
      </c>
      <c r="FN226" s="2">
        <f t="shared" si="305"/>
        <v>261776169.25</v>
      </c>
      <c r="FO226" s="2">
        <f t="shared" si="305"/>
        <v>12804202.250000002</v>
      </c>
      <c r="FP226" s="2">
        <f t="shared" si="305"/>
        <v>26361021.220000003</v>
      </c>
      <c r="FQ226" s="2">
        <f t="shared" si="305"/>
        <v>11856639.5</v>
      </c>
      <c r="FR226" s="2">
        <f t="shared" si="305"/>
        <v>3337751.62</v>
      </c>
      <c r="FS226" s="2">
        <f t="shared" si="305"/>
        <v>3148420.14</v>
      </c>
      <c r="FT226" s="2">
        <f t="shared" si="305"/>
        <v>1489247.7799999998</v>
      </c>
      <c r="FU226" s="2">
        <f t="shared" si="305"/>
        <v>10348700.300000003</v>
      </c>
      <c r="FV226" s="2">
        <f t="shared" si="305"/>
        <v>9961963.8699999992</v>
      </c>
      <c r="FW226" s="2">
        <f t="shared" si="305"/>
        <v>2986789.68</v>
      </c>
      <c r="FX226" s="2">
        <f t="shared" si="305"/>
        <v>1392429.26</v>
      </c>
      <c r="FY226" s="2"/>
      <c r="FZ226" s="2"/>
      <c r="GA226" s="2"/>
      <c r="GB226" s="2"/>
      <c r="GC226" s="2"/>
      <c r="GD226" s="2"/>
      <c r="GE226" s="2"/>
      <c r="GF226" s="2"/>
      <c r="GG226" s="2"/>
      <c r="GH226" s="2"/>
      <c r="GI226" s="2"/>
      <c r="GJ226" s="2"/>
      <c r="GK226" s="2"/>
    </row>
    <row r="227" spans="1:193" x14ac:dyDescent="0.35">
      <c r="A227" s="3" t="s">
        <v>528</v>
      </c>
      <c r="B227" s="2" t="s">
        <v>1037</v>
      </c>
      <c r="C227" s="2">
        <f>C218</f>
        <v>73247016.629999995</v>
      </c>
      <c r="D227" s="2">
        <f t="shared" ref="D227:BO227" si="306">D218</f>
        <v>407087759.20999998</v>
      </c>
      <c r="E227" s="2">
        <f t="shared" si="306"/>
        <v>58087538.240000002</v>
      </c>
      <c r="F227" s="2">
        <f t="shared" si="306"/>
        <v>264618379.13</v>
      </c>
      <c r="G227" s="2">
        <f t="shared" si="306"/>
        <v>16992591.41</v>
      </c>
      <c r="H227" s="2">
        <f t="shared" si="306"/>
        <v>12465239.01</v>
      </c>
      <c r="I227" s="2">
        <f t="shared" si="306"/>
        <v>80336795.430000007</v>
      </c>
      <c r="J227" s="2">
        <f t="shared" si="306"/>
        <v>22010579.82</v>
      </c>
      <c r="K227" s="2">
        <f t="shared" si="306"/>
        <v>3031164.95</v>
      </c>
      <c r="L227" s="2">
        <f t="shared" si="306"/>
        <v>23056486.199999999</v>
      </c>
      <c r="M227" s="2">
        <f t="shared" si="306"/>
        <v>9822448.4700000007</v>
      </c>
      <c r="N227" s="2">
        <f t="shared" si="306"/>
        <v>539111763.88999999</v>
      </c>
      <c r="O227" s="2">
        <f t="shared" si="306"/>
        <v>140921455.63999999</v>
      </c>
      <c r="P227" s="2">
        <f t="shared" si="306"/>
        <v>3967667.46</v>
      </c>
      <c r="Q227" s="2">
        <f t="shared" si="306"/>
        <v>421203457.73000002</v>
      </c>
      <c r="R227" s="2">
        <f t="shared" si="306"/>
        <v>64241018.399999999</v>
      </c>
      <c r="S227" s="2">
        <f t="shared" si="306"/>
        <v>16507762.51</v>
      </c>
      <c r="T227" s="2">
        <f t="shared" si="306"/>
        <v>1817590.68</v>
      </c>
      <c r="U227" s="2">
        <f t="shared" si="306"/>
        <v>554143.5</v>
      </c>
      <c r="V227" s="2">
        <f t="shared" si="306"/>
        <v>2760742.92</v>
      </c>
      <c r="W227" s="2">
        <f t="shared" si="306"/>
        <v>2330340.98</v>
      </c>
      <c r="X227" s="2">
        <f t="shared" si="306"/>
        <v>554143.5</v>
      </c>
      <c r="Y227" s="2">
        <f t="shared" si="306"/>
        <v>9942142.4399999995</v>
      </c>
      <c r="Z227" s="2">
        <f t="shared" si="306"/>
        <v>2436736.5299999998</v>
      </c>
      <c r="AA227" s="2">
        <f t="shared" si="306"/>
        <v>339247560.24000001</v>
      </c>
      <c r="AB227" s="2">
        <f t="shared" si="306"/>
        <v>297237749.56</v>
      </c>
      <c r="AC227" s="2">
        <f t="shared" si="306"/>
        <v>10085411.699999999</v>
      </c>
      <c r="AD227" s="2">
        <f t="shared" si="306"/>
        <v>15663755.289999999</v>
      </c>
      <c r="AE227" s="2">
        <f t="shared" si="306"/>
        <v>1019624.04</v>
      </c>
      <c r="AF227" s="2">
        <f t="shared" si="306"/>
        <v>1983833.73</v>
      </c>
      <c r="AG227" s="2">
        <f t="shared" si="306"/>
        <v>6368913.0800000001</v>
      </c>
      <c r="AH227" s="2">
        <f t="shared" si="306"/>
        <v>10251654.75</v>
      </c>
      <c r="AI227" s="2">
        <f t="shared" si="306"/>
        <v>4588308.18</v>
      </c>
      <c r="AJ227" s="2">
        <f t="shared" si="306"/>
        <v>1884087.9</v>
      </c>
      <c r="AK227" s="2">
        <f t="shared" si="306"/>
        <v>1695679.11</v>
      </c>
      <c r="AL227" s="2">
        <f t="shared" si="306"/>
        <v>3147535.08</v>
      </c>
      <c r="AM227" s="2">
        <f t="shared" si="306"/>
        <v>3712761.45</v>
      </c>
      <c r="AN227" s="2">
        <f t="shared" si="306"/>
        <v>3180783.69</v>
      </c>
      <c r="AO227" s="2">
        <f t="shared" si="306"/>
        <v>45180035.670000002</v>
      </c>
      <c r="AP227" s="2">
        <f t="shared" si="306"/>
        <v>903490028.5</v>
      </c>
      <c r="AQ227" s="2">
        <f t="shared" si="306"/>
        <v>2536482.36</v>
      </c>
      <c r="AR227" s="2">
        <f t="shared" si="306"/>
        <v>675260289.78999996</v>
      </c>
      <c r="AS227" s="2">
        <f t="shared" si="306"/>
        <v>70544653.019999996</v>
      </c>
      <c r="AT227" s="2">
        <f t="shared" si="306"/>
        <v>32244247.25</v>
      </c>
      <c r="AU227" s="2">
        <f t="shared" si="306"/>
        <v>3496645.49</v>
      </c>
      <c r="AV227" s="2">
        <f t="shared" si="306"/>
        <v>3313778.13</v>
      </c>
      <c r="AW227" s="2">
        <f t="shared" si="306"/>
        <v>2841261.29</v>
      </c>
      <c r="AX227" s="2">
        <f t="shared" si="306"/>
        <v>664972.19999999995</v>
      </c>
      <c r="AY227" s="2">
        <f t="shared" si="306"/>
        <v>4770737.49</v>
      </c>
      <c r="AZ227" s="2">
        <f t="shared" si="306"/>
        <v>131430524.72</v>
      </c>
      <c r="BA227" s="2">
        <f t="shared" si="306"/>
        <v>99629891.459999993</v>
      </c>
      <c r="BB227" s="2">
        <f t="shared" si="306"/>
        <v>78252949.480000004</v>
      </c>
      <c r="BC227" s="2">
        <f t="shared" si="306"/>
        <v>281009057.63</v>
      </c>
      <c r="BD227" s="2">
        <f t="shared" si="306"/>
        <v>40478249.759999998</v>
      </c>
      <c r="BE227" s="2">
        <f t="shared" si="306"/>
        <v>13116576.65</v>
      </c>
      <c r="BF227" s="2">
        <f t="shared" si="306"/>
        <v>284615074.04000002</v>
      </c>
      <c r="BG227" s="2">
        <f t="shared" si="306"/>
        <v>9786174.2100000009</v>
      </c>
      <c r="BH227" s="2">
        <f t="shared" si="306"/>
        <v>6436477.8499999996</v>
      </c>
      <c r="BI227" s="2">
        <f t="shared" si="306"/>
        <v>2731927.46</v>
      </c>
      <c r="BJ227" s="2">
        <f t="shared" si="306"/>
        <v>69824601.590000004</v>
      </c>
      <c r="BK227" s="2">
        <f t="shared" si="306"/>
        <v>343212934.57999998</v>
      </c>
      <c r="BL227" s="2">
        <f t="shared" si="306"/>
        <v>705584.46</v>
      </c>
      <c r="BM227" s="2">
        <f t="shared" si="306"/>
        <v>4693157.4000000004</v>
      </c>
      <c r="BN227" s="2">
        <f t="shared" si="306"/>
        <v>33637931.710000001</v>
      </c>
      <c r="BO227" s="2">
        <f t="shared" si="306"/>
        <v>13594944.32</v>
      </c>
      <c r="BP227" s="2">
        <f t="shared" ref="BP227:EA227" si="307">BP218</f>
        <v>1651347.63</v>
      </c>
      <c r="BQ227" s="2">
        <f t="shared" si="307"/>
        <v>65940834.200000003</v>
      </c>
      <c r="BR227" s="2">
        <f t="shared" si="307"/>
        <v>49790901.759999998</v>
      </c>
      <c r="BS227" s="2">
        <f t="shared" si="307"/>
        <v>12196698.439999999</v>
      </c>
      <c r="BT227" s="2">
        <f t="shared" si="307"/>
        <v>4077001.29</v>
      </c>
      <c r="BU227" s="2">
        <f t="shared" si="307"/>
        <v>4702600.58</v>
      </c>
      <c r="BV227" s="2">
        <f t="shared" si="307"/>
        <v>13609764.359999999</v>
      </c>
      <c r="BW227" s="2">
        <f t="shared" si="307"/>
        <v>21990630.649999999</v>
      </c>
      <c r="BX227" s="2">
        <f t="shared" si="307"/>
        <v>764718.03</v>
      </c>
      <c r="BY227" s="2">
        <f t="shared" si="307"/>
        <v>4843214.1900000004</v>
      </c>
      <c r="BZ227" s="2">
        <f t="shared" si="307"/>
        <v>2194408.2599999998</v>
      </c>
      <c r="CA227" s="2">
        <f t="shared" si="307"/>
        <v>1546060.37</v>
      </c>
      <c r="CB227" s="2">
        <f t="shared" si="307"/>
        <v>786671769.59000003</v>
      </c>
      <c r="CC227" s="2">
        <f t="shared" si="307"/>
        <v>2105745.2999999998</v>
      </c>
      <c r="CD227" s="2">
        <f t="shared" si="307"/>
        <v>2242064.6</v>
      </c>
      <c r="CE227" s="2">
        <f t="shared" si="307"/>
        <v>1640264.76</v>
      </c>
      <c r="CF227" s="2">
        <f t="shared" si="307"/>
        <v>1196949.96</v>
      </c>
      <c r="CG227" s="2">
        <f t="shared" si="307"/>
        <v>2138993.91</v>
      </c>
      <c r="CH227" s="2">
        <f t="shared" si="307"/>
        <v>1058414.0900000001</v>
      </c>
      <c r="CI227" s="2">
        <f t="shared" si="307"/>
        <v>7724760.3899999997</v>
      </c>
      <c r="CJ227" s="2">
        <f t="shared" si="307"/>
        <v>9162196.5299999993</v>
      </c>
      <c r="CK227" s="2">
        <f t="shared" si="307"/>
        <v>61157646.140000001</v>
      </c>
      <c r="CL227" s="2">
        <f t="shared" si="307"/>
        <v>13442423.18</v>
      </c>
      <c r="CM227" s="2">
        <f t="shared" si="307"/>
        <v>8220430.9299999997</v>
      </c>
      <c r="CN227" s="2">
        <f t="shared" si="307"/>
        <v>358726526.08999997</v>
      </c>
      <c r="CO227" s="2">
        <f t="shared" si="307"/>
        <v>156335561.63</v>
      </c>
      <c r="CP227" s="2">
        <f t="shared" si="307"/>
        <v>10128861.1</v>
      </c>
      <c r="CQ227" s="2">
        <f t="shared" si="307"/>
        <v>8098588.2300000004</v>
      </c>
      <c r="CR227" s="2">
        <f t="shared" si="307"/>
        <v>2560142.9700000002</v>
      </c>
      <c r="CS227" s="2">
        <f t="shared" si="307"/>
        <v>2948043.42</v>
      </c>
      <c r="CT227" s="2">
        <f t="shared" si="307"/>
        <v>1174784.22</v>
      </c>
      <c r="CU227" s="2">
        <f t="shared" si="307"/>
        <v>4305220.38</v>
      </c>
      <c r="CV227" s="2">
        <f t="shared" si="307"/>
        <v>554143.5</v>
      </c>
      <c r="CW227" s="2">
        <f t="shared" si="307"/>
        <v>2305236.96</v>
      </c>
      <c r="CX227" s="2">
        <f t="shared" si="307"/>
        <v>5081495.9000000004</v>
      </c>
      <c r="CY227" s="2">
        <f t="shared" si="307"/>
        <v>554143.5</v>
      </c>
      <c r="CZ227" s="2">
        <f t="shared" si="307"/>
        <v>19062536.399999999</v>
      </c>
      <c r="DA227" s="2">
        <f t="shared" si="307"/>
        <v>2127328.17</v>
      </c>
      <c r="DB227" s="2">
        <f t="shared" si="307"/>
        <v>3502186.92</v>
      </c>
      <c r="DC227" s="2">
        <f t="shared" si="307"/>
        <v>2083579.56</v>
      </c>
      <c r="DD227" s="2">
        <f t="shared" si="307"/>
        <v>1756634.9</v>
      </c>
      <c r="DE227" s="2">
        <f t="shared" si="307"/>
        <v>3441231.14</v>
      </c>
      <c r="DF227" s="2">
        <f t="shared" si="307"/>
        <v>214753907.21000001</v>
      </c>
      <c r="DG227" s="2">
        <f t="shared" si="307"/>
        <v>1263447.18</v>
      </c>
      <c r="DH227" s="2">
        <f t="shared" si="307"/>
        <v>19483685.460000001</v>
      </c>
      <c r="DI227" s="2">
        <f t="shared" si="307"/>
        <v>26564339</v>
      </c>
      <c r="DJ227" s="2">
        <f t="shared" si="307"/>
        <v>7192199.7599999998</v>
      </c>
      <c r="DK227" s="2">
        <f t="shared" si="307"/>
        <v>5707678.0499999998</v>
      </c>
      <c r="DL227" s="2">
        <f t="shared" si="307"/>
        <v>63303033.939999998</v>
      </c>
      <c r="DM227" s="2">
        <f t="shared" si="307"/>
        <v>2489212.6</v>
      </c>
      <c r="DN227" s="2">
        <f t="shared" si="307"/>
        <v>15071537.460000001</v>
      </c>
      <c r="DO227" s="2">
        <f t="shared" si="307"/>
        <v>36162821.939999998</v>
      </c>
      <c r="DP227" s="2">
        <f t="shared" si="307"/>
        <v>2116828.17</v>
      </c>
      <c r="DQ227" s="2">
        <f t="shared" si="307"/>
        <v>9442605.2400000002</v>
      </c>
      <c r="DR227" s="2">
        <f t="shared" si="307"/>
        <v>14319068.039999999</v>
      </c>
      <c r="DS227" s="2">
        <f t="shared" si="307"/>
        <v>6361567.3799999999</v>
      </c>
      <c r="DT227" s="2">
        <f t="shared" si="307"/>
        <v>1895170.77</v>
      </c>
      <c r="DU227" s="2">
        <f t="shared" si="307"/>
        <v>3989833.2</v>
      </c>
      <c r="DV227" s="2">
        <f t="shared" si="307"/>
        <v>2393899.92</v>
      </c>
      <c r="DW227" s="2">
        <f t="shared" si="307"/>
        <v>3280529.52</v>
      </c>
      <c r="DX227" s="2">
        <f t="shared" si="307"/>
        <v>1629181.89</v>
      </c>
      <c r="DY227" s="2">
        <f t="shared" si="307"/>
        <v>3186325.13</v>
      </c>
      <c r="DZ227" s="2">
        <f t="shared" si="307"/>
        <v>7699604.9100000001</v>
      </c>
      <c r="EA227" s="2">
        <f t="shared" si="307"/>
        <v>5760102.6600000001</v>
      </c>
      <c r="EB227" s="2">
        <f t="shared" ref="EB227:FX227" si="308">EB218</f>
        <v>5653437.7800000003</v>
      </c>
      <c r="EC227" s="2">
        <f t="shared" si="308"/>
        <v>3029087.21</v>
      </c>
      <c r="ED227" s="2">
        <f t="shared" si="308"/>
        <v>16779465.18</v>
      </c>
      <c r="EE227" s="2">
        <f t="shared" si="308"/>
        <v>2039248.08</v>
      </c>
      <c r="EF227" s="2">
        <f t="shared" si="308"/>
        <v>14803724.58</v>
      </c>
      <c r="EG227" s="2">
        <f t="shared" si="308"/>
        <v>2636228.19</v>
      </c>
      <c r="EH227" s="2">
        <f t="shared" si="308"/>
        <v>2630686.7599999998</v>
      </c>
      <c r="EI227" s="2">
        <f t="shared" si="308"/>
        <v>148608142.25999999</v>
      </c>
      <c r="EJ227" s="2">
        <f t="shared" si="308"/>
        <v>113012668.93000001</v>
      </c>
      <c r="EK227" s="2">
        <f t="shared" si="308"/>
        <v>7447688.6399999997</v>
      </c>
      <c r="EL227" s="2">
        <f t="shared" si="308"/>
        <v>5369650.5199999996</v>
      </c>
      <c r="EM227" s="2">
        <f t="shared" si="308"/>
        <v>4099522.59</v>
      </c>
      <c r="EN227" s="2">
        <f t="shared" si="308"/>
        <v>10308259.859999999</v>
      </c>
      <c r="EO227" s="2">
        <f t="shared" si="308"/>
        <v>3136452.21</v>
      </c>
      <c r="EP227" s="2">
        <f t="shared" si="308"/>
        <v>4654805.4000000004</v>
      </c>
      <c r="EQ227" s="2">
        <f t="shared" si="308"/>
        <v>28316732.850000001</v>
      </c>
      <c r="ER227" s="2">
        <f t="shared" si="308"/>
        <v>3557601.27</v>
      </c>
      <c r="ES227" s="2">
        <f t="shared" si="308"/>
        <v>2032598.36</v>
      </c>
      <c r="ET227" s="2">
        <f t="shared" si="308"/>
        <v>2039248.08</v>
      </c>
      <c r="EU227" s="2">
        <f t="shared" si="308"/>
        <v>6192334.5899999999</v>
      </c>
      <c r="EV227" s="2">
        <f t="shared" si="308"/>
        <v>862530.95</v>
      </c>
      <c r="EW227" s="2">
        <f t="shared" si="308"/>
        <v>7940876.3600000003</v>
      </c>
      <c r="EX227" s="2">
        <f t="shared" si="308"/>
        <v>1861922.16</v>
      </c>
      <c r="EY227" s="2">
        <f t="shared" si="308"/>
        <v>8204488.3499999996</v>
      </c>
      <c r="EZ227" s="2">
        <f t="shared" si="308"/>
        <v>1318861.53</v>
      </c>
      <c r="FA227" s="2">
        <f t="shared" si="308"/>
        <v>37569178.909999996</v>
      </c>
      <c r="FB227" s="2">
        <f t="shared" si="308"/>
        <v>3191866.56</v>
      </c>
      <c r="FC227" s="2">
        <f t="shared" si="308"/>
        <v>18497776.210000001</v>
      </c>
      <c r="FD227" s="2">
        <f t="shared" si="308"/>
        <v>4531398.96</v>
      </c>
      <c r="FE227" s="2">
        <f t="shared" si="308"/>
        <v>864463.86</v>
      </c>
      <c r="FF227" s="2">
        <f t="shared" si="308"/>
        <v>2227656.87</v>
      </c>
      <c r="FG227" s="2">
        <f t="shared" si="308"/>
        <v>1363193.01</v>
      </c>
      <c r="FH227" s="2">
        <f t="shared" si="308"/>
        <v>797966.64</v>
      </c>
      <c r="FI227" s="2">
        <f t="shared" si="308"/>
        <v>18331066.98</v>
      </c>
      <c r="FJ227" s="2">
        <f t="shared" si="308"/>
        <v>22708800.629999999</v>
      </c>
      <c r="FK227" s="2">
        <f t="shared" si="308"/>
        <v>28737881.91</v>
      </c>
      <c r="FL227" s="2">
        <f t="shared" si="308"/>
        <v>92774704.769999996</v>
      </c>
      <c r="FM227" s="2">
        <f t="shared" si="308"/>
        <v>43692282.060000002</v>
      </c>
      <c r="FN227" s="2">
        <f t="shared" si="308"/>
        <v>247025043.22999999</v>
      </c>
      <c r="FO227" s="2">
        <f t="shared" si="308"/>
        <v>11824839.42</v>
      </c>
      <c r="FP227" s="2">
        <f t="shared" si="308"/>
        <v>24903208.890000001</v>
      </c>
      <c r="FQ227" s="2">
        <f t="shared" si="308"/>
        <v>11049621.390000001</v>
      </c>
      <c r="FR227" s="2">
        <f t="shared" si="308"/>
        <v>1850839.29</v>
      </c>
      <c r="FS227" s="2">
        <f t="shared" si="308"/>
        <v>1740010.59</v>
      </c>
      <c r="FT227" s="2">
        <f t="shared" si="308"/>
        <v>664972.19999999995</v>
      </c>
      <c r="FU227" s="2">
        <f t="shared" si="308"/>
        <v>8661262.9100000001</v>
      </c>
      <c r="FV227" s="2">
        <f t="shared" si="308"/>
        <v>8886384</v>
      </c>
      <c r="FW227" s="2">
        <f t="shared" si="308"/>
        <v>1529436.06</v>
      </c>
      <c r="FX227" s="2">
        <f t="shared" si="308"/>
        <v>609557.85</v>
      </c>
      <c r="FY227" s="2"/>
      <c r="FZ227" s="2">
        <f>SUM(C227:FX227)</f>
        <v>9154124150.4400005</v>
      </c>
      <c r="GA227" s="2"/>
      <c r="GB227" s="2"/>
      <c r="GC227" s="2"/>
      <c r="GD227" s="2"/>
      <c r="GE227" s="2"/>
      <c r="GF227" s="2"/>
      <c r="GG227" s="2"/>
      <c r="GH227" s="2"/>
      <c r="GI227" s="2"/>
      <c r="GJ227" s="2"/>
      <c r="GK227" s="2"/>
    </row>
    <row r="228" spans="1:193" x14ac:dyDescent="0.35">
      <c r="A228" s="3" t="s">
        <v>529</v>
      </c>
      <c r="B228" s="2" t="s">
        <v>530</v>
      </c>
      <c r="C228" s="2">
        <f t="shared" ref="C228:BN228" si="309">IF(C200&gt;0,C200,999999999.99)</f>
        <v>199269039.06</v>
      </c>
      <c r="D228" s="2">
        <f t="shared" si="309"/>
        <v>2843711568.7800002</v>
      </c>
      <c r="E228" s="2">
        <f t="shared" si="309"/>
        <v>150024726.81</v>
      </c>
      <c r="F228" s="2">
        <f t="shared" si="309"/>
        <v>1220333835.3199999</v>
      </c>
      <c r="G228" s="2">
        <f t="shared" si="309"/>
        <v>999999999.99000001</v>
      </c>
      <c r="H228" s="2">
        <f t="shared" si="309"/>
        <v>999999999.99000001</v>
      </c>
      <c r="I228" s="2">
        <f t="shared" si="309"/>
        <v>241555859.58000001</v>
      </c>
      <c r="J228" s="2">
        <f t="shared" si="309"/>
        <v>33427630.960000001</v>
      </c>
      <c r="K228" s="2">
        <f t="shared" si="309"/>
        <v>999999999.99000001</v>
      </c>
      <c r="L228" s="2">
        <f t="shared" si="309"/>
        <v>37361347.969999999</v>
      </c>
      <c r="M228" s="2">
        <f t="shared" si="309"/>
        <v>14056906.949999999</v>
      </c>
      <c r="N228" s="2">
        <f t="shared" si="309"/>
        <v>999999999.99000001</v>
      </c>
      <c r="O228" s="2">
        <f t="shared" si="309"/>
        <v>999999999.99000001</v>
      </c>
      <c r="P228" s="2">
        <f t="shared" si="309"/>
        <v>999999999.99000001</v>
      </c>
      <c r="Q228" s="2">
        <f t="shared" si="309"/>
        <v>4594898866.9499998</v>
      </c>
      <c r="R228" s="2">
        <f t="shared" si="309"/>
        <v>71352185.25</v>
      </c>
      <c r="S228" s="2">
        <f t="shared" si="309"/>
        <v>23201203.879999999</v>
      </c>
      <c r="T228" s="2">
        <f t="shared" si="309"/>
        <v>999999999.99000001</v>
      </c>
      <c r="U228" s="2">
        <f t="shared" si="309"/>
        <v>999999999.99000001</v>
      </c>
      <c r="V228" s="2">
        <f t="shared" si="309"/>
        <v>999999999.99000001</v>
      </c>
      <c r="W228" s="2">
        <f t="shared" si="309"/>
        <v>999999999.99000001</v>
      </c>
      <c r="X228" s="2">
        <f t="shared" si="309"/>
        <v>999999999.99000001</v>
      </c>
      <c r="Y228" s="2">
        <f t="shared" si="309"/>
        <v>11045654.279999999</v>
      </c>
      <c r="Z228" s="2">
        <f t="shared" si="309"/>
        <v>999999999.99000001</v>
      </c>
      <c r="AA228" s="2">
        <f t="shared" si="309"/>
        <v>999999999.99000001</v>
      </c>
      <c r="AB228" s="2">
        <f t="shared" si="309"/>
        <v>999999999.99000001</v>
      </c>
      <c r="AC228" s="2">
        <f t="shared" si="309"/>
        <v>999999999.99000001</v>
      </c>
      <c r="AD228" s="2">
        <f t="shared" si="309"/>
        <v>999999999.99000001</v>
      </c>
      <c r="AE228" s="2">
        <f t="shared" si="309"/>
        <v>999999999.99000001</v>
      </c>
      <c r="AF228" s="2">
        <f t="shared" si="309"/>
        <v>999999999.99000001</v>
      </c>
      <c r="AG228" s="2">
        <f t="shared" si="309"/>
        <v>999999999.99000001</v>
      </c>
      <c r="AH228" s="2">
        <f t="shared" si="309"/>
        <v>12705380.810000001</v>
      </c>
      <c r="AI228" s="2">
        <f t="shared" si="309"/>
        <v>999999999.99000001</v>
      </c>
      <c r="AJ228" s="2">
        <f t="shared" si="309"/>
        <v>999999999.99000001</v>
      </c>
      <c r="AK228" s="2">
        <f t="shared" si="309"/>
        <v>999999999.99000001</v>
      </c>
      <c r="AL228" s="2">
        <f t="shared" si="309"/>
        <v>999999999.99000001</v>
      </c>
      <c r="AM228" s="2">
        <f t="shared" si="309"/>
        <v>999999999.99000001</v>
      </c>
      <c r="AN228" s="2">
        <f t="shared" si="309"/>
        <v>999999999.99000001</v>
      </c>
      <c r="AO228" s="2">
        <f t="shared" si="309"/>
        <v>85893837.480000004</v>
      </c>
      <c r="AP228" s="2">
        <f t="shared" si="309"/>
        <v>15573267979.299999</v>
      </c>
      <c r="AQ228" s="2">
        <f t="shared" si="309"/>
        <v>999999999.99000001</v>
      </c>
      <c r="AR228" s="2">
        <f t="shared" si="309"/>
        <v>999999999.99000001</v>
      </c>
      <c r="AS228" s="2">
        <f t="shared" si="309"/>
        <v>999999999.99000001</v>
      </c>
      <c r="AT228" s="2">
        <f t="shared" si="309"/>
        <v>999999999.99000001</v>
      </c>
      <c r="AU228" s="2">
        <f t="shared" si="309"/>
        <v>999999999.99000001</v>
      </c>
      <c r="AV228" s="2">
        <f t="shared" si="309"/>
        <v>999999999.99000001</v>
      </c>
      <c r="AW228" s="2">
        <f t="shared" si="309"/>
        <v>999999999.99000001</v>
      </c>
      <c r="AX228" s="2">
        <f t="shared" si="309"/>
        <v>999999999.99000001</v>
      </c>
      <c r="AY228" s="2">
        <f t="shared" si="309"/>
        <v>999999999.99000001</v>
      </c>
      <c r="AZ228" s="2">
        <f t="shared" si="309"/>
        <v>488305734.81999999</v>
      </c>
      <c r="BA228" s="2">
        <f t="shared" si="309"/>
        <v>249811773.37</v>
      </c>
      <c r="BB228" s="2">
        <f t="shared" si="309"/>
        <v>179859667.27000001</v>
      </c>
      <c r="BC228" s="2">
        <f t="shared" si="309"/>
        <v>1623003350.49</v>
      </c>
      <c r="BD228" s="2">
        <f t="shared" si="309"/>
        <v>999999999.99000001</v>
      </c>
      <c r="BE228" s="2">
        <f t="shared" si="309"/>
        <v>999999999.99000001</v>
      </c>
      <c r="BF228" s="2">
        <f t="shared" si="309"/>
        <v>999999999.99000001</v>
      </c>
      <c r="BG228" s="2">
        <f t="shared" si="309"/>
        <v>12805673.66</v>
      </c>
      <c r="BH228" s="2">
        <f t="shared" si="309"/>
        <v>999999999.99000001</v>
      </c>
      <c r="BI228" s="2">
        <f t="shared" si="309"/>
        <v>999999999.99000001</v>
      </c>
      <c r="BJ228" s="2">
        <f t="shared" si="309"/>
        <v>999999999.99000001</v>
      </c>
      <c r="BK228" s="2">
        <f t="shared" si="309"/>
        <v>1292125413.4300001</v>
      </c>
      <c r="BL228" s="2">
        <f t="shared" si="309"/>
        <v>999999999.99000001</v>
      </c>
      <c r="BM228" s="2">
        <f t="shared" si="309"/>
        <v>999999999.99000001</v>
      </c>
      <c r="BN228" s="2">
        <f t="shared" si="309"/>
        <v>55725591.469999999</v>
      </c>
      <c r="BO228" s="2">
        <f t="shared" ref="BO228:DZ228" si="310">IF(BO200&gt;0,BO200,999999999.99)</f>
        <v>17559480.640000001</v>
      </c>
      <c r="BP228" s="2">
        <f t="shared" si="310"/>
        <v>999999999.99000001</v>
      </c>
      <c r="BQ228" s="2">
        <f t="shared" si="310"/>
        <v>148339285.34</v>
      </c>
      <c r="BR228" s="2">
        <f t="shared" si="310"/>
        <v>999999999.99000001</v>
      </c>
      <c r="BS228" s="2">
        <f t="shared" si="310"/>
        <v>17040746.34</v>
      </c>
      <c r="BT228" s="2">
        <f t="shared" si="310"/>
        <v>999999999.99000001</v>
      </c>
      <c r="BU228" s="2">
        <f t="shared" si="310"/>
        <v>999999999.99000001</v>
      </c>
      <c r="BV228" s="2">
        <f t="shared" si="310"/>
        <v>999999999.99000001</v>
      </c>
      <c r="BW228" s="2">
        <f t="shared" si="310"/>
        <v>999999999.99000001</v>
      </c>
      <c r="BX228" s="2">
        <f t="shared" si="310"/>
        <v>999999999.99000001</v>
      </c>
      <c r="BY228" s="2">
        <f t="shared" si="310"/>
        <v>999999999.99000001</v>
      </c>
      <c r="BZ228" s="2">
        <f t="shared" si="310"/>
        <v>999999999.99000001</v>
      </c>
      <c r="CA228" s="2">
        <f t="shared" si="310"/>
        <v>999999999.99000001</v>
      </c>
      <c r="CB228" s="2">
        <f t="shared" si="310"/>
        <v>999999999.99000001</v>
      </c>
      <c r="CC228" s="2">
        <f t="shared" si="310"/>
        <v>999999999.99000001</v>
      </c>
      <c r="CD228" s="2">
        <f t="shared" si="310"/>
        <v>999999999.99000001</v>
      </c>
      <c r="CE228" s="2">
        <f t="shared" si="310"/>
        <v>999999999.99000001</v>
      </c>
      <c r="CF228" s="2">
        <f t="shared" si="310"/>
        <v>999999999.99000001</v>
      </c>
      <c r="CG228" s="2">
        <f t="shared" si="310"/>
        <v>999999999.99000001</v>
      </c>
      <c r="CH228" s="2">
        <f t="shared" si="310"/>
        <v>999999999.99000001</v>
      </c>
      <c r="CI228" s="2">
        <f t="shared" si="310"/>
        <v>9061763.9399999995</v>
      </c>
      <c r="CJ228" s="2">
        <f t="shared" si="310"/>
        <v>11679023.050000001</v>
      </c>
      <c r="CK228" s="2">
        <f t="shared" si="310"/>
        <v>999999999.99000001</v>
      </c>
      <c r="CL228" s="2">
        <f t="shared" si="310"/>
        <v>999999999.99000001</v>
      </c>
      <c r="CM228" s="2">
        <f t="shared" si="310"/>
        <v>10485345.23</v>
      </c>
      <c r="CN228" s="2">
        <f t="shared" si="310"/>
        <v>999999999.99000001</v>
      </c>
      <c r="CO228" s="2">
        <f t="shared" si="310"/>
        <v>999999999.99000001</v>
      </c>
      <c r="CP228" s="2">
        <f t="shared" si="310"/>
        <v>13278708.18</v>
      </c>
      <c r="CQ228" s="2">
        <f t="shared" si="310"/>
        <v>10397500.34</v>
      </c>
      <c r="CR228" s="2">
        <f t="shared" si="310"/>
        <v>999999999.99000001</v>
      </c>
      <c r="CS228" s="2">
        <f t="shared" si="310"/>
        <v>999999999.99000001</v>
      </c>
      <c r="CT228" s="2">
        <f t="shared" si="310"/>
        <v>999999999.99000001</v>
      </c>
      <c r="CU228" s="2">
        <f t="shared" si="310"/>
        <v>999999999.99000001</v>
      </c>
      <c r="CV228" s="2">
        <f t="shared" si="310"/>
        <v>999999999.99000001</v>
      </c>
      <c r="CW228" s="2">
        <f t="shared" si="310"/>
        <v>999999999.99000001</v>
      </c>
      <c r="CX228" s="2">
        <f t="shared" si="310"/>
        <v>999999999.99000001</v>
      </c>
      <c r="CY228" s="2">
        <f t="shared" si="310"/>
        <v>999999999.99000001</v>
      </c>
      <c r="CZ228" s="2">
        <f t="shared" si="310"/>
        <v>27066927.850000001</v>
      </c>
      <c r="DA228" s="2">
        <f t="shared" si="310"/>
        <v>999999999.99000001</v>
      </c>
      <c r="DB228" s="2">
        <f t="shared" si="310"/>
        <v>999999999.99000001</v>
      </c>
      <c r="DC228" s="2">
        <f t="shared" si="310"/>
        <v>999999999.99000001</v>
      </c>
      <c r="DD228" s="2">
        <f t="shared" si="310"/>
        <v>999999999.99000001</v>
      </c>
      <c r="DE228" s="2">
        <f t="shared" si="310"/>
        <v>999999999.99000001</v>
      </c>
      <c r="DF228" s="2">
        <f t="shared" si="310"/>
        <v>890970726.41999996</v>
      </c>
      <c r="DG228" s="2">
        <f t="shared" si="310"/>
        <v>999999999.99000001</v>
      </c>
      <c r="DH228" s="2">
        <f t="shared" si="310"/>
        <v>27311620.73</v>
      </c>
      <c r="DI228" s="2">
        <f t="shared" si="310"/>
        <v>41113486.270000003</v>
      </c>
      <c r="DJ228" s="2">
        <f t="shared" si="310"/>
        <v>8612207.1999999993</v>
      </c>
      <c r="DK228" s="2">
        <f t="shared" si="310"/>
        <v>6728649.5199999996</v>
      </c>
      <c r="DL228" s="2">
        <f t="shared" si="310"/>
        <v>141799663.02000001</v>
      </c>
      <c r="DM228" s="2">
        <f t="shared" si="310"/>
        <v>999999999.99000001</v>
      </c>
      <c r="DN228" s="2">
        <f t="shared" si="310"/>
        <v>21192647.760000002</v>
      </c>
      <c r="DO228" s="2">
        <f t="shared" si="310"/>
        <v>65632522.229999997</v>
      </c>
      <c r="DP228" s="2">
        <f t="shared" si="310"/>
        <v>999999999.99000001</v>
      </c>
      <c r="DQ228" s="2">
        <f t="shared" si="310"/>
        <v>999999999.99000001</v>
      </c>
      <c r="DR228" s="2">
        <f t="shared" si="310"/>
        <v>20001751.300000001</v>
      </c>
      <c r="DS228" s="2">
        <f t="shared" si="310"/>
        <v>7766825.2599999998</v>
      </c>
      <c r="DT228" s="2">
        <f t="shared" si="310"/>
        <v>999999999.99000001</v>
      </c>
      <c r="DU228" s="2">
        <f t="shared" si="310"/>
        <v>999999999.99000001</v>
      </c>
      <c r="DV228" s="2">
        <f t="shared" si="310"/>
        <v>999999999.99000001</v>
      </c>
      <c r="DW228" s="2">
        <f t="shared" si="310"/>
        <v>999999999.99000001</v>
      </c>
      <c r="DX228" s="2">
        <f t="shared" si="310"/>
        <v>999999999.99000001</v>
      </c>
      <c r="DY228" s="2">
        <f t="shared" si="310"/>
        <v>999999999.99000001</v>
      </c>
      <c r="DZ228" s="2">
        <f t="shared" si="310"/>
        <v>999999999.99000001</v>
      </c>
      <c r="EA228" s="2">
        <f t="shared" ref="EA228:FX228" si="311">IF(EA200&gt;0,EA200,999999999.99)</f>
        <v>999999999.99000001</v>
      </c>
      <c r="EB228" s="2">
        <f t="shared" si="311"/>
        <v>6637611.5599999996</v>
      </c>
      <c r="EC228" s="2">
        <f t="shared" si="311"/>
        <v>999999999.99000001</v>
      </c>
      <c r="ED228" s="2">
        <f t="shared" si="311"/>
        <v>999999999.99000001</v>
      </c>
      <c r="EE228" s="2">
        <f t="shared" si="311"/>
        <v>999999999.99000001</v>
      </c>
      <c r="EF228" s="2">
        <f t="shared" si="311"/>
        <v>20460615.050000001</v>
      </c>
      <c r="EG228" s="2">
        <f t="shared" si="311"/>
        <v>999999999.99000001</v>
      </c>
      <c r="EH228" s="2">
        <f t="shared" si="311"/>
        <v>999999999.99000001</v>
      </c>
      <c r="EI228" s="2">
        <f t="shared" si="311"/>
        <v>673582348.77999997</v>
      </c>
      <c r="EJ228" s="2">
        <f t="shared" si="311"/>
        <v>307310247.55000001</v>
      </c>
      <c r="EK228" s="2">
        <f t="shared" si="311"/>
        <v>999999999.99000001</v>
      </c>
      <c r="EL228" s="2">
        <f t="shared" si="311"/>
        <v>6049976.1699999999</v>
      </c>
      <c r="EM228" s="2">
        <f t="shared" si="311"/>
        <v>999999999.99000001</v>
      </c>
      <c r="EN228" s="2">
        <f t="shared" si="311"/>
        <v>12927457.609999999</v>
      </c>
      <c r="EO228" s="2">
        <f t="shared" si="311"/>
        <v>999999999.99000001</v>
      </c>
      <c r="EP228" s="2">
        <f t="shared" si="311"/>
        <v>999999999.99000001</v>
      </c>
      <c r="EQ228" s="2">
        <f t="shared" si="311"/>
        <v>999999999.99000001</v>
      </c>
      <c r="ER228" s="2">
        <f t="shared" si="311"/>
        <v>999999999.99000001</v>
      </c>
      <c r="ES228" s="2">
        <f t="shared" si="311"/>
        <v>999999999.99000001</v>
      </c>
      <c r="ET228" s="2">
        <f t="shared" si="311"/>
        <v>999999999.99000001</v>
      </c>
      <c r="EU228" s="2">
        <f t="shared" si="311"/>
        <v>7458266.3200000003</v>
      </c>
      <c r="EV228" s="2">
        <f t="shared" si="311"/>
        <v>999999999.99000001</v>
      </c>
      <c r="EW228" s="2">
        <f t="shared" si="311"/>
        <v>999999999.99000001</v>
      </c>
      <c r="EX228" s="2">
        <f t="shared" si="311"/>
        <v>999999999.99000001</v>
      </c>
      <c r="EY228" s="2">
        <f t="shared" si="311"/>
        <v>8723384.9499999993</v>
      </c>
      <c r="EZ228" s="2">
        <f t="shared" si="311"/>
        <v>999999999.99000001</v>
      </c>
      <c r="FA228" s="2">
        <f t="shared" si="311"/>
        <v>999999999.99000001</v>
      </c>
      <c r="FB228" s="2">
        <f t="shared" si="311"/>
        <v>999999999.99000001</v>
      </c>
      <c r="FC228" s="2">
        <f t="shared" si="311"/>
        <v>999999999.99000001</v>
      </c>
      <c r="FD228" s="2">
        <f t="shared" si="311"/>
        <v>999999999.99000001</v>
      </c>
      <c r="FE228" s="2">
        <f t="shared" si="311"/>
        <v>999999999.99000001</v>
      </c>
      <c r="FF228" s="2">
        <f t="shared" si="311"/>
        <v>999999999.99000001</v>
      </c>
      <c r="FG228" s="2">
        <f t="shared" si="311"/>
        <v>999999999.99000001</v>
      </c>
      <c r="FH228" s="2">
        <f t="shared" si="311"/>
        <v>999999999.99000001</v>
      </c>
      <c r="FI228" s="2">
        <f t="shared" si="311"/>
        <v>25576929.43</v>
      </c>
      <c r="FJ228" s="2">
        <f t="shared" si="311"/>
        <v>999999999.99000001</v>
      </c>
      <c r="FK228" s="2">
        <f t="shared" si="311"/>
        <v>45199838.979999997</v>
      </c>
      <c r="FL228" s="2">
        <f t="shared" si="311"/>
        <v>999999999.99000001</v>
      </c>
      <c r="FM228" s="2">
        <f t="shared" si="311"/>
        <v>999999999.99000001</v>
      </c>
      <c r="FN228" s="2">
        <f t="shared" si="311"/>
        <v>1484815269.5899999</v>
      </c>
      <c r="FO228" s="2">
        <f t="shared" si="311"/>
        <v>15293820.43</v>
      </c>
      <c r="FP228" s="2">
        <f t="shared" si="311"/>
        <v>38570617.420000002</v>
      </c>
      <c r="FQ228" s="2">
        <f t="shared" si="311"/>
        <v>13838522.869999999</v>
      </c>
      <c r="FR228" s="2">
        <f t="shared" si="311"/>
        <v>999999999.99000001</v>
      </c>
      <c r="FS228" s="2">
        <f t="shared" si="311"/>
        <v>999999999.99000001</v>
      </c>
      <c r="FT228" s="2">
        <f t="shared" si="311"/>
        <v>999999999.99000001</v>
      </c>
      <c r="FU228" s="2">
        <f t="shared" si="311"/>
        <v>11348457.4</v>
      </c>
      <c r="FV228" s="2">
        <f t="shared" si="311"/>
        <v>11034127.380000001</v>
      </c>
      <c r="FW228" s="2">
        <f t="shared" si="311"/>
        <v>999999999.99000001</v>
      </c>
      <c r="FX228" s="2">
        <f t="shared" si="311"/>
        <v>999999999.99000001</v>
      </c>
      <c r="FY228" s="2"/>
      <c r="FZ228" s="2"/>
      <c r="GA228" s="2"/>
      <c r="GB228" s="2"/>
      <c r="GC228" s="2"/>
      <c r="GD228" s="2"/>
      <c r="GE228" s="2"/>
      <c r="GF228" s="2"/>
      <c r="GG228" s="2"/>
      <c r="GH228" s="2"/>
      <c r="GI228" s="2"/>
      <c r="GJ228" s="2"/>
      <c r="GK228" s="2"/>
    </row>
    <row r="229" spans="1:193" x14ac:dyDescent="0.35">
      <c r="A229" s="2"/>
      <c r="B229" s="2" t="s">
        <v>982</v>
      </c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  <c r="FY229" s="2"/>
      <c r="FZ229" s="2"/>
      <c r="GA229" s="2"/>
      <c r="GB229" s="2"/>
      <c r="GC229" s="2"/>
      <c r="GD229" s="2"/>
      <c r="GE229" s="2"/>
      <c r="GF229" s="2"/>
      <c r="GG229" s="2"/>
      <c r="GH229" s="2"/>
      <c r="GI229" s="2"/>
      <c r="GJ229" s="2"/>
      <c r="GK229" s="2"/>
    </row>
    <row r="230" spans="1:193" x14ac:dyDescent="0.35">
      <c r="A230" s="2"/>
      <c r="B230" s="2" t="s">
        <v>531</v>
      </c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  <c r="FY230" s="2"/>
      <c r="FZ230" s="2"/>
      <c r="GA230" s="2"/>
      <c r="GB230" s="2"/>
      <c r="GC230" s="2"/>
      <c r="GD230" s="2"/>
      <c r="GE230" s="2"/>
      <c r="GF230" s="2"/>
      <c r="GG230" s="2"/>
      <c r="GH230" s="2"/>
      <c r="GI230" s="2"/>
      <c r="GJ230" s="2"/>
      <c r="GK230" s="2"/>
    </row>
    <row r="231" spans="1:193" x14ac:dyDescent="0.35">
      <c r="A231" s="3" t="s">
        <v>532</v>
      </c>
      <c r="B231" s="2" t="s">
        <v>533</v>
      </c>
      <c r="C231" s="2">
        <f t="shared" ref="C231:BN231" si="312">MIN(C228,MAX(C226,C227))</f>
        <v>80989881.590000018</v>
      </c>
      <c r="D231" s="2">
        <f t="shared" si="312"/>
        <v>425362432.56</v>
      </c>
      <c r="E231" s="2">
        <f t="shared" si="312"/>
        <v>65861372.559999995</v>
      </c>
      <c r="F231" s="2">
        <f t="shared" si="312"/>
        <v>273984356.12</v>
      </c>
      <c r="G231" s="2">
        <f t="shared" si="312"/>
        <v>18267831.850000001</v>
      </c>
      <c r="H231" s="2">
        <f t="shared" si="312"/>
        <v>13559245.960000001</v>
      </c>
      <c r="I231" s="2">
        <f t="shared" si="312"/>
        <v>89586419.010000005</v>
      </c>
      <c r="J231" s="2">
        <f t="shared" si="312"/>
        <v>23149623.699999999</v>
      </c>
      <c r="K231" s="2">
        <f t="shared" si="312"/>
        <v>4374621.03</v>
      </c>
      <c r="L231" s="2">
        <f t="shared" si="312"/>
        <v>25732987.73</v>
      </c>
      <c r="M231" s="2">
        <f t="shared" si="312"/>
        <v>12609241.01</v>
      </c>
      <c r="N231" s="2">
        <f t="shared" si="312"/>
        <v>570406481.38</v>
      </c>
      <c r="O231" s="2">
        <f t="shared" si="312"/>
        <v>142039795.14999998</v>
      </c>
      <c r="P231" s="2">
        <f t="shared" si="312"/>
        <v>5556648.5</v>
      </c>
      <c r="Q231" s="2">
        <f t="shared" si="312"/>
        <v>481352278.57000005</v>
      </c>
      <c r="R231" s="2">
        <f t="shared" si="312"/>
        <v>68723518.290000007</v>
      </c>
      <c r="S231" s="2">
        <f t="shared" si="312"/>
        <v>17882630.93</v>
      </c>
      <c r="T231" s="2">
        <f t="shared" si="312"/>
        <v>3277911.46</v>
      </c>
      <c r="U231" s="2">
        <f t="shared" si="312"/>
        <v>1204213.52</v>
      </c>
      <c r="V231" s="2">
        <f t="shared" si="312"/>
        <v>4144150.3</v>
      </c>
      <c r="W231" s="2">
        <f t="shared" si="312"/>
        <v>3695456.44</v>
      </c>
      <c r="X231" s="2">
        <f t="shared" si="312"/>
        <v>1147087.04</v>
      </c>
      <c r="Y231" s="2">
        <f t="shared" si="312"/>
        <v>11045654.279999999</v>
      </c>
      <c r="Z231" s="2">
        <f t="shared" si="312"/>
        <v>3708526.6500000004</v>
      </c>
      <c r="AA231" s="2">
        <f t="shared" si="312"/>
        <v>348111622.04999995</v>
      </c>
      <c r="AB231" s="2">
        <f t="shared" si="312"/>
        <v>308478219.31999999</v>
      </c>
      <c r="AC231" s="2">
        <f t="shared" si="312"/>
        <v>10905880.870000001</v>
      </c>
      <c r="AD231" s="2">
        <f t="shared" si="312"/>
        <v>16074075.77</v>
      </c>
      <c r="AE231" s="2">
        <f t="shared" si="312"/>
        <v>2015692.0000000002</v>
      </c>
      <c r="AF231" s="2">
        <f t="shared" si="312"/>
        <v>3490836.0300000003</v>
      </c>
      <c r="AG231" s="2">
        <f t="shared" si="312"/>
        <v>7448861.1900000004</v>
      </c>
      <c r="AH231" s="2">
        <f t="shared" si="312"/>
        <v>11018133.630000001</v>
      </c>
      <c r="AI231" s="2">
        <f t="shared" si="312"/>
        <v>5540941.5599999996</v>
      </c>
      <c r="AJ231" s="2">
        <f t="shared" si="312"/>
        <v>3459412.56</v>
      </c>
      <c r="AK231" s="2">
        <f t="shared" si="312"/>
        <v>3202723.42</v>
      </c>
      <c r="AL231" s="2">
        <f t="shared" si="312"/>
        <v>4531035.1400000006</v>
      </c>
      <c r="AM231" s="2">
        <f t="shared" si="312"/>
        <v>5002586.78</v>
      </c>
      <c r="AN231" s="2">
        <f t="shared" si="312"/>
        <v>4556350.0699999994</v>
      </c>
      <c r="AO231" s="2">
        <f t="shared" si="312"/>
        <v>46754976.950000003</v>
      </c>
      <c r="AP231" s="2">
        <f t="shared" si="312"/>
        <v>983393385.38000011</v>
      </c>
      <c r="AQ231" s="2">
        <f t="shared" si="312"/>
        <v>4176027.9499999997</v>
      </c>
      <c r="AR231" s="2">
        <f t="shared" si="312"/>
        <v>683448749.69000006</v>
      </c>
      <c r="AS231" s="2">
        <f t="shared" si="312"/>
        <v>77843527.790000007</v>
      </c>
      <c r="AT231" s="2">
        <f t="shared" si="312"/>
        <v>33360763.989999998</v>
      </c>
      <c r="AU231" s="2">
        <f t="shared" si="312"/>
        <v>5021094.5600000005</v>
      </c>
      <c r="AV231" s="2">
        <f t="shared" si="312"/>
        <v>4897591.790000001</v>
      </c>
      <c r="AW231" s="2">
        <f t="shared" si="312"/>
        <v>4408762.87</v>
      </c>
      <c r="AX231" s="2">
        <f t="shared" si="312"/>
        <v>1505264.6099999999</v>
      </c>
      <c r="AY231" s="2">
        <f t="shared" si="312"/>
        <v>6049327.5399999991</v>
      </c>
      <c r="AZ231" s="2">
        <f t="shared" si="312"/>
        <v>140053585.53999999</v>
      </c>
      <c r="BA231" s="2">
        <f t="shared" si="312"/>
        <v>99877415.689999998</v>
      </c>
      <c r="BB231" s="2">
        <f t="shared" si="312"/>
        <v>79185970.230000004</v>
      </c>
      <c r="BC231" s="2">
        <f t="shared" si="312"/>
        <v>292783934.14999998</v>
      </c>
      <c r="BD231" s="2">
        <f t="shared" si="312"/>
        <v>40478249.759999998</v>
      </c>
      <c r="BE231" s="2">
        <f t="shared" si="312"/>
        <v>14198691.369999999</v>
      </c>
      <c r="BF231" s="2">
        <f t="shared" si="312"/>
        <v>284615074.04000002</v>
      </c>
      <c r="BG231" s="2">
        <f t="shared" si="312"/>
        <v>11261728.060000001</v>
      </c>
      <c r="BH231" s="2">
        <f t="shared" si="312"/>
        <v>7495900.8999999994</v>
      </c>
      <c r="BI231" s="2">
        <f t="shared" si="312"/>
        <v>4458531.5600000005</v>
      </c>
      <c r="BJ231" s="2">
        <f t="shared" si="312"/>
        <v>69824601.590000004</v>
      </c>
      <c r="BK231" s="2">
        <f t="shared" si="312"/>
        <v>351825343.66999996</v>
      </c>
      <c r="BL231" s="2">
        <f t="shared" si="312"/>
        <v>1562810.99</v>
      </c>
      <c r="BM231" s="2">
        <f t="shared" si="312"/>
        <v>5903785.3200000003</v>
      </c>
      <c r="BN231" s="2">
        <f t="shared" si="312"/>
        <v>34033790.189999998</v>
      </c>
      <c r="BO231" s="2">
        <f t="shared" ref="BO231:DZ231" si="313">MIN(BO228,MAX(BO226,BO227))</f>
        <v>14250564.16</v>
      </c>
      <c r="BP231" s="2">
        <f t="shared" si="313"/>
        <v>3144001.17</v>
      </c>
      <c r="BQ231" s="2">
        <f t="shared" si="313"/>
        <v>73212172.450000003</v>
      </c>
      <c r="BR231" s="2">
        <f t="shared" si="313"/>
        <v>50256194.650000006</v>
      </c>
      <c r="BS231" s="2">
        <f t="shared" si="313"/>
        <v>14113136.189999999</v>
      </c>
      <c r="BT231" s="2">
        <f t="shared" si="313"/>
        <v>5589028.1399999997</v>
      </c>
      <c r="BU231" s="2">
        <f t="shared" si="313"/>
        <v>6048307.0700000003</v>
      </c>
      <c r="BV231" s="2">
        <f t="shared" si="313"/>
        <v>14438501.770000001</v>
      </c>
      <c r="BW231" s="2">
        <f t="shared" si="313"/>
        <v>22995090.870000001</v>
      </c>
      <c r="BX231" s="2">
        <f t="shared" si="313"/>
        <v>1733353.12</v>
      </c>
      <c r="BY231" s="2">
        <f t="shared" si="313"/>
        <v>6104510.7599999998</v>
      </c>
      <c r="BZ231" s="2">
        <f t="shared" si="313"/>
        <v>3604832.9699999997</v>
      </c>
      <c r="CA231" s="2">
        <f t="shared" si="313"/>
        <v>2967750.53</v>
      </c>
      <c r="CB231" s="2">
        <f t="shared" si="313"/>
        <v>804352897.51999998</v>
      </c>
      <c r="CC231" s="2">
        <f t="shared" si="313"/>
        <v>3516711.24</v>
      </c>
      <c r="CD231" s="2">
        <f t="shared" si="313"/>
        <v>3376377.7600000002</v>
      </c>
      <c r="CE231" s="2">
        <f t="shared" si="313"/>
        <v>2955070.3299999996</v>
      </c>
      <c r="CF231" s="2">
        <f t="shared" si="313"/>
        <v>2233649.35</v>
      </c>
      <c r="CG231" s="2">
        <f t="shared" si="313"/>
        <v>3569922.67</v>
      </c>
      <c r="CH231" s="2">
        <f t="shared" si="313"/>
        <v>2185220.84</v>
      </c>
      <c r="CI231" s="2">
        <f t="shared" si="313"/>
        <v>8479412.6400000006</v>
      </c>
      <c r="CJ231" s="2">
        <f t="shared" si="313"/>
        <v>10507885.630000001</v>
      </c>
      <c r="CK231" s="2">
        <f t="shared" si="313"/>
        <v>63740347.32</v>
      </c>
      <c r="CL231" s="2">
        <f t="shared" si="313"/>
        <v>14838951.619999999</v>
      </c>
      <c r="CM231" s="2">
        <f t="shared" si="313"/>
        <v>9726866.9200000018</v>
      </c>
      <c r="CN231" s="2">
        <f t="shared" si="313"/>
        <v>358726526.08999997</v>
      </c>
      <c r="CO231" s="2">
        <f t="shared" si="313"/>
        <v>156335561.63</v>
      </c>
      <c r="CP231" s="2">
        <f t="shared" si="313"/>
        <v>11631047.310000002</v>
      </c>
      <c r="CQ231" s="2">
        <f t="shared" si="313"/>
        <v>9784263.8300000001</v>
      </c>
      <c r="CR231" s="2">
        <f t="shared" si="313"/>
        <v>4029365.17</v>
      </c>
      <c r="CS231" s="2">
        <f t="shared" si="313"/>
        <v>4258365.1100000003</v>
      </c>
      <c r="CT231" s="2">
        <f t="shared" si="313"/>
        <v>2339401.11</v>
      </c>
      <c r="CU231" s="2">
        <f t="shared" si="313"/>
        <v>4604988.29</v>
      </c>
      <c r="CV231" s="2">
        <f t="shared" si="313"/>
        <v>1075242.0799999998</v>
      </c>
      <c r="CW231" s="2">
        <f t="shared" si="313"/>
        <v>3800501.4</v>
      </c>
      <c r="CX231" s="2">
        <f t="shared" si="313"/>
        <v>5923612.6799999997</v>
      </c>
      <c r="CY231" s="2">
        <f t="shared" si="313"/>
        <v>1171388.0899999999</v>
      </c>
      <c r="CZ231" s="2">
        <f t="shared" si="313"/>
        <v>20026014.91</v>
      </c>
      <c r="DA231" s="2">
        <f t="shared" si="313"/>
        <v>3521596.64</v>
      </c>
      <c r="DB231" s="2">
        <f t="shared" si="313"/>
        <v>4764259.8400000008</v>
      </c>
      <c r="DC231" s="2">
        <f t="shared" si="313"/>
        <v>3506217.19</v>
      </c>
      <c r="DD231" s="2">
        <f t="shared" si="313"/>
        <v>3294158.19</v>
      </c>
      <c r="DE231" s="2">
        <f t="shared" si="313"/>
        <v>4725211.8900000006</v>
      </c>
      <c r="DF231" s="2">
        <f t="shared" si="313"/>
        <v>214753907.21000001</v>
      </c>
      <c r="DG231" s="2">
        <f t="shared" si="313"/>
        <v>2566180.0699999998</v>
      </c>
      <c r="DH231" s="2">
        <f t="shared" si="313"/>
        <v>20095912.589999996</v>
      </c>
      <c r="DI231" s="2">
        <f t="shared" si="313"/>
        <v>27024386.460000001</v>
      </c>
      <c r="DJ231" s="2">
        <f t="shared" si="313"/>
        <v>8152735.5800000001</v>
      </c>
      <c r="DK231" s="2">
        <f t="shared" si="313"/>
        <v>6631426.5699999994</v>
      </c>
      <c r="DL231" s="2">
        <f t="shared" si="313"/>
        <v>66597646.810000002</v>
      </c>
      <c r="DM231" s="2">
        <f t="shared" si="313"/>
        <v>4252684.09</v>
      </c>
      <c r="DN231" s="2">
        <f t="shared" si="313"/>
        <v>16676949.970000001</v>
      </c>
      <c r="DO231" s="2">
        <f t="shared" si="313"/>
        <v>38313485.640000001</v>
      </c>
      <c r="DP231" s="2">
        <f t="shared" si="313"/>
        <v>3738845.83</v>
      </c>
      <c r="DQ231" s="2">
        <f t="shared" si="313"/>
        <v>10342689.389999999</v>
      </c>
      <c r="DR231" s="2">
        <f t="shared" si="313"/>
        <v>15891846.390000001</v>
      </c>
      <c r="DS231" s="2">
        <f t="shared" si="313"/>
        <v>7716453.0300000003</v>
      </c>
      <c r="DT231" s="2">
        <f t="shared" si="313"/>
        <v>3548951.7199999997</v>
      </c>
      <c r="DU231" s="2">
        <f t="shared" si="313"/>
        <v>5199837.3599999994</v>
      </c>
      <c r="DV231" s="2">
        <f t="shared" si="313"/>
        <v>3891846.37</v>
      </c>
      <c r="DW231" s="2">
        <f t="shared" si="313"/>
        <v>4608650.6499999994</v>
      </c>
      <c r="DX231" s="2">
        <f t="shared" si="313"/>
        <v>3393341.1500000004</v>
      </c>
      <c r="DY231" s="2">
        <f t="shared" si="313"/>
        <v>4869723.3500000006</v>
      </c>
      <c r="DZ231" s="2">
        <f t="shared" si="313"/>
        <v>9007042.2199999988</v>
      </c>
      <c r="EA231" s="2">
        <f t="shared" ref="EA231:FX231" si="314">MIN(EA228,MAX(EA226,EA227))</f>
        <v>6892075.5</v>
      </c>
      <c r="EB231" s="2">
        <f t="shared" si="314"/>
        <v>6623847.4299999997</v>
      </c>
      <c r="EC231" s="2">
        <f t="shared" si="314"/>
        <v>4087471.69</v>
      </c>
      <c r="ED231" s="2">
        <f t="shared" si="314"/>
        <v>22761808.98</v>
      </c>
      <c r="EE231" s="2">
        <f t="shared" si="314"/>
        <v>3513188.79</v>
      </c>
      <c r="EF231" s="2">
        <f t="shared" si="314"/>
        <v>16115237.460000001</v>
      </c>
      <c r="EG231" s="2">
        <f t="shared" si="314"/>
        <v>3952488.9</v>
      </c>
      <c r="EH231" s="2">
        <f t="shared" si="314"/>
        <v>3963483.83</v>
      </c>
      <c r="EI231" s="2">
        <f t="shared" si="314"/>
        <v>160363420.66</v>
      </c>
      <c r="EJ231" s="2">
        <f t="shared" si="314"/>
        <v>113012668.93000001</v>
      </c>
      <c r="EK231" s="2">
        <f t="shared" si="314"/>
        <v>8124133.8200000003</v>
      </c>
      <c r="EL231" s="2">
        <f t="shared" si="314"/>
        <v>6007731.3900000006</v>
      </c>
      <c r="EM231" s="2">
        <f t="shared" si="314"/>
        <v>5297892.4000000004</v>
      </c>
      <c r="EN231" s="2">
        <f t="shared" si="314"/>
        <v>11345745.290000001</v>
      </c>
      <c r="EO231" s="2">
        <f t="shared" si="314"/>
        <v>4388325.88</v>
      </c>
      <c r="EP231" s="2">
        <f t="shared" si="314"/>
        <v>5953334.4800000004</v>
      </c>
      <c r="EQ231" s="2">
        <f t="shared" si="314"/>
        <v>29710366.699999999</v>
      </c>
      <c r="ER231" s="2">
        <f t="shared" si="314"/>
        <v>5110217.5200000005</v>
      </c>
      <c r="ES231" s="2">
        <f t="shared" si="314"/>
        <v>3518786.6799999997</v>
      </c>
      <c r="ET231" s="2">
        <f t="shared" si="314"/>
        <v>3996092.5500000003</v>
      </c>
      <c r="EU231" s="2">
        <f t="shared" si="314"/>
        <v>7458266.3200000003</v>
      </c>
      <c r="EV231" s="2">
        <f t="shared" si="314"/>
        <v>1872488.78</v>
      </c>
      <c r="EW231" s="2">
        <f t="shared" si="314"/>
        <v>11490454.760000002</v>
      </c>
      <c r="EX231" s="2">
        <f t="shared" si="314"/>
        <v>3595212.17</v>
      </c>
      <c r="EY231" s="2">
        <f t="shared" si="314"/>
        <v>8723384.9499999993</v>
      </c>
      <c r="EZ231" s="2">
        <f t="shared" si="314"/>
        <v>2562992.52</v>
      </c>
      <c r="FA231" s="2">
        <f t="shared" si="314"/>
        <v>41814275.060000002</v>
      </c>
      <c r="FB231" s="2">
        <f t="shared" si="314"/>
        <v>4655102.53</v>
      </c>
      <c r="FC231" s="2">
        <f t="shared" si="314"/>
        <v>19316284.959999997</v>
      </c>
      <c r="FD231" s="2">
        <f t="shared" si="314"/>
        <v>5647708.71</v>
      </c>
      <c r="FE231" s="2">
        <f t="shared" si="314"/>
        <v>1847323.08</v>
      </c>
      <c r="FF231" s="2">
        <f t="shared" si="314"/>
        <v>3794441.21</v>
      </c>
      <c r="FG231" s="2">
        <f t="shared" si="314"/>
        <v>2700526.49</v>
      </c>
      <c r="FH231" s="2">
        <f t="shared" si="314"/>
        <v>1675860.5499999998</v>
      </c>
      <c r="FI231" s="2">
        <f t="shared" si="314"/>
        <v>19402303.829999998</v>
      </c>
      <c r="FJ231" s="2">
        <f t="shared" si="314"/>
        <v>22803626.5</v>
      </c>
      <c r="FK231" s="2">
        <f t="shared" si="314"/>
        <v>29673973.390000001</v>
      </c>
      <c r="FL231" s="2">
        <f t="shared" si="314"/>
        <v>92774704.769999996</v>
      </c>
      <c r="FM231" s="2">
        <f t="shared" si="314"/>
        <v>43692282.060000002</v>
      </c>
      <c r="FN231" s="2">
        <f t="shared" si="314"/>
        <v>261776169.25</v>
      </c>
      <c r="FO231" s="2">
        <f t="shared" si="314"/>
        <v>12804202.250000002</v>
      </c>
      <c r="FP231" s="2">
        <f t="shared" si="314"/>
        <v>26361021.220000003</v>
      </c>
      <c r="FQ231" s="2">
        <f t="shared" si="314"/>
        <v>11856639.5</v>
      </c>
      <c r="FR231" s="2">
        <f t="shared" si="314"/>
        <v>3337751.62</v>
      </c>
      <c r="FS231" s="2">
        <f t="shared" si="314"/>
        <v>3148420.14</v>
      </c>
      <c r="FT231" s="2">
        <f t="shared" si="314"/>
        <v>1489247.7799999998</v>
      </c>
      <c r="FU231" s="2">
        <f t="shared" si="314"/>
        <v>10348700.300000003</v>
      </c>
      <c r="FV231" s="2">
        <f t="shared" si="314"/>
        <v>9961963.8699999992</v>
      </c>
      <c r="FW231" s="2">
        <f t="shared" si="314"/>
        <v>2986789.68</v>
      </c>
      <c r="FX231" s="2">
        <f t="shared" si="314"/>
        <v>1392429.26</v>
      </c>
      <c r="FY231" s="2"/>
      <c r="FZ231" s="2"/>
      <c r="GA231" s="2"/>
      <c r="GB231" s="2"/>
      <c r="GC231" s="2"/>
      <c r="GD231" s="2"/>
      <c r="GE231" s="2"/>
      <c r="GF231" s="2"/>
      <c r="GG231" s="2"/>
      <c r="GH231" s="2"/>
      <c r="GI231" s="2"/>
      <c r="GJ231" s="2"/>
      <c r="GK231" s="2"/>
    </row>
    <row r="232" spans="1:193" x14ac:dyDescent="0.35">
      <c r="A232" s="2"/>
      <c r="B232" s="2" t="s">
        <v>983</v>
      </c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  <c r="FY232" s="2"/>
      <c r="FZ232" s="2"/>
      <c r="GA232" s="2"/>
      <c r="GB232" s="2"/>
      <c r="GC232" s="2"/>
      <c r="GD232" s="2"/>
      <c r="GE232" s="2"/>
      <c r="GF232" s="2"/>
      <c r="GG232" s="2"/>
      <c r="GH232" s="2"/>
      <c r="GI232" s="2"/>
      <c r="GJ232" s="2"/>
      <c r="GK232" s="2"/>
    </row>
    <row r="233" spans="1:193" x14ac:dyDescent="0.35">
      <c r="A233" s="69" t="s">
        <v>534</v>
      </c>
      <c r="B233" s="70" t="s">
        <v>535</v>
      </c>
      <c r="C233" s="2">
        <v>0</v>
      </c>
      <c r="D233" s="2">
        <v>0</v>
      </c>
      <c r="E233" s="2">
        <v>0</v>
      </c>
      <c r="F233" s="2">
        <v>0</v>
      </c>
      <c r="G233" s="2">
        <v>0</v>
      </c>
      <c r="H233" s="2">
        <v>0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  <c r="S233" s="2">
        <v>0</v>
      </c>
      <c r="T233" s="2">
        <v>0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  <c r="AA233" s="2">
        <v>0</v>
      </c>
      <c r="AB233" s="2">
        <v>0</v>
      </c>
      <c r="AC233" s="2">
        <v>0</v>
      </c>
      <c r="AD233" s="2">
        <v>0</v>
      </c>
      <c r="AE233" s="2">
        <v>0</v>
      </c>
      <c r="AF233" s="2">
        <v>0</v>
      </c>
      <c r="AG233" s="2">
        <v>0</v>
      </c>
      <c r="AH233" s="2">
        <v>0</v>
      </c>
      <c r="AI233" s="2">
        <v>0</v>
      </c>
      <c r="AJ233" s="2">
        <v>0</v>
      </c>
      <c r="AK233" s="2">
        <v>0</v>
      </c>
      <c r="AL233" s="2">
        <v>0</v>
      </c>
      <c r="AM233" s="2">
        <v>0</v>
      </c>
      <c r="AN233" s="2">
        <v>0</v>
      </c>
      <c r="AO233" s="2">
        <v>0</v>
      </c>
      <c r="AP233" s="2">
        <v>0</v>
      </c>
      <c r="AQ233" s="2">
        <v>0</v>
      </c>
      <c r="AR233" s="2">
        <v>0</v>
      </c>
      <c r="AS233" s="2">
        <v>0</v>
      </c>
      <c r="AT233" s="2">
        <v>0</v>
      </c>
      <c r="AU233" s="2">
        <v>0</v>
      </c>
      <c r="AV233" s="2">
        <v>0</v>
      </c>
      <c r="AW233" s="2">
        <v>0</v>
      </c>
      <c r="AX233" s="2">
        <v>0</v>
      </c>
      <c r="AY233" s="2">
        <v>0</v>
      </c>
      <c r="AZ233" s="2">
        <v>0</v>
      </c>
      <c r="BA233" s="2">
        <v>0</v>
      </c>
      <c r="BB233" s="2">
        <v>0</v>
      </c>
      <c r="BC233" s="2">
        <v>0</v>
      </c>
      <c r="BD233" s="2">
        <v>0</v>
      </c>
      <c r="BE233" s="2">
        <v>0</v>
      </c>
      <c r="BF233" s="2">
        <v>0</v>
      </c>
      <c r="BG233" s="2">
        <v>0</v>
      </c>
      <c r="BH233" s="2">
        <v>0</v>
      </c>
      <c r="BI233" s="2">
        <v>0</v>
      </c>
      <c r="BJ233" s="2">
        <v>0</v>
      </c>
      <c r="BK233" s="2">
        <v>0</v>
      </c>
      <c r="BL233" s="2">
        <v>0</v>
      </c>
      <c r="BM233" s="2">
        <v>0</v>
      </c>
      <c r="BN233" s="2">
        <v>0</v>
      </c>
      <c r="BO233" s="2">
        <v>0</v>
      </c>
      <c r="BP233" s="2">
        <v>0</v>
      </c>
      <c r="BQ233" s="2">
        <v>0</v>
      </c>
      <c r="BR233" s="2">
        <v>0</v>
      </c>
      <c r="BS233" s="2">
        <v>0</v>
      </c>
      <c r="BT233" s="2">
        <v>0</v>
      </c>
      <c r="BU233" s="2">
        <v>0</v>
      </c>
      <c r="BV233" s="2">
        <v>0</v>
      </c>
      <c r="BW233" s="2">
        <v>0</v>
      </c>
      <c r="BX233" s="2">
        <v>0</v>
      </c>
      <c r="BY233" s="2">
        <v>0</v>
      </c>
      <c r="BZ233" s="2">
        <v>0</v>
      </c>
      <c r="CA233" s="2">
        <v>0</v>
      </c>
      <c r="CB233" s="2">
        <v>0</v>
      </c>
      <c r="CC233" s="2">
        <v>0</v>
      </c>
      <c r="CD233" s="2">
        <v>0</v>
      </c>
      <c r="CE233" s="2">
        <v>0</v>
      </c>
      <c r="CF233" s="2">
        <v>0</v>
      </c>
      <c r="CG233" s="2">
        <v>0</v>
      </c>
      <c r="CH233" s="2">
        <v>0</v>
      </c>
      <c r="CI233" s="2">
        <v>0</v>
      </c>
      <c r="CJ233" s="2">
        <v>0</v>
      </c>
      <c r="CK233" s="2">
        <v>0</v>
      </c>
      <c r="CL233" s="2">
        <v>0</v>
      </c>
      <c r="CM233" s="2">
        <v>0</v>
      </c>
      <c r="CN233" s="2">
        <v>0</v>
      </c>
      <c r="CO233" s="2">
        <v>0</v>
      </c>
      <c r="CP233" s="2">
        <v>0</v>
      </c>
      <c r="CQ233" s="2">
        <v>0</v>
      </c>
      <c r="CR233" s="2">
        <v>0</v>
      </c>
      <c r="CS233" s="2">
        <v>0</v>
      </c>
      <c r="CT233" s="2">
        <v>0</v>
      </c>
      <c r="CU233" s="2">
        <v>0</v>
      </c>
      <c r="CV233" s="2">
        <v>0</v>
      </c>
      <c r="CW233" s="2">
        <v>0</v>
      </c>
      <c r="CX233" s="2">
        <v>0</v>
      </c>
      <c r="CY233" s="2">
        <v>0</v>
      </c>
      <c r="CZ233" s="2">
        <v>0</v>
      </c>
      <c r="DA233" s="2">
        <v>0</v>
      </c>
      <c r="DB233" s="2">
        <v>0</v>
      </c>
      <c r="DC233" s="2">
        <v>0</v>
      </c>
      <c r="DD233" s="2">
        <v>0</v>
      </c>
      <c r="DE233" s="2">
        <v>0</v>
      </c>
      <c r="DF233" s="2">
        <v>0</v>
      </c>
      <c r="DG233" s="2">
        <v>0</v>
      </c>
      <c r="DH233" s="2">
        <v>0</v>
      </c>
      <c r="DI233" s="2">
        <v>0</v>
      </c>
      <c r="DJ233" s="2">
        <v>0</v>
      </c>
      <c r="DK233" s="2">
        <v>0</v>
      </c>
      <c r="DL233" s="2">
        <v>0</v>
      </c>
      <c r="DM233" s="2">
        <v>0</v>
      </c>
      <c r="DN233" s="2">
        <v>0</v>
      </c>
      <c r="DO233" s="2">
        <v>0</v>
      </c>
      <c r="DP233" s="2">
        <v>0</v>
      </c>
      <c r="DQ233" s="2">
        <v>0</v>
      </c>
      <c r="DR233" s="2">
        <v>0</v>
      </c>
      <c r="DS233" s="2">
        <v>0</v>
      </c>
      <c r="DT233" s="2">
        <v>0</v>
      </c>
      <c r="DU233" s="2">
        <v>0</v>
      </c>
      <c r="DV233" s="2">
        <v>0</v>
      </c>
      <c r="DW233" s="2">
        <v>0</v>
      </c>
      <c r="DX233" s="2">
        <v>0</v>
      </c>
      <c r="DY233" s="2">
        <v>0</v>
      </c>
      <c r="DZ233" s="2">
        <v>0</v>
      </c>
      <c r="EA233" s="2">
        <v>0</v>
      </c>
      <c r="EB233" s="2">
        <v>0</v>
      </c>
      <c r="EC233" s="2">
        <v>0</v>
      </c>
      <c r="ED233" s="2">
        <v>0</v>
      </c>
      <c r="EE233" s="2">
        <v>0</v>
      </c>
      <c r="EF233" s="2">
        <v>0</v>
      </c>
      <c r="EG233" s="2">
        <v>0</v>
      </c>
      <c r="EH233" s="2">
        <v>0</v>
      </c>
      <c r="EI233" s="2">
        <v>0</v>
      </c>
      <c r="EJ233" s="2">
        <v>0</v>
      </c>
      <c r="EK233" s="2">
        <v>0</v>
      </c>
      <c r="EL233" s="2">
        <v>0</v>
      </c>
      <c r="EM233" s="2">
        <v>0</v>
      </c>
      <c r="EN233" s="2">
        <v>0</v>
      </c>
      <c r="EO233" s="2">
        <v>0</v>
      </c>
      <c r="EP233" s="2">
        <v>0</v>
      </c>
      <c r="EQ233" s="2">
        <v>0</v>
      </c>
      <c r="ER233" s="2">
        <v>0</v>
      </c>
      <c r="ES233" s="2">
        <v>0</v>
      </c>
      <c r="ET233" s="2">
        <v>0</v>
      </c>
      <c r="EU233" s="2">
        <v>0</v>
      </c>
      <c r="EV233" s="2">
        <v>0</v>
      </c>
      <c r="EW233" s="2">
        <v>0</v>
      </c>
      <c r="EX233" s="2">
        <v>0</v>
      </c>
      <c r="EY233" s="2">
        <v>0</v>
      </c>
      <c r="EZ233" s="2">
        <v>0</v>
      </c>
      <c r="FA233" s="2">
        <v>0</v>
      </c>
      <c r="FB233" s="2">
        <v>0</v>
      </c>
      <c r="FC233" s="2">
        <v>0</v>
      </c>
      <c r="FD233" s="2">
        <v>0</v>
      </c>
      <c r="FE233" s="2">
        <v>0</v>
      </c>
      <c r="FF233" s="2">
        <v>0</v>
      </c>
      <c r="FG233" s="2">
        <v>0</v>
      </c>
      <c r="FH233" s="2">
        <v>0</v>
      </c>
      <c r="FI233" s="2">
        <v>0</v>
      </c>
      <c r="FJ233" s="2">
        <v>0</v>
      </c>
      <c r="FK233" s="2">
        <v>0</v>
      </c>
      <c r="FL233" s="2">
        <v>0</v>
      </c>
      <c r="FM233" s="2">
        <v>0</v>
      </c>
      <c r="FN233" s="2">
        <v>0</v>
      </c>
      <c r="FO233" s="2">
        <v>0</v>
      </c>
      <c r="FP233" s="2">
        <v>0</v>
      </c>
      <c r="FQ233" s="2">
        <v>0</v>
      </c>
      <c r="FR233" s="2">
        <v>0</v>
      </c>
      <c r="FS233" s="2">
        <v>0</v>
      </c>
      <c r="FT233" s="2">
        <v>0</v>
      </c>
      <c r="FU233" s="2">
        <v>0</v>
      </c>
      <c r="FV233" s="2">
        <v>0</v>
      </c>
      <c r="FW233" s="2">
        <v>0</v>
      </c>
      <c r="FX233" s="2">
        <v>0</v>
      </c>
      <c r="FY233" s="2"/>
      <c r="FZ233" s="2">
        <f>SUM(C233:FX233)</f>
        <v>0</v>
      </c>
      <c r="GA233" s="2"/>
      <c r="GB233" s="2"/>
      <c r="GC233" s="2"/>
      <c r="GD233" s="2"/>
      <c r="GE233" s="2"/>
      <c r="GF233" s="2"/>
      <c r="GG233" s="2"/>
      <c r="GH233" s="2"/>
      <c r="GI233" s="2"/>
      <c r="GJ233" s="2"/>
      <c r="GK233" s="2"/>
    </row>
    <row r="234" spans="1:193" x14ac:dyDescent="0.35">
      <c r="A234" s="70"/>
      <c r="B234" s="70" t="s">
        <v>984</v>
      </c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  <c r="FY234" s="2"/>
      <c r="FZ234" s="2"/>
      <c r="GA234" s="2"/>
      <c r="GB234" s="2"/>
      <c r="GC234" s="2"/>
      <c r="GD234" s="2"/>
      <c r="GE234" s="2"/>
      <c r="GF234" s="2"/>
      <c r="GG234" s="2"/>
      <c r="GH234" s="2"/>
      <c r="GI234" s="2"/>
      <c r="GJ234" s="2"/>
      <c r="GK234" s="2"/>
    </row>
    <row r="235" spans="1:193" x14ac:dyDescent="0.35">
      <c r="A235" s="3" t="s">
        <v>536</v>
      </c>
      <c r="B235" s="2" t="s">
        <v>985</v>
      </c>
      <c r="C235" s="2">
        <f t="shared" ref="C235:BN235" si="315">+C208</f>
        <v>80980940</v>
      </c>
      <c r="D235" s="2">
        <f t="shared" si="315"/>
        <v>424735828.06</v>
      </c>
      <c r="E235" s="2">
        <f t="shared" si="315"/>
        <v>65085822.539999999</v>
      </c>
      <c r="F235" s="2">
        <f t="shared" si="315"/>
        <v>273892660.23000002</v>
      </c>
      <c r="G235" s="2">
        <f t="shared" si="315"/>
        <v>18524745.600000001</v>
      </c>
      <c r="H235" s="2">
        <f t="shared" si="315"/>
        <v>13767410.41</v>
      </c>
      <c r="I235" s="2">
        <f t="shared" si="315"/>
        <v>88678881.469999999</v>
      </c>
      <c r="J235" s="2">
        <f t="shared" si="315"/>
        <v>23302110.289999999</v>
      </c>
      <c r="K235" s="2">
        <f t="shared" si="315"/>
        <v>4542426.33</v>
      </c>
      <c r="L235" s="2">
        <f t="shared" si="315"/>
        <v>25531180.719999999</v>
      </c>
      <c r="M235" s="2">
        <f t="shared" si="315"/>
        <v>12202314.83</v>
      </c>
      <c r="N235" s="2">
        <f t="shared" si="315"/>
        <v>570123617.13999999</v>
      </c>
      <c r="O235" s="2">
        <f t="shared" si="315"/>
        <v>142064859.74000001</v>
      </c>
      <c r="P235" s="2">
        <f t="shared" si="315"/>
        <v>5797917.9500000002</v>
      </c>
      <c r="Q235" s="2">
        <f t="shared" si="315"/>
        <v>481266433.60000002</v>
      </c>
      <c r="R235" s="2">
        <f t="shared" si="315"/>
        <v>69834579.069999993</v>
      </c>
      <c r="S235" s="2">
        <f t="shared" si="315"/>
        <v>18025949.309999999</v>
      </c>
      <c r="T235" s="2">
        <f t="shared" si="315"/>
        <v>3386861.99</v>
      </c>
      <c r="U235" s="2">
        <f t="shared" si="315"/>
        <v>1300007.22</v>
      </c>
      <c r="V235" s="2">
        <f t="shared" si="315"/>
        <v>4153062.98</v>
      </c>
      <c r="W235" s="2">
        <f t="shared" si="315"/>
        <v>3807140.72</v>
      </c>
      <c r="X235" s="2">
        <f t="shared" si="315"/>
        <v>1249586.97</v>
      </c>
      <c r="Y235" s="2">
        <f t="shared" si="315"/>
        <v>11491230.960000001</v>
      </c>
      <c r="Z235" s="2">
        <f t="shared" si="315"/>
        <v>3733366.57</v>
      </c>
      <c r="AA235" s="2">
        <f t="shared" si="315"/>
        <v>348068598.60000002</v>
      </c>
      <c r="AB235" s="2">
        <f t="shared" si="315"/>
        <v>308510361.74000001</v>
      </c>
      <c r="AC235" s="2">
        <f t="shared" si="315"/>
        <v>11297982.949999999</v>
      </c>
      <c r="AD235" s="2">
        <f t="shared" si="315"/>
        <v>16332888.380000001</v>
      </c>
      <c r="AE235" s="2">
        <f t="shared" si="315"/>
        <v>2110300.77</v>
      </c>
      <c r="AF235" s="2">
        <f t="shared" si="315"/>
        <v>3642244.56</v>
      </c>
      <c r="AG235" s="2">
        <f t="shared" si="315"/>
        <v>7681329.8499999996</v>
      </c>
      <c r="AH235" s="2">
        <f t="shared" si="315"/>
        <v>11337971.189999999</v>
      </c>
      <c r="AI235" s="2">
        <f t="shared" si="315"/>
        <v>5834541.9199999999</v>
      </c>
      <c r="AJ235" s="2">
        <f t="shared" si="315"/>
        <v>3589142.04</v>
      </c>
      <c r="AK235" s="2">
        <f t="shared" si="315"/>
        <v>3172251.19</v>
      </c>
      <c r="AL235" s="2">
        <f t="shared" si="315"/>
        <v>4677005.1900000004</v>
      </c>
      <c r="AM235" s="2">
        <f t="shared" si="315"/>
        <v>4932611.51</v>
      </c>
      <c r="AN235" s="2">
        <f t="shared" si="315"/>
        <v>4553376.3899999997</v>
      </c>
      <c r="AO235" s="2">
        <f t="shared" si="315"/>
        <v>47352055.039999999</v>
      </c>
      <c r="AP235" s="2">
        <f t="shared" si="315"/>
        <v>982408947.38</v>
      </c>
      <c r="AQ235" s="2">
        <f t="shared" si="315"/>
        <v>4202986.7699999996</v>
      </c>
      <c r="AR235" s="2">
        <f t="shared" si="315"/>
        <v>683655164.51999998</v>
      </c>
      <c r="AS235" s="2">
        <f t="shared" si="315"/>
        <v>77786525.489999995</v>
      </c>
      <c r="AT235" s="2">
        <f t="shared" si="315"/>
        <v>33970051.340000004</v>
      </c>
      <c r="AU235" s="2">
        <f t="shared" si="315"/>
        <v>5225633.55</v>
      </c>
      <c r="AV235" s="2">
        <f t="shared" si="315"/>
        <v>4987517.33</v>
      </c>
      <c r="AW235" s="2">
        <f t="shared" si="315"/>
        <v>4538303.8899999997</v>
      </c>
      <c r="AX235" s="2">
        <f t="shared" si="315"/>
        <v>1578764.73</v>
      </c>
      <c r="AY235" s="2">
        <f t="shared" si="315"/>
        <v>6305746.3600000003</v>
      </c>
      <c r="AZ235" s="2">
        <f t="shared" si="315"/>
        <v>139782356.43000001</v>
      </c>
      <c r="BA235" s="2">
        <f t="shared" si="315"/>
        <v>99799587.239999995</v>
      </c>
      <c r="BB235" s="2">
        <f t="shared" si="315"/>
        <v>78970556.030000001</v>
      </c>
      <c r="BC235" s="2">
        <f t="shared" si="315"/>
        <v>292526711.31</v>
      </c>
      <c r="BD235" s="2">
        <f t="shared" si="315"/>
        <v>40398315.770000003</v>
      </c>
      <c r="BE235" s="2">
        <f t="shared" si="315"/>
        <v>14139161.529999999</v>
      </c>
      <c r="BF235" s="2">
        <f t="shared" si="315"/>
        <v>284068711.95999998</v>
      </c>
      <c r="BG235" s="2">
        <f t="shared" si="315"/>
        <v>11645622.08</v>
      </c>
      <c r="BH235" s="2">
        <f t="shared" si="315"/>
        <v>7770751.3799999999</v>
      </c>
      <c r="BI235" s="2">
        <f t="shared" si="315"/>
        <v>4460732.12</v>
      </c>
      <c r="BJ235" s="2">
        <f t="shared" si="315"/>
        <v>69695382.010000005</v>
      </c>
      <c r="BK235" s="2">
        <f t="shared" si="315"/>
        <v>351756020.62</v>
      </c>
      <c r="BL235" s="2">
        <f t="shared" si="315"/>
        <v>1523561.16</v>
      </c>
      <c r="BM235" s="2">
        <f t="shared" si="315"/>
        <v>6137836.7999999998</v>
      </c>
      <c r="BN235" s="2">
        <f t="shared" si="315"/>
        <v>34421812.149999999</v>
      </c>
      <c r="BO235" s="2">
        <f t="shared" ref="BO235:DZ235" si="316">+BO208</f>
        <v>14416959.49</v>
      </c>
      <c r="BP235" s="2">
        <f t="shared" si="316"/>
        <v>3096335.3</v>
      </c>
      <c r="BQ235" s="2">
        <f t="shared" si="316"/>
        <v>74252631.299999997</v>
      </c>
      <c r="BR235" s="2">
        <f t="shared" si="316"/>
        <v>51069734.920000002</v>
      </c>
      <c r="BS235" s="2">
        <f t="shared" si="316"/>
        <v>14284203.6</v>
      </c>
      <c r="BT235" s="2">
        <f t="shared" si="316"/>
        <v>5635704.4900000002</v>
      </c>
      <c r="BU235" s="2">
        <f t="shared" si="316"/>
        <v>6309605.6399999997</v>
      </c>
      <c r="BV235" s="2">
        <f t="shared" si="316"/>
        <v>14657625.550000001</v>
      </c>
      <c r="BW235" s="2">
        <f t="shared" si="316"/>
        <v>23343537.25</v>
      </c>
      <c r="BX235" s="2">
        <f t="shared" si="316"/>
        <v>1833454</v>
      </c>
      <c r="BY235" s="2">
        <f t="shared" si="316"/>
        <v>5758068.5999999996</v>
      </c>
      <c r="BZ235" s="2">
        <f t="shared" si="316"/>
        <v>3659211.56</v>
      </c>
      <c r="CA235" s="2">
        <f t="shared" si="316"/>
        <v>3001791.15</v>
      </c>
      <c r="CB235" s="2">
        <f t="shared" si="316"/>
        <v>804118798.38</v>
      </c>
      <c r="CC235" s="2">
        <f t="shared" si="316"/>
        <v>3627748.79</v>
      </c>
      <c r="CD235" s="2">
        <f t="shared" si="316"/>
        <v>3413853.88</v>
      </c>
      <c r="CE235" s="2">
        <f t="shared" si="316"/>
        <v>3031667.9</v>
      </c>
      <c r="CF235" s="2">
        <f t="shared" si="316"/>
        <v>2255503.09</v>
      </c>
      <c r="CG235" s="2">
        <f t="shared" si="316"/>
        <v>3600061.11</v>
      </c>
      <c r="CH235" s="2">
        <f t="shared" si="316"/>
        <v>2261998.84</v>
      </c>
      <c r="CI235" s="2">
        <f t="shared" si="316"/>
        <v>8803239.2799999993</v>
      </c>
      <c r="CJ235" s="2">
        <f t="shared" si="316"/>
        <v>10695281.699999999</v>
      </c>
      <c r="CK235" s="2">
        <f t="shared" si="316"/>
        <v>64751568.990000002</v>
      </c>
      <c r="CL235" s="2">
        <f t="shared" si="316"/>
        <v>15010657.470000001</v>
      </c>
      <c r="CM235" s="2">
        <f t="shared" si="316"/>
        <v>10097769.550000001</v>
      </c>
      <c r="CN235" s="2">
        <f t="shared" si="316"/>
        <v>358148069.92000002</v>
      </c>
      <c r="CO235" s="2">
        <f t="shared" si="316"/>
        <v>156175509.36000001</v>
      </c>
      <c r="CP235" s="2">
        <f t="shared" si="316"/>
        <v>11934257.039999999</v>
      </c>
      <c r="CQ235" s="2">
        <f t="shared" si="316"/>
        <v>10011905.810000001</v>
      </c>
      <c r="CR235" s="2">
        <f t="shared" si="316"/>
        <v>4119991.58</v>
      </c>
      <c r="CS235" s="2">
        <f t="shared" si="316"/>
        <v>4167048.95</v>
      </c>
      <c r="CT235" s="2">
        <f t="shared" si="316"/>
        <v>2449999.4900000002</v>
      </c>
      <c r="CU235" s="2">
        <f t="shared" si="316"/>
        <v>4800199.21</v>
      </c>
      <c r="CV235" s="2">
        <f t="shared" si="316"/>
        <v>1176981.8899999999</v>
      </c>
      <c r="CW235" s="2">
        <f t="shared" si="316"/>
        <v>3918779.56</v>
      </c>
      <c r="CX235" s="2">
        <f t="shared" si="316"/>
        <v>6135039.0700000003</v>
      </c>
      <c r="CY235" s="2">
        <f t="shared" si="316"/>
        <v>1270677.02</v>
      </c>
      <c r="CZ235" s="2">
        <f t="shared" si="316"/>
        <v>20175052.899999999</v>
      </c>
      <c r="DA235" s="2">
        <f t="shared" si="316"/>
        <v>3566852.9</v>
      </c>
      <c r="DB235" s="2">
        <f t="shared" si="316"/>
        <v>4893038.45</v>
      </c>
      <c r="DC235" s="2">
        <f t="shared" si="316"/>
        <v>3643994.11</v>
      </c>
      <c r="DD235" s="2">
        <f t="shared" si="316"/>
        <v>3405989.78</v>
      </c>
      <c r="DE235" s="2">
        <f t="shared" si="316"/>
        <v>4928951.25</v>
      </c>
      <c r="DF235" s="2">
        <f t="shared" si="316"/>
        <v>214810797.69</v>
      </c>
      <c r="DG235" s="2">
        <f t="shared" si="316"/>
        <v>2717311.05</v>
      </c>
      <c r="DH235" s="2">
        <f t="shared" si="316"/>
        <v>20258145.539999999</v>
      </c>
      <c r="DI235" s="2">
        <f t="shared" si="316"/>
        <v>27410693.879999999</v>
      </c>
      <c r="DJ235" s="2">
        <f t="shared" si="316"/>
        <v>8474786.3599999994</v>
      </c>
      <c r="DK235" s="2">
        <f t="shared" si="316"/>
        <v>6891806.9100000001</v>
      </c>
      <c r="DL235" s="2">
        <f t="shared" si="316"/>
        <v>67624228.909999996</v>
      </c>
      <c r="DM235" s="2">
        <f t="shared" si="316"/>
        <v>4280841.66</v>
      </c>
      <c r="DN235" s="2">
        <f t="shared" si="316"/>
        <v>16942450.260000002</v>
      </c>
      <c r="DO235" s="2">
        <f t="shared" si="316"/>
        <v>38910497.009999998</v>
      </c>
      <c r="DP235" s="2">
        <f t="shared" si="316"/>
        <v>3778389.72</v>
      </c>
      <c r="DQ235" s="2">
        <f t="shared" si="316"/>
        <v>10782718.66</v>
      </c>
      <c r="DR235" s="2">
        <f t="shared" si="316"/>
        <v>16049966.92</v>
      </c>
      <c r="DS235" s="2">
        <f t="shared" si="316"/>
        <v>7841678.9900000002</v>
      </c>
      <c r="DT235" s="2">
        <f t="shared" si="316"/>
        <v>3612788.65</v>
      </c>
      <c r="DU235" s="2">
        <f t="shared" si="316"/>
        <v>5367528.84</v>
      </c>
      <c r="DV235" s="2">
        <f t="shared" si="316"/>
        <v>4011522.01</v>
      </c>
      <c r="DW235" s="2">
        <f t="shared" si="316"/>
        <v>4689643.71</v>
      </c>
      <c r="DX235" s="2">
        <f t="shared" si="316"/>
        <v>3378431.23</v>
      </c>
      <c r="DY235" s="2">
        <f t="shared" si="316"/>
        <v>4915770.37</v>
      </c>
      <c r="DZ235" s="2">
        <f t="shared" si="316"/>
        <v>9301575.0800000001</v>
      </c>
      <c r="EA235" s="2">
        <f t="shared" ref="EA235:FX235" si="317">+EA208</f>
        <v>7126519.25</v>
      </c>
      <c r="EB235" s="2">
        <f t="shared" si="317"/>
        <v>6771376.3300000001</v>
      </c>
      <c r="EC235" s="2">
        <f t="shared" si="317"/>
        <v>4101632.71</v>
      </c>
      <c r="ED235" s="2">
        <f t="shared" si="317"/>
        <v>23008180.300000001</v>
      </c>
      <c r="EE235" s="2">
        <f t="shared" si="317"/>
        <v>3561427.67</v>
      </c>
      <c r="EF235" s="2">
        <f t="shared" si="317"/>
        <v>16242714.560000001</v>
      </c>
      <c r="EG235" s="2">
        <f t="shared" si="317"/>
        <v>3958463.32</v>
      </c>
      <c r="EH235" s="2">
        <f t="shared" si="317"/>
        <v>3985755.57</v>
      </c>
      <c r="EI235" s="2">
        <f t="shared" si="317"/>
        <v>159801567.06</v>
      </c>
      <c r="EJ235" s="2">
        <f t="shared" si="317"/>
        <v>112831472.19</v>
      </c>
      <c r="EK235" s="2">
        <f t="shared" si="317"/>
        <v>8435182.5999999996</v>
      </c>
      <c r="EL235" s="2">
        <f t="shared" si="317"/>
        <v>6248643.9699999997</v>
      </c>
      <c r="EM235" s="2">
        <f t="shared" si="317"/>
        <v>5290908.8499999996</v>
      </c>
      <c r="EN235" s="2">
        <f t="shared" si="317"/>
        <v>11678573.75</v>
      </c>
      <c r="EO235" s="2">
        <f t="shared" si="317"/>
        <v>4370054.09</v>
      </c>
      <c r="EP235" s="2">
        <f t="shared" si="317"/>
        <v>6156788.1699999999</v>
      </c>
      <c r="EQ235" s="2">
        <f t="shared" si="317"/>
        <v>30134487.559999999</v>
      </c>
      <c r="ER235" s="2">
        <f t="shared" si="317"/>
        <v>5292266.2300000004</v>
      </c>
      <c r="ES235" s="2">
        <f t="shared" si="317"/>
        <v>3635301.05</v>
      </c>
      <c r="ET235" s="2">
        <f t="shared" si="317"/>
        <v>4043063.11</v>
      </c>
      <c r="EU235" s="2">
        <f t="shared" si="317"/>
        <v>7733642.79</v>
      </c>
      <c r="EV235" s="2">
        <f t="shared" si="317"/>
        <v>1969105.75</v>
      </c>
      <c r="EW235" s="2">
        <f t="shared" si="317"/>
        <v>11619166.07</v>
      </c>
      <c r="EX235" s="2">
        <f t="shared" si="317"/>
        <v>3685751.66</v>
      </c>
      <c r="EY235" s="2">
        <f t="shared" si="317"/>
        <v>9118468.9399999995</v>
      </c>
      <c r="EZ235" s="2">
        <f t="shared" si="317"/>
        <v>2617165.71</v>
      </c>
      <c r="FA235" s="2">
        <f t="shared" si="317"/>
        <v>42379729.049999997</v>
      </c>
      <c r="FB235" s="2">
        <f t="shared" si="317"/>
        <v>4733218.4000000004</v>
      </c>
      <c r="FC235" s="2">
        <f t="shared" si="317"/>
        <v>19325299.48</v>
      </c>
      <c r="FD235" s="2">
        <f t="shared" si="317"/>
        <v>5865191.3600000003</v>
      </c>
      <c r="FE235" s="2">
        <f t="shared" si="317"/>
        <v>1923716.69</v>
      </c>
      <c r="FF235" s="2">
        <f t="shared" si="317"/>
        <v>3939791.54</v>
      </c>
      <c r="FG235" s="2">
        <f t="shared" si="317"/>
        <v>2777709.56</v>
      </c>
      <c r="FH235" s="2">
        <f t="shared" si="317"/>
        <v>1785524.34</v>
      </c>
      <c r="FI235" s="2">
        <f t="shared" si="317"/>
        <v>19593443.850000001</v>
      </c>
      <c r="FJ235" s="2">
        <f t="shared" si="317"/>
        <v>23192985.800000001</v>
      </c>
      <c r="FK235" s="2">
        <f t="shared" si="317"/>
        <v>30149481.190000001</v>
      </c>
      <c r="FL235" s="2">
        <f t="shared" si="317"/>
        <v>92576084.799999997</v>
      </c>
      <c r="FM235" s="2">
        <f t="shared" si="317"/>
        <v>44313369</v>
      </c>
      <c r="FN235" s="2">
        <f t="shared" si="317"/>
        <v>261749175.12</v>
      </c>
      <c r="FO235" s="2">
        <f t="shared" si="317"/>
        <v>12983989.550000001</v>
      </c>
      <c r="FP235" s="2">
        <f t="shared" si="317"/>
        <v>26701228.469999999</v>
      </c>
      <c r="FQ235" s="2">
        <f t="shared" si="317"/>
        <v>12351842.859999999</v>
      </c>
      <c r="FR235" s="2">
        <f t="shared" si="317"/>
        <v>3420637.68</v>
      </c>
      <c r="FS235" s="2">
        <f t="shared" si="317"/>
        <v>3103981.81</v>
      </c>
      <c r="FT235" s="2">
        <f t="shared" si="317"/>
        <v>1595099.24</v>
      </c>
      <c r="FU235" s="2">
        <f t="shared" si="317"/>
        <v>10638684.210000001</v>
      </c>
      <c r="FV235" s="2">
        <f t="shared" si="317"/>
        <v>10377148.140000001</v>
      </c>
      <c r="FW235" s="2">
        <f t="shared" si="317"/>
        <v>2949495.86</v>
      </c>
      <c r="FX235" s="2">
        <f t="shared" si="317"/>
        <v>1486597.36</v>
      </c>
      <c r="FY235" s="2"/>
      <c r="FZ235" s="2">
        <f>SUM(C235:FX235)</f>
        <v>9715620384.1599941</v>
      </c>
      <c r="GA235" s="2"/>
      <c r="GB235" s="2"/>
      <c r="GC235" s="2"/>
      <c r="GD235" s="2"/>
      <c r="GE235" s="2"/>
      <c r="GF235" s="2"/>
      <c r="GG235" s="2"/>
      <c r="GH235" s="2"/>
      <c r="GI235" s="2"/>
      <c r="GJ235" s="2"/>
      <c r="GK235" s="2"/>
    </row>
    <row r="236" spans="1:193" x14ac:dyDescent="0.35">
      <c r="A236" s="69" t="s">
        <v>537</v>
      </c>
      <c r="B236" s="70" t="s">
        <v>521</v>
      </c>
      <c r="C236" s="2">
        <f t="shared" ref="C236:BN236" si="318">MIN(C231,C235)</f>
        <v>80980940</v>
      </c>
      <c r="D236" s="2">
        <f t="shared" si="318"/>
        <v>424735828.06</v>
      </c>
      <c r="E236" s="2">
        <f t="shared" si="318"/>
        <v>65085822.539999999</v>
      </c>
      <c r="F236" s="2">
        <f t="shared" si="318"/>
        <v>273892660.23000002</v>
      </c>
      <c r="G236" s="2">
        <f t="shared" si="318"/>
        <v>18267831.850000001</v>
      </c>
      <c r="H236" s="2">
        <f t="shared" si="318"/>
        <v>13559245.960000001</v>
      </c>
      <c r="I236" s="2">
        <f t="shared" si="318"/>
        <v>88678881.469999999</v>
      </c>
      <c r="J236" s="2">
        <f t="shared" si="318"/>
        <v>23149623.699999999</v>
      </c>
      <c r="K236" s="2">
        <f t="shared" si="318"/>
        <v>4374621.03</v>
      </c>
      <c r="L236" s="2">
        <f t="shared" si="318"/>
        <v>25531180.719999999</v>
      </c>
      <c r="M236" s="2">
        <f t="shared" si="318"/>
        <v>12202314.83</v>
      </c>
      <c r="N236" s="2">
        <f t="shared" si="318"/>
        <v>570123617.13999999</v>
      </c>
      <c r="O236" s="2">
        <f t="shared" si="318"/>
        <v>142039795.14999998</v>
      </c>
      <c r="P236" s="2">
        <f t="shared" si="318"/>
        <v>5556648.5</v>
      </c>
      <c r="Q236" s="2">
        <f t="shared" si="318"/>
        <v>481266433.60000002</v>
      </c>
      <c r="R236" s="2">
        <f t="shared" si="318"/>
        <v>68723518.290000007</v>
      </c>
      <c r="S236" s="2">
        <f t="shared" si="318"/>
        <v>17882630.93</v>
      </c>
      <c r="T236" s="2">
        <f t="shared" si="318"/>
        <v>3277911.46</v>
      </c>
      <c r="U236" s="2">
        <f t="shared" si="318"/>
        <v>1204213.52</v>
      </c>
      <c r="V236" s="2">
        <f t="shared" si="318"/>
        <v>4144150.3</v>
      </c>
      <c r="W236" s="2">
        <f t="shared" si="318"/>
        <v>3695456.44</v>
      </c>
      <c r="X236" s="2">
        <f t="shared" si="318"/>
        <v>1147087.04</v>
      </c>
      <c r="Y236" s="2">
        <f t="shared" si="318"/>
        <v>11045654.279999999</v>
      </c>
      <c r="Z236" s="2">
        <f t="shared" si="318"/>
        <v>3708526.6500000004</v>
      </c>
      <c r="AA236" s="2">
        <f t="shared" si="318"/>
        <v>348068598.60000002</v>
      </c>
      <c r="AB236" s="2">
        <f t="shared" si="318"/>
        <v>308478219.31999999</v>
      </c>
      <c r="AC236" s="2">
        <f t="shared" si="318"/>
        <v>10905880.870000001</v>
      </c>
      <c r="AD236" s="2">
        <f t="shared" si="318"/>
        <v>16074075.77</v>
      </c>
      <c r="AE236" s="2">
        <f t="shared" si="318"/>
        <v>2015692.0000000002</v>
      </c>
      <c r="AF236" s="2">
        <f t="shared" si="318"/>
        <v>3490836.0300000003</v>
      </c>
      <c r="AG236" s="2">
        <f t="shared" si="318"/>
        <v>7448861.1900000004</v>
      </c>
      <c r="AH236" s="2">
        <f t="shared" si="318"/>
        <v>11018133.630000001</v>
      </c>
      <c r="AI236" s="2">
        <f t="shared" si="318"/>
        <v>5540941.5599999996</v>
      </c>
      <c r="AJ236" s="2">
        <f t="shared" si="318"/>
        <v>3459412.56</v>
      </c>
      <c r="AK236" s="2">
        <f t="shared" si="318"/>
        <v>3172251.19</v>
      </c>
      <c r="AL236" s="2">
        <f t="shared" si="318"/>
        <v>4531035.1400000006</v>
      </c>
      <c r="AM236" s="2">
        <f t="shared" si="318"/>
        <v>4932611.51</v>
      </c>
      <c r="AN236" s="2">
        <f t="shared" si="318"/>
        <v>4553376.3899999997</v>
      </c>
      <c r="AO236" s="2">
        <f t="shared" si="318"/>
        <v>46754976.950000003</v>
      </c>
      <c r="AP236" s="2">
        <f t="shared" si="318"/>
        <v>982408947.38</v>
      </c>
      <c r="AQ236" s="2">
        <f t="shared" si="318"/>
        <v>4176027.9499999997</v>
      </c>
      <c r="AR236" s="2">
        <f t="shared" si="318"/>
        <v>683448749.69000006</v>
      </c>
      <c r="AS236" s="2">
        <f t="shared" si="318"/>
        <v>77786525.489999995</v>
      </c>
      <c r="AT236" s="2">
        <f t="shared" si="318"/>
        <v>33360763.989999998</v>
      </c>
      <c r="AU236" s="2">
        <f t="shared" si="318"/>
        <v>5021094.5600000005</v>
      </c>
      <c r="AV236" s="2">
        <f t="shared" si="318"/>
        <v>4897591.790000001</v>
      </c>
      <c r="AW236" s="2">
        <f t="shared" si="318"/>
        <v>4408762.87</v>
      </c>
      <c r="AX236" s="2">
        <f t="shared" si="318"/>
        <v>1505264.6099999999</v>
      </c>
      <c r="AY236" s="2">
        <f t="shared" si="318"/>
        <v>6049327.5399999991</v>
      </c>
      <c r="AZ236" s="2">
        <f t="shared" si="318"/>
        <v>139782356.43000001</v>
      </c>
      <c r="BA236" s="2">
        <f t="shared" si="318"/>
        <v>99799587.239999995</v>
      </c>
      <c r="BB236" s="2">
        <f t="shared" si="318"/>
        <v>78970556.030000001</v>
      </c>
      <c r="BC236" s="2">
        <f t="shared" si="318"/>
        <v>292526711.31</v>
      </c>
      <c r="BD236" s="2">
        <f t="shared" si="318"/>
        <v>40398315.770000003</v>
      </c>
      <c r="BE236" s="2">
        <f t="shared" si="318"/>
        <v>14139161.529999999</v>
      </c>
      <c r="BF236" s="2">
        <f t="shared" si="318"/>
        <v>284068711.95999998</v>
      </c>
      <c r="BG236" s="2">
        <f t="shared" si="318"/>
        <v>11261728.060000001</v>
      </c>
      <c r="BH236" s="2">
        <f t="shared" si="318"/>
        <v>7495900.8999999994</v>
      </c>
      <c r="BI236" s="2">
        <f t="shared" si="318"/>
        <v>4458531.5600000005</v>
      </c>
      <c r="BJ236" s="2">
        <f t="shared" si="318"/>
        <v>69695382.010000005</v>
      </c>
      <c r="BK236" s="2">
        <f t="shared" si="318"/>
        <v>351756020.62</v>
      </c>
      <c r="BL236" s="2">
        <f t="shared" si="318"/>
        <v>1523561.16</v>
      </c>
      <c r="BM236" s="2">
        <f t="shared" si="318"/>
        <v>5903785.3200000003</v>
      </c>
      <c r="BN236" s="2">
        <f t="shared" si="318"/>
        <v>34033790.189999998</v>
      </c>
      <c r="BO236" s="2">
        <f t="shared" ref="BO236:DZ236" si="319">MIN(BO231,BO235)</f>
        <v>14250564.16</v>
      </c>
      <c r="BP236" s="2">
        <f t="shared" si="319"/>
        <v>3096335.3</v>
      </c>
      <c r="BQ236" s="2">
        <f t="shared" si="319"/>
        <v>73212172.450000003</v>
      </c>
      <c r="BR236" s="2">
        <f t="shared" si="319"/>
        <v>50256194.650000006</v>
      </c>
      <c r="BS236" s="2">
        <f t="shared" si="319"/>
        <v>14113136.189999999</v>
      </c>
      <c r="BT236" s="2">
        <f t="shared" si="319"/>
        <v>5589028.1399999997</v>
      </c>
      <c r="BU236" s="2">
        <f t="shared" si="319"/>
        <v>6048307.0700000003</v>
      </c>
      <c r="BV236" s="2">
        <f t="shared" si="319"/>
        <v>14438501.770000001</v>
      </c>
      <c r="BW236" s="2">
        <f t="shared" si="319"/>
        <v>22995090.870000001</v>
      </c>
      <c r="BX236" s="2">
        <f t="shared" si="319"/>
        <v>1733353.12</v>
      </c>
      <c r="BY236" s="2">
        <f t="shared" si="319"/>
        <v>5758068.5999999996</v>
      </c>
      <c r="BZ236" s="2">
        <f t="shared" si="319"/>
        <v>3604832.9699999997</v>
      </c>
      <c r="CA236" s="2">
        <f t="shared" si="319"/>
        <v>2967750.53</v>
      </c>
      <c r="CB236" s="2">
        <f t="shared" si="319"/>
        <v>804118798.38</v>
      </c>
      <c r="CC236" s="2">
        <f t="shared" si="319"/>
        <v>3516711.24</v>
      </c>
      <c r="CD236" s="2">
        <f t="shared" si="319"/>
        <v>3376377.7600000002</v>
      </c>
      <c r="CE236" s="2">
        <f t="shared" si="319"/>
        <v>2955070.3299999996</v>
      </c>
      <c r="CF236" s="2">
        <f t="shared" si="319"/>
        <v>2233649.35</v>
      </c>
      <c r="CG236" s="2">
        <f t="shared" si="319"/>
        <v>3569922.67</v>
      </c>
      <c r="CH236" s="2">
        <f t="shared" si="319"/>
        <v>2185220.84</v>
      </c>
      <c r="CI236" s="2">
        <f t="shared" si="319"/>
        <v>8479412.6400000006</v>
      </c>
      <c r="CJ236" s="2">
        <f t="shared" si="319"/>
        <v>10507885.630000001</v>
      </c>
      <c r="CK236" s="2">
        <f t="shared" si="319"/>
        <v>63740347.32</v>
      </c>
      <c r="CL236" s="2">
        <f t="shared" si="319"/>
        <v>14838951.619999999</v>
      </c>
      <c r="CM236" s="2">
        <f t="shared" si="319"/>
        <v>9726866.9200000018</v>
      </c>
      <c r="CN236" s="2">
        <f t="shared" si="319"/>
        <v>358148069.92000002</v>
      </c>
      <c r="CO236" s="2">
        <f t="shared" si="319"/>
        <v>156175509.36000001</v>
      </c>
      <c r="CP236" s="2">
        <f t="shared" si="319"/>
        <v>11631047.310000002</v>
      </c>
      <c r="CQ236" s="2">
        <f t="shared" si="319"/>
        <v>9784263.8300000001</v>
      </c>
      <c r="CR236" s="2">
        <f t="shared" si="319"/>
        <v>4029365.17</v>
      </c>
      <c r="CS236" s="2">
        <f t="shared" si="319"/>
        <v>4167048.95</v>
      </c>
      <c r="CT236" s="2">
        <f t="shared" si="319"/>
        <v>2339401.11</v>
      </c>
      <c r="CU236" s="2">
        <f t="shared" si="319"/>
        <v>4604988.29</v>
      </c>
      <c r="CV236" s="2">
        <f t="shared" si="319"/>
        <v>1075242.0799999998</v>
      </c>
      <c r="CW236" s="2">
        <f t="shared" si="319"/>
        <v>3800501.4</v>
      </c>
      <c r="CX236" s="2">
        <f t="shared" si="319"/>
        <v>5923612.6799999997</v>
      </c>
      <c r="CY236" s="2">
        <f t="shared" si="319"/>
        <v>1171388.0899999999</v>
      </c>
      <c r="CZ236" s="2">
        <f t="shared" si="319"/>
        <v>20026014.91</v>
      </c>
      <c r="DA236" s="2">
        <f t="shared" si="319"/>
        <v>3521596.64</v>
      </c>
      <c r="DB236" s="2">
        <f t="shared" si="319"/>
        <v>4764259.8400000008</v>
      </c>
      <c r="DC236" s="2">
        <f t="shared" si="319"/>
        <v>3506217.19</v>
      </c>
      <c r="DD236" s="2">
        <f t="shared" si="319"/>
        <v>3294158.19</v>
      </c>
      <c r="DE236" s="2">
        <f t="shared" si="319"/>
        <v>4725211.8900000006</v>
      </c>
      <c r="DF236" s="2">
        <f t="shared" si="319"/>
        <v>214753907.21000001</v>
      </c>
      <c r="DG236" s="2">
        <f t="shared" si="319"/>
        <v>2566180.0699999998</v>
      </c>
      <c r="DH236" s="2">
        <f t="shared" si="319"/>
        <v>20095912.589999996</v>
      </c>
      <c r="DI236" s="2">
        <f t="shared" si="319"/>
        <v>27024386.460000001</v>
      </c>
      <c r="DJ236" s="2">
        <f t="shared" si="319"/>
        <v>8152735.5800000001</v>
      </c>
      <c r="DK236" s="2">
        <f t="shared" si="319"/>
        <v>6631426.5699999994</v>
      </c>
      <c r="DL236" s="2">
        <f t="shared" si="319"/>
        <v>66597646.810000002</v>
      </c>
      <c r="DM236" s="2">
        <f t="shared" si="319"/>
        <v>4252684.09</v>
      </c>
      <c r="DN236" s="2">
        <f t="shared" si="319"/>
        <v>16676949.970000001</v>
      </c>
      <c r="DO236" s="2">
        <f t="shared" si="319"/>
        <v>38313485.640000001</v>
      </c>
      <c r="DP236" s="2">
        <f t="shared" si="319"/>
        <v>3738845.83</v>
      </c>
      <c r="DQ236" s="2">
        <f t="shared" si="319"/>
        <v>10342689.389999999</v>
      </c>
      <c r="DR236" s="2">
        <f t="shared" si="319"/>
        <v>15891846.390000001</v>
      </c>
      <c r="DS236" s="2">
        <f t="shared" si="319"/>
        <v>7716453.0300000003</v>
      </c>
      <c r="DT236" s="2">
        <f t="shared" si="319"/>
        <v>3548951.7199999997</v>
      </c>
      <c r="DU236" s="2">
        <f t="shared" si="319"/>
        <v>5199837.3599999994</v>
      </c>
      <c r="DV236" s="2">
        <f t="shared" si="319"/>
        <v>3891846.37</v>
      </c>
      <c r="DW236" s="2">
        <f t="shared" si="319"/>
        <v>4608650.6499999994</v>
      </c>
      <c r="DX236" s="2">
        <f t="shared" si="319"/>
        <v>3378431.23</v>
      </c>
      <c r="DY236" s="2">
        <f t="shared" si="319"/>
        <v>4869723.3500000006</v>
      </c>
      <c r="DZ236" s="2">
        <f t="shared" si="319"/>
        <v>9007042.2199999988</v>
      </c>
      <c r="EA236" s="2">
        <f t="shared" ref="EA236:FX236" si="320">MIN(EA231,EA235)</f>
        <v>6892075.5</v>
      </c>
      <c r="EB236" s="2">
        <f t="shared" si="320"/>
        <v>6623847.4299999997</v>
      </c>
      <c r="EC236" s="2">
        <f t="shared" si="320"/>
        <v>4087471.69</v>
      </c>
      <c r="ED236" s="2">
        <f t="shared" si="320"/>
        <v>22761808.98</v>
      </c>
      <c r="EE236" s="2">
        <f t="shared" si="320"/>
        <v>3513188.79</v>
      </c>
      <c r="EF236" s="2">
        <f t="shared" si="320"/>
        <v>16115237.460000001</v>
      </c>
      <c r="EG236" s="2">
        <f t="shared" si="320"/>
        <v>3952488.9</v>
      </c>
      <c r="EH236" s="2">
        <f t="shared" si="320"/>
        <v>3963483.83</v>
      </c>
      <c r="EI236" s="2">
        <f t="shared" si="320"/>
        <v>159801567.06</v>
      </c>
      <c r="EJ236" s="2">
        <f t="shared" si="320"/>
        <v>112831472.19</v>
      </c>
      <c r="EK236" s="2">
        <f t="shared" si="320"/>
        <v>8124133.8200000003</v>
      </c>
      <c r="EL236" s="2">
        <f t="shared" si="320"/>
        <v>6007731.3900000006</v>
      </c>
      <c r="EM236" s="2">
        <f t="shared" si="320"/>
        <v>5290908.8499999996</v>
      </c>
      <c r="EN236" s="2">
        <f t="shared" si="320"/>
        <v>11345745.290000001</v>
      </c>
      <c r="EO236" s="2">
        <f t="shared" si="320"/>
        <v>4370054.09</v>
      </c>
      <c r="EP236" s="2">
        <f t="shared" si="320"/>
        <v>5953334.4800000004</v>
      </c>
      <c r="EQ236" s="2">
        <f t="shared" si="320"/>
        <v>29710366.699999999</v>
      </c>
      <c r="ER236" s="2">
        <f t="shared" si="320"/>
        <v>5110217.5200000005</v>
      </c>
      <c r="ES236" s="2">
        <f t="shared" si="320"/>
        <v>3518786.6799999997</v>
      </c>
      <c r="ET236" s="2">
        <f t="shared" si="320"/>
        <v>3996092.5500000003</v>
      </c>
      <c r="EU236" s="2">
        <f t="shared" si="320"/>
        <v>7458266.3200000003</v>
      </c>
      <c r="EV236" s="2">
        <f t="shared" si="320"/>
        <v>1872488.78</v>
      </c>
      <c r="EW236" s="2">
        <f t="shared" si="320"/>
        <v>11490454.760000002</v>
      </c>
      <c r="EX236" s="2">
        <f t="shared" si="320"/>
        <v>3595212.17</v>
      </c>
      <c r="EY236" s="2">
        <f t="shared" si="320"/>
        <v>8723384.9499999993</v>
      </c>
      <c r="EZ236" s="2">
        <f t="shared" si="320"/>
        <v>2562992.52</v>
      </c>
      <c r="FA236" s="2">
        <f t="shared" si="320"/>
        <v>41814275.060000002</v>
      </c>
      <c r="FB236" s="2">
        <f t="shared" si="320"/>
        <v>4655102.53</v>
      </c>
      <c r="FC236" s="2">
        <f t="shared" si="320"/>
        <v>19316284.959999997</v>
      </c>
      <c r="FD236" s="2">
        <f t="shared" si="320"/>
        <v>5647708.71</v>
      </c>
      <c r="FE236" s="2">
        <f t="shared" si="320"/>
        <v>1847323.08</v>
      </c>
      <c r="FF236" s="2">
        <f t="shared" si="320"/>
        <v>3794441.21</v>
      </c>
      <c r="FG236" s="2">
        <f t="shared" si="320"/>
        <v>2700526.49</v>
      </c>
      <c r="FH236" s="2">
        <f t="shared" si="320"/>
        <v>1675860.5499999998</v>
      </c>
      <c r="FI236" s="2">
        <f t="shared" si="320"/>
        <v>19402303.829999998</v>
      </c>
      <c r="FJ236" s="2">
        <f t="shared" si="320"/>
        <v>22803626.5</v>
      </c>
      <c r="FK236" s="2">
        <f t="shared" si="320"/>
        <v>29673973.390000001</v>
      </c>
      <c r="FL236" s="2">
        <f t="shared" si="320"/>
        <v>92576084.799999997</v>
      </c>
      <c r="FM236" s="2">
        <f t="shared" si="320"/>
        <v>43692282.060000002</v>
      </c>
      <c r="FN236" s="2">
        <f t="shared" si="320"/>
        <v>261749175.12</v>
      </c>
      <c r="FO236" s="2">
        <f t="shared" si="320"/>
        <v>12804202.250000002</v>
      </c>
      <c r="FP236" s="2">
        <f t="shared" si="320"/>
        <v>26361021.220000003</v>
      </c>
      <c r="FQ236" s="2">
        <f t="shared" si="320"/>
        <v>11856639.5</v>
      </c>
      <c r="FR236" s="2">
        <f t="shared" si="320"/>
        <v>3337751.62</v>
      </c>
      <c r="FS236" s="2">
        <f t="shared" si="320"/>
        <v>3103981.81</v>
      </c>
      <c r="FT236" s="2">
        <f t="shared" si="320"/>
        <v>1489247.7799999998</v>
      </c>
      <c r="FU236" s="2">
        <f t="shared" si="320"/>
        <v>10348700.300000003</v>
      </c>
      <c r="FV236" s="2">
        <f t="shared" si="320"/>
        <v>9961963.8699999992</v>
      </c>
      <c r="FW236" s="2">
        <f t="shared" si="320"/>
        <v>2949495.86</v>
      </c>
      <c r="FX236" s="2">
        <f t="shared" si="320"/>
        <v>1392429.26</v>
      </c>
      <c r="FY236" s="2"/>
      <c r="FZ236" s="2">
        <f>SUM(C236:FX236)</f>
        <v>9685483946.7199993</v>
      </c>
      <c r="GA236" s="2"/>
      <c r="GB236" s="2"/>
      <c r="GC236" s="2"/>
      <c r="GD236" s="2"/>
      <c r="GE236" s="2"/>
      <c r="GF236" s="2"/>
      <c r="GG236" s="2"/>
      <c r="GH236" s="2"/>
      <c r="GI236" s="2"/>
      <c r="GJ236" s="2"/>
      <c r="GK236" s="2"/>
    </row>
    <row r="237" spans="1:193" x14ac:dyDescent="0.35">
      <c r="A237" s="2"/>
      <c r="B237" s="2" t="s">
        <v>538</v>
      </c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  <c r="FY237" s="2"/>
      <c r="FZ237" s="2"/>
      <c r="GA237" s="2"/>
      <c r="GB237" s="2"/>
      <c r="GC237" s="2"/>
      <c r="GD237" s="2"/>
      <c r="GE237" s="2"/>
      <c r="GF237" s="2"/>
      <c r="GG237" s="2"/>
      <c r="GH237" s="2"/>
      <c r="GI237" s="2"/>
      <c r="GJ237" s="2"/>
      <c r="GK237" s="2"/>
    </row>
    <row r="238" spans="1:193" x14ac:dyDescent="0.35">
      <c r="A238" s="3" t="s">
        <v>539</v>
      </c>
      <c r="B238" s="2" t="s">
        <v>540</v>
      </c>
      <c r="C238" s="2">
        <f t="shared" ref="C238:BN238" si="321">ROUND(C236/C101,2)</f>
        <v>12236.47</v>
      </c>
      <c r="D238" s="2">
        <f t="shared" si="321"/>
        <v>11559.95</v>
      </c>
      <c r="E238" s="2">
        <f t="shared" si="321"/>
        <v>12418.11</v>
      </c>
      <c r="F238" s="2">
        <f t="shared" si="321"/>
        <v>11441.04</v>
      </c>
      <c r="G238" s="2">
        <f t="shared" si="321"/>
        <v>11912.51</v>
      </c>
      <c r="H238" s="2">
        <f t="shared" si="321"/>
        <v>12052.66</v>
      </c>
      <c r="I238" s="2">
        <f t="shared" si="321"/>
        <v>12250.83</v>
      </c>
      <c r="J238" s="2">
        <f t="shared" si="321"/>
        <v>11656.41</v>
      </c>
      <c r="K238" s="2">
        <f t="shared" si="321"/>
        <v>15994.96</v>
      </c>
      <c r="L238" s="2">
        <f t="shared" si="321"/>
        <v>12253.99</v>
      </c>
      <c r="M238" s="2">
        <f t="shared" si="321"/>
        <v>13756.84</v>
      </c>
      <c r="N238" s="2">
        <f t="shared" si="321"/>
        <v>11719.39</v>
      </c>
      <c r="O238" s="2">
        <f t="shared" si="321"/>
        <v>11163.58</v>
      </c>
      <c r="P238" s="2">
        <f t="shared" si="321"/>
        <v>15521.36</v>
      </c>
      <c r="Q238" s="2">
        <f t="shared" si="321"/>
        <v>12659.74</v>
      </c>
      <c r="R238" s="2">
        <f t="shared" si="321"/>
        <v>11285.58</v>
      </c>
      <c r="S238" s="2">
        <f t="shared" si="321"/>
        <v>12003.38</v>
      </c>
      <c r="T238" s="2">
        <f t="shared" si="321"/>
        <v>19987.27</v>
      </c>
      <c r="U238" s="2">
        <f t="shared" si="321"/>
        <v>24084.27</v>
      </c>
      <c r="V238" s="2">
        <f t="shared" si="321"/>
        <v>16636.490000000002</v>
      </c>
      <c r="W238" s="2">
        <f t="shared" si="321"/>
        <v>17563.96</v>
      </c>
      <c r="X238" s="2">
        <f t="shared" si="321"/>
        <v>22941.74</v>
      </c>
      <c r="Y238" s="2">
        <f t="shared" si="321"/>
        <v>11954.17</v>
      </c>
      <c r="Z238" s="2">
        <f t="shared" si="321"/>
        <v>16856.939999999999</v>
      </c>
      <c r="AA238" s="2">
        <f t="shared" si="321"/>
        <v>11370.74</v>
      </c>
      <c r="AB238" s="2">
        <f t="shared" si="321"/>
        <v>11496.78</v>
      </c>
      <c r="AC238" s="2">
        <f t="shared" si="321"/>
        <v>11984.48</v>
      </c>
      <c r="AD238" s="2">
        <f t="shared" si="321"/>
        <v>11371.02</v>
      </c>
      <c r="AE238" s="2">
        <f t="shared" si="321"/>
        <v>21909.7</v>
      </c>
      <c r="AF238" s="2">
        <f t="shared" si="321"/>
        <v>19501.88</v>
      </c>
      <c r="AG238" s="2">
        <f t="shared" si="321"/>
        <v>12954.54</v>
      </c>
      <c r="AH238" s="2">
        <f t="shared" si="321"/>
        <v>11911.5</v>
      </c>
      <c r="AI238" s="2">
        <f t="shared" si="321"/>
        <v>13383.92</v>
      </c>
      <c r="AJ238" s="2">
        <f t="shared" si="321"/>
        <v>20349.490000000002</v>
      </c>
      <c r="AK238" s="2">
        <f t="shared" si="321"/>
        <v>20733.669999999998</v>
      </c>
      <c r="AL238" s="2">
        <f t="shared" si="321"/>
        <v>15954.35</v>
      </c>
      <c r="AM238" s="2">
        <f t="shared" si="321"/>
        <v>14724.21</v>
      </c>
      <c r="AN238" s="2">
        <f t="shared" si="321"/>
        <v>15865.42</v>
      </c>
      <c r="AO238" s="2">
        <f t="shared" si="321"/>
        <v>11452.26</v>
      </c>
      <c r="AP238" s="2">
        <f t="shared" si="321"/>
        <v>12042.93</v>
      </c>
      <c r="AQ238" s="2">
        <f t="shared" si="321"/>
        <v>18235.93</v>
      </c>
      <c r="AR238" s="2">
        <f t="shared" si="321"/>
        <v>11204.62</v>
      </c>
      <c r="AS238" s="2">
        <f t="shared" si="321"/>
        <v>12215.22</v>
      </c>
      <c r="AT238" s="2">
        <f t="shared" si="321"/>
        <v>11361.11</v>
      </c>
      <c r="AU238" s="2">
        <f t="shared" si="321"/>
        <v>15914.72</v>
      </c>
      <c r="AV238" s="2">
        <f t="shared" si="321"/>
        <v>16379.91</v>
      </c>
      <c r="AW238" s="2">
        <f t="shared" si="321"/>
        <v>17188.16</v>
      </c>
      <c r="AX238" s="2">
        <f t="shared" si="321"/>
        <v>25087.74</v>
      </c>
      <c r="AY238" s="2">
        <f t="shared" si="321"/>
        <v>14035.56</v>
      </c>
      <c r="AZ238" s="2">
        <f t="shared" si="321"/>
        <v>11780.87</v>
      </c>
      <c r="BA238" s="2">
        <f t="shared" si="321"/>
        <v>11085.15</v>
      </c>
      <c r="BB238" s="2">
        <f t="shared" si="321"/>
        <v>11181.51</v>
      </c>
      <c r="BC238" s="2">
        <f t="shared" si="321"/>
        <v>11523.15</v>
      </c>
      <c r="BD238" s="2">
        <f t="shared" si="321"/>
        <v>11058.94</v>
      </c>
      <c r="BE238" s="2">
        <f t="shared" si="321"/>
        <v>11946.9</v>
      </c>
      <c r="BF238" s="2">
        <f t="shared" si="321"/>
        <v>11034.07</v>
      </c>
      <c r="BG238" s="2">
        <f t="shared" si="321"/>
        <v>12753.94</v>
      </c>
      <c r="BH238" s="2">
        <f t="shared" si="321"/>
        <v>12835.45</v>
      </c>
      <c r="BI238" s="2">
        <f t="shared" si="321"/>
        <v>18087.349999999999</v>
      </c>
      <c r="BJ238" s="2">
        <f t="shared" si="321"/>
        <v>11056.97</v>
      </c>
      <c r="BK238" s="2">
        <f t="shared" si="321"/>
        <v>11153.79</v>
      </c>
      <c r="BL238" s="2">
        <f t="shared" si="321"/>
        <v>23621.1</v>
      </c>
      <c r="BM238" s="2">
        <f t="shared" si="321"/>
        <v>13924.02</v>
      </c>
      <c r="BN238" s="2">
        <f t="shared" si="321"/>
        <v>11222.64</v>
      </c>
      <c r="BO238" s="2">
        <f t="shared" ref="BO238:DZ238" si="322">ROUND(BO236/BO101,2)</f>
        <v>11614.15</v>
      </c>
      <c r="BP238" s="2">
        <f t="shared" si="322"/>
        <v>20780.77</v>
      </c>
      <c r="BQ238" s="2">
        <f t="shared" si="322"/>
        <v>12304.57</v>
      </c>
      <c r="BR238" s="2">
        <f t="shared" si="322"/>
        <v>11186.44</v>
      </c>
      <c r="BS238" s="2">
        <f t="shared" si="322"/>
        <v>12824.29</v>
      </c>
      <c r="BT238" s="2">
        <f t="shared" si="322"/>
        <v>15187.58</v>
      </c>
      <c r="BU238" s="2">
        <f t="shared" si="322"/>
        <v>14248.07</v>
      </c>
      <c r="BV238" s="2">
        <f t="shared" si="322"/>
        <v>11757.74</v>
      </c>
      <c r="BW238" s="2">
        <f t="shared" si="322"/>
        <v>11589.1</v>
      </c>
      <c r="BX238" s="2">
        <f t="shared" si="322"/>
        <v>25121.06</v>
      </c>
      <c r="BY238" s="2">
        <f t="shared" si="322"/>
        <v>13176.36</v>
      </c>
      <c r="BZ238" s="2">
        <f t="shared" si="322"/>
        <v>18206.23</v>
      </c>
      <c r="CA238" s="2">
        <f t="shared" si="322"/>
        <v>21274.2</v>
      </c>
      <c r="CB238" s="2">
        <f t="shared" si="322"/>
        <v>11316.66</v>
      </c>
      <c r="CC238" s="2">
        <f t="shared" si="322"/>
        <v>18509.009999999998</v>
      </c>
      <c r="CD238" s="2">
        <f t="shared" si="322"/>
        <v>16689.95</v>
      </c>
      <c r="CE238" s="2">
        <f t="shared" si="322"/>
        <v>19966.689999999999</v>
      </c>
      <c r="CF238" s="2">
        <f t="shared" si="322"/>
        <v>20681.939999999999</v>
      </c>
      <c r="CG238" s="2">
        <f t="shared" si="322"/>
        <v>18497.009999999998</v>
      </c>
      <c r="CH238" s="2">
        <f t="shared" si="322"/>
        <v>22881.89</v>
      </c>
      <c r="CI238" s="2">
        <f t="shared" si="322"/>
        <v>12165.58</v>
      </c>
      <c r="CJ238" s="2">
        <f t="shared" si="322"/>
        <v>12798.89</v>
      </c>
      <c r="CK238" s="2">
        <f t="shared" si="322"/>
        <v>11469.25</v>
      </c>
      <c r="CL238" s="2">
        <f t="shared" si="322"/>
        <v>12226.21</v>
      </c>
      <c r="CM238" s="2">
        <f t="shared" si="322"/>
        <v>13087.82</v>
      </c>
      <c r="CN238" s="2">
        <f t="shared" si="322"/>
        <v>11045.84</v>
      </c>
      <c r="CO238" s="2">
        <f t="shared" si="322"/>
        <v>11066.07</v>
      </c>
      <c r="CP238" s="2">
        <f t="shared" si="322"/>
        <v>12715.7</v>
      </c>
      <c r="CQ238" s="2">
        <f t="shared" si="322"/>
        <v>13384.77</v>
      </c>
      <c r="CR238" s="2">
        <f t="shared" si="322"/>
        <v>17443.14</v>
      </c>
      <c r="CS238" s="2">
        <f t="shared" si="322"/>
        <v>15665.6</v>
      </c>
      <c r="CT238" s="2">
        <f t="shared" si="322"/>
        <v>22069.82</v>
      </c>
      <c r="CU238" s="2">
        <f t="shared" si="322"/>
        <v>11342.34</v>
      </c>
      <c r="CV238" s="2">
        <f t="shared" si="322"/>
        <v>21504.84</v>
      </c>
      <c r="CW238" s="2">
        <f t="shared" si="322"/>
        <v>18271.64</v>
      </c>
      <c r="CX238" s="2">
        <f t="shared" si="322"/>
        <v>12919.55</v>
      </c>
      <c r="CY238" s="2">
        <f t="shared" si="322"/>
        <v>23427.759999999998</v>
      </c>
      <c r="CZ238" s="2">
        <f t="shared" si="322"/>
        <v>11643.03</v>
      </c>
      <c r="DA238" s="2">
        <f t="shared" si="322"/>
        <v>18341.650000000001</v>
      </c>
      <c r="DB238" s="2">
        <f t="shared" si="322"/>
        <v>15076.77</v>
      </c>
      <c r="DC238" s="2">
        <f t="shared" si="322"/>
        <v>18650.09</v>
      </c>
      <c r="DD238" s="2">
        <f t="shared" si="322"/>
        <v>20783.330000000002</v>
      </c>
      <c r="DE238" s="2">
        <f t="shared" si="322"/>
        <v>15218.07</v>
      </c>
      <c r="DF238" s="2">
        <f t="shared" si="322"/>
        <v>11080.13</v>
      </c>
      <c r="DG238" s="2">
        <f t="shared" si="322"/>
        <v>22510.35</v>
      </c>
      <c r="DH238" s="2">
        <f t="shared" si="322"/>
        <v>11431.12</v>
      </c>
      <c r="DI238" s="2">
        <f t="shared" si="322"/>
        <v>11270.96</v>
      </c>
      <c r="DJ238" s="2">
        <f t="shared" si="322"/>
        <v>12562</v>
      </c>
      <c r="DK238" s="2">
        <f t="shared" si="322"/>
        <v>12876.56</v>
      </c>
      <c r="DL238" s="2">
        <f t="shared" si="322"/>
        <v>11658.03</v>
      </c>
      <c r="DM238" s="2">
        <f t="shared" si="322"/>
        <v>18934.48</v>
      </c>
      <c r="DN238" s="2">
        <f t="shared" si="322"/>
        <v>12262.46</v>
      </c>
      <c r="DO238" s="2">
        <f t="shared" si="322"/>
        <v>11741.8</v>
      </c>
      <c r="DP238" s="2">
        <f t="shared" si="322"/>
        <v>19575.11</v>
      </c>
      <c r="DQ238" s="2">
        <f t="shared" si="322"/>
        <v>12139.31</v>
      </c>
      <c r="DR238" s="2">
        <f t="shared" si="322"/>
        <v>12300.19</v>
      </c>
      <c r="DS238" s="2">
        <f t="shared" si="322"/>
        <v>13443.3</v>
      </c>
      <c r="DT238" s="2">
        <f t="shared" si="322"/>
        <v>20754.099999999999</v>
      </c>
      <c r="DU238" s="2">
        <f t="shared" si="322"/>
        <v>14443.99</v>
      </c>
      <c r="DV238" s="2">
        <f t="shared" si="322"/>
        <v>18017.810000000001</v>
      </c>
      <c r="DW238" s="2">
        <f t="shared" si="322"/>
        <v>15569.77</v>
      </c>
      <c r="DX238" s="2">
        <f t="shared" si="322"/>
        <v>22982.53</v>
      </c>
      <c r="DY238" s="2">
        <f t="shared" si="322"/>
        <v>16938.169999999998</v>
      </c>
      <c r="DZ238" s="2">
        <f t="shared" si="322"/>
        <v>12959.77</v>
      </c>
      <c r="EA238" s="2">
        <f t="shared" ref="EA238:FX238" si="323">ROUND(EA236/EA101,2)</f>
        <v>13253.99</v>
      </c>
      <c r="EB238" s="2">
        <f t="shared" si="323"/>
        <v>12962.52</v>
      </c>
      <c r="EC238" s="2">
        <f t="shared" si="323"/>
        <v>14945.05</v>
      </c>
      <c r="ED238" s="2">
        <f t="shared" si="323"/>
        <v>15034.22</v>
      </c>
      <c r="EE238" s="2">
        <f t="shared" si="323"/>
        <v>19093.419999999998</v>
      </c>
      <c r="EF238" s="2">
        <f t="shared" si="323"/>
        <v>12062.3</v>
      </c>
      <c r="EG238" s="2">
        <f t="shared" si="323"/>
        <v>16607.099999999999</v>
      </c>
      <c r="EH238" s="2">
        <f t="shared" si="323"/>
        <v>16688.349999999999</v>
      </c>
      <c r="EI238" s="2">
        <f t="shared" si="323"/>
        <v>11916.15</v>
      </c>
      <c r="EJ238" s="2">
        <f t="shared" si="323"/>
        <v>11049.34</v>
      </c>
      <c r="EK238" s="2">
        <f t="shared" si="323"/>
        <v>12089.48</v>
      </c>
      <c r="EL238" s="2">
        <f t="shared" si="323"/>
        <v>12399.86</v>
      </c>
      <c r="EM238" s="2">
        <f t="shared" si="323"/>
        <v>14779.08</v>
      </c>
      <c r="EN238" s="2">
        <f t="shared" si="323"/>
        <v>12160.5</v>
      </c>
      <c r="EO238" s="2">
        <f t="shared" si="323"/>
        <v>15441.89</v>
      </c>
      <c r="EP238" s="2">
        <f t="shared" si="323"/>
        <v>14174.61</v>
      </c>
      <c r="EQ238" s="2">
        <f t="shared" si="323"/>
        <v>11628.32</v>
      </c>
      <c r="ER238" s="2">
        <f t="shared" si="323"/>
        <v>15919.68</v>
      </c>
      <c r="ES238" s="2">
        <f t="shared" si="323"/>
        <v>19186.41</v>
      </c>
      <c r="ET238" s="2">
        <f t="shared" si="323"/>
        <v>21717.89</v>
      </c>
      <c r="EU238" s="2">
        <f t="shared" si="323"/>
        <v>13342.16</v>
      </c>
      <c r="EV238" s="2">
        <f t="shared" si="323"/>
        <v>23853.360000000001</v>
      </c>
      <c r="EW238" s="2">
        <f t="shared" si="323"/>
        <v>16036.92</v>
      </c>
      <c r="EX238" s="2">
        <f t="shared" si="323"/>
        <v>21400.07</v>
      </c>
      <c r="EY238" s="2">
        <f t="shared" si="323"/>
        <v>11329.07</v>
      </c>
      <c r="EZ238" s="2">
        <f t="shared" si="323"/>
        <v>21537.75</v>
      </c>
      <c r="FA238" s="2">
        <f t="shared" si="323"/>
        <v>12330.96</v>
      </c>
      <c r="FB238" s="2">
        <f t="shared" si="323"/>
        <v>16163.55</v>
      </c>
      <c r="FC238" s="2">
        <f t="shared" si="323"/>
        <v>11565.25</v>
      </c>
      <c r="FD238" s="2">
        <f t="shared" si="323"/>
        <v>13808.58</v>
      </c>
      <c r="FE238" s="2">
        <f t="shared" si="323"/>
        <v>23683.63</v>
      </c>
      <c r="FF238" s="2">
        <f t="shared" si="323"/>
        <v>18877.82</v>
      </c>
      <c r="FG238" s="2">
        <f t="shared" si="323"/>
        <v>21955.5</v>
      </c>
      <c r="FH238" s="2">
        <f t="shared" si="323"/>
        <v>23275.84</v>
      </c>
      <c r="FI238" s="2">
        <f t="shared" si="323"/>
        <v>11730.53</v>
      </c>
      <c r="FJ238" s="2">
        <f t="shared" si="323"/>
        <v>11129.15</v>
      </c>
      <c r="FK238" s="2">
        <f t="shared" si="323"/>
        <v>11443.88</v>
      </c>
      <c r="FL238" s="2">
        <f t="shared" si="323"/>
        <v>11059.14</v>
      </c>
      <c r="FM238" s="2">
        <f t="shared" si="323"/>
        <v>11080.97</v>
      </c>
      <c r="FN238" s="2">
        <f t="shared" si="323"/>
        <v>11737.68</v>
      </c>
      <c r="FO238" s="2">
        <f t="shared" si="323"/>
        <v>12000.19</v>
      </c>
      <c r="FP238" s="2">
        <f t="shared" si="323"/>
        <v>11731.65</v>
      </c>
      <c r="FQ238" s="2">
        <f t="shared" si="323"/>
        <v>11892.32</v>
      </c>
      <c r="FR238" s="2">
        <f t="shared" si="323"/>
        <v>19986.54</v>
      </c>
      <c r="FS238" s="2">
        <f t="shared" si="323"/>
        <v>19770.580000000002</v>
      </c>
      <c r="FT238" s="2">
        <f t="shared" si="323"/>
        <v>24820.799999999999</v>
      </c>
      <c r="FU238" s="2">
        <f t="shared" si="323"/>
        <v>13242.1</v>
      </c>
      <c r="FV238" s="2">
        <f t="shared" si="323"/>
        <v>12421.4</v>
      </c>
      <c r="FW238" s="2">
        <f t="shared" si="323"/>
        <v>21373.16</v>
      </c>
      <c r="FX238" s="2">
        <f t="shared" si="323"/>
        <v>25316.9</v>
      </c>
      <c r="FY238" s="2"/>
      <c r="FZ238" s="2">
        <f>FZ236/FZ101</f>
        <v>11704.360130277946</v>
      </c>
      <c r="GA238" s="2"/>
      <c r="GB238" s="2"/>
      <c r="GC238" s="2"/>
      <c r="GD238" s="2"/>
      <c r="GE238" s="2"/>
      <c r="GF238" s="2"/>
      <c r="GG238" s="2"/>
      <c r="GH238" s="2"/>
      <c r="GI238" s="2"/>
      <c r="GJ238" s="2"/>
      <c r="GK238" s="2"/>
    </row>
    <row r="239" spans="1:193" x14ac:dyDescent="0.35">
      <c r="A239" s="2"/>
      <c r="B239" s="2" t="s">
        <v>986</v>
      </c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>
        <f>DK236-DK225</f>
        <v>6631426.5699999994</v>
      </c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</row>
    <row r="240" spans="1:193" x14ac:dyDescent="0.35">
      <c r="A240" s="3" t="s">
        <v>490</v>
      </c>
      <c r="B240" s="2"/>
      <c r="C240" s="67"/>
      <c r="D240" s="67"/>
      <c r="E240" s="67"/>
      <c r="F240" s="67"/>
      <c r="G240" s="67"/>
      <c r="H240" s="67"/>
      <c r="I240" s="67"/>
      <c r="J240" s="67"/>
      <c r="K240" s="67"/>
      <c r="L240" s="67"/>
      <c r="M240" s="67"/>
      <c r="N240" s="67"/>
      <c r="O240" s="67"/>
      <c r="P240" s="67"/>
      <c r="Q240" s="67"/>
      <c r="R240" s="67"/>
      <c r="S240" s="67"/>
      <c r="T240" s="67"/>
      <c r="U240" s="67"/>
      <c r="V240" s="67"/>
      <c r="W240" s="67"/>
      <c r="X240" s="67"/>
      <c r="Y240" s="67"/>
      <c r="Z240" s="67"/>
      <c r="AA240" s="67"/>
      <c r="AB240" s="67"/>
      <c r="AC240" s="67"/>
      <c r="AD240" s="67"/>
      <c r="AE240" s="67"/>
      <c r="AF240" s="67"/>
      <c r="AG240" s="67"/>
      <c r="AH240" s="67"/>
      <c r="AI240" s="67"/>
      <c r="AJ240" s="67"/>
      <c r="AK240" s="67"/>
      <c r="AL240" s="67"/>
      <c r="AM240" s="67"/>
      <c r="AN240" s="67"/>
      <c r="AO240" s="67"/>
      <c r="AP240" s="67"/>
      <c r="AQ240" s="67"/>
      <c r="AR240" s="67"/>
      <c r="AS240" s="67"/>
      <c r="AT240" s="67"/>
      <c r="AU240" s="67"/>
      <c r="AV240" s="67"/>
      <c r="AW240" s="67"/>
      <c r="AX240" s="67"/>
      <c r="AY240" s="67"/>
      <c r="AZ240" s="67"/>
      <c r="BA240" s="67"/>
      <c r="BB240" s="67"/>
      <c r="BC240" s="67"/>
      <c r="BD240" s="67"/>
      <c r="BE240" s="67"/>
      <c r="BF240" s="67"/>
      <c r="BG240" s="67"/>
      <c r="BH240" s="67"/>
      <c r="BI240" s="67"/>
      <c r="BJ240" s="67"/>
      <c r="BK240" s="67"/>
      <c r="BL240" s="67"/>
      <c r="BM240" s="67"/>
      <c r="BN240" s="67"/>
      <c r="BO240" s="67"/>
      <c r="BP240" s="67"/>
      <c r="BQ240" s="67"/>
      <c r="BR240" s="67"/>
      <c r="BS240" s="67"/>
      <c r="BT240" s="67"/>
      <c r="BU240" s="67"/>
      <c r="BV240" s="67"/>
      <c r="BW240" s="67"/>
      <c r="BX240" s="67"/>
      <c r="BY240" s="67"/>
      <c r="BZ240" s="67"/>
      <c r="CA240" s="67"/>
      <c r="CB240" s="67"/>
      <c r="CC240" s="67"/>
      <c r="CD240" s="67"/>
      <c r="CE240" s="67"/>
      <c r="CF240" s="67"/>
      <c r="CG240" s="67"/>
      <c r="CH240" s="67"/>
      <c r="CI240" s="67"/>
      <c r="CJ240" s="67"/>
      <c r="CK240" s="67"/>
      <c r="CL240" s="67"/>
      <c r="CM240" s="67"/>
      <c r="CN240" s="67"/>
      <c r="CO240" s="67"/>
      <c r="CP240" s="67"/>
      <c r="CQ240" s="67"/>
      <c r="CR240" s="67"/>
      <c r="CS240" s="67"/>
      <c r="CT240" s="67"/>
      <c r="CU240" s="67"/>
      <c r="CV240" s="67"/>
      <c r="CW240" s="67"/>
      <c r="CX240" s="67"/>
      <c r="CY240" s="67"/>
      <c r="CZ240" s="67"/>
      <c r="DA240" s="67"/>
      <c r="DB240" s="67"/>
      <c r="DC240" s="67"/>
      <c r="DD240" s="67"/>
      <c r="DE240" s="67"/>
      <c r="DF240" s="67"/>
      <c r="DG240" s="67"/>
      <c r="DH240" s="67"/>
      <c r="DI240" s="67"/>
      <c r="DJ240" s="67"/>
      <c r="DK240" s="67"/>
      <c r="DL240" s="67"/>
      <c r="DM240" s="67"/>
      <c r="DN240" s="67"/>
      <c r="DO240" s="67"/>
      <c r="DP240" s="67"/>
      <c r="DQ240" s="67"/>
      <c r="DR240" s="67"/>
      <c r="DS240" s="67"/>
      <c r="DT240" s="67"/>
      <c r="DU240" s="67"/>
      <c r="DV240" s="67"/>
      <c r="DW240" s="67"/>
      <c r="DX240" s="67"/>
      <c r="DY240" s="67"/>
      <c r="DZ240" s="67"/>
      <c r="EA240" s="67"/>
      <c r="EB240" s="67"/>
      <c r="EC240" s="67"/>
      <c r="ED240" s="67"/>
      <c r="EE240" s="67"/>
      <c r="EF240" s="67"/>
      <c r="EG240" s="67"/>
      <c r="EH240" s="67"/>
      <c r="EI240" s="67"/>
      <c r="EJ240" s="67"/>
      <c r="EK240" s="67"/>
      <c r="EL240" s="67"/>
      <c r="EM240" s="67"/>
      <c r="EN240" s="67"/>
      <c r="EO240" s="67"/>
      <c r="EP240" s="67"/>
      <c r="EQ240" s="67"/>
      <c r="ER240" s="67"/>
      <c r="ES240" s="67"/>
      <c r="ET240" s="67"/>
      <c r="EU240" s="67"/>
      <c r="EV240" s="67"/>
      <c r="EW240" s="67"/>
      <c r="EX240" s="67"/>
      <c r="EY240" s="67"/>
      <c r="EZ240" s="67"/>
      <c r="FA240" s="67"/>
      <c r="FB240" s="67"/>
      <c r="FC240" s="67"/>
      <c r="FD240" s="67"/>
      <c r="FE240" s="67"/>
      <c r="FF240" s="67"/>
      <c r="FG240" s="67"/>
      <c r="FH240" s="67"/>
      <c r="FI240" s="67"/>
      <c r="FJ240" s="67"/>
      <c r="FK240" s="67"/>
      <c r="FL240" s="67"/>
      <c r="FM240" s="67"/>
      <c r="FN240" s="67"/>
      <c r="FO240" s="67"/>
      <c r="FP240" s="67"/>
      <c r="FQ240" s="67"/>
      <c r="FR240" s="67"/>
      <c r="FS240" s="67"/>
      <c r="FT240" s="67"/>
      <c r="FU240" s="67"/>
      <c r="FV240" s="67"/>
      <c r="FW240" s="67"/>
      <c r="FX240" s="67"/>
      <c r="FY240" s="2"/>
      <c r="FZ240" s="2"/>
      <c r="GA240" s="2"/>
      <c r="GB240" s="2"/>
      <c r="GC240" s="2"/>
      <c r="GD240" s="2"/>
      <c r="GE240" s="2"/>
      <c r="GF240" s="2"/>
      <c r="GG240" s="2"/>
      <c r="GH240" s="2"/>
      <c r="GI240" s="2"/>
      <c r="GJ240" s="2"/>
      <c r="GK240" s="2"/>
    </row>
    <row r="241" spans="1:193" ht="31" x14ac:dyDescent="0.35">
      <c r="A241" s="3" t="s">
        <v>490</v>
      </c>
      <c r="B241" s="71" t="s">
        <v>541</v>
      </c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  <c r="FY241" s="2"/>
      <c r="FZ241" s="2"/>
      <c r="GA241" s="2"/>
      <c r="GB241" s="2"/>
      <c r="GC241" s="2"/>
      <c r="GD241" s="2"/>
      <c r="GE241" s="2"/>
      <c r="GF241" s="2"/>
      <c r="GG241" s="2"/>
      <c r="GH241" s="2"/>
      <c r="GI241" s="2"/>
      <c r="GJ241" s="2"/>
      <c r="GK241" s="2"/>
    </row>
    <row r="242" spans="1:193" x14ac:dyDescent="0.35">
      <c r="A242" s="3" t="s">
        <v>542</v>
      </c>
      <c r="B242" s="2" t="s">
        <v>543</v>
      </c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  <c r="FY242" s="67"/>
      <c r="FZ242" s="2"/>
      <c r="GA242" s="2"/>
      <c r="GB242" s="2"/>
      <c r="GC242" s="2"/>
      <c r="GD242" s="2"/>
      <c r="GE242" s="2"/>
      <c r="GF242" s="2"/>
      <c r="GG242" s="2"/>
      <c r="GH242" s="2"/>
      <c r="GI242" s="2"/>
      <c r="GJ242" s="2"/>
      <c r="GK242" s="2"/>
    </row>
    <row r="243" spans="1:193" x14ac:dyDescent="0.35">
      <c r="A243" s="2"/>
      <c r="B243" s="2" t="s">
        <v>544</v>
      </c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  <c r="FY243" s="2"/>
      <c r="FZ243" s="2">
        <f>SUM(C241:FX241)</f>
        <v>0</v>
      </c>
      <c r="GA243" s="2"/>
      <c r="GB243" s="2"/>
      <c r="GC243" s="2"/>
      <c r="GD243" s="2"/>
      <c r="GE243" s="2"/>
      <c r="GF243" s="2"/>
      <c r="GG243" s="2"/>
      <c r="GH243" s="2"/>
      <c r="GI243" s="2"/>
      <c r="GJ243" s="2"/>
      <c r="GK243" s="2"/>
    </row>
    <row r="244" spans="1:193" x14ac:dyDescent="0.35">
      <c r="A244" s="69" t="s">
        <v>545</v>
      </c>
      <c r="B244" s="70" t="s">
        <v>546</v>
      </c>
      <c r="C244" s="2">
        <f t="shared" ref="C244:BN244" si="324">IF((AND(C$208=C$236,C$72&lt;&gt;888888888.88))=TRUE(),C231,0)</f>
        <v>80989881.590000018</v>
      </c>
      <c r="D244" s="2">
        <f t="shared" si="324"/>
        <v>425362432.56</v>
      </c>
      <c r="E244" s="2">
        <f t="shared" si="324"/>
        <v>65861372.559999995</v>
      </c>
      <c r="F244" s="2">
        <f t="shared" si="324"/>
        <v>273984356.12</v>
      </c>
      <c r="G244" s="2">
        <f t="shared" si="324"/>
        <v>0</v>
      </c>
      <c r="H244" s="2">
        <f t="shared" si="324"/>
        <v>0</v>
      </c>
      <c r="I244" s="2">
        <f t="shared" si="324"/>
        <v>89586419.010000005</v>
      </c>
      <c r="J244" s="2">
        <f t="shared" si="324"/>
        <v>0</v>
      </c>
      <c r="K244" s="2">
        <f t="shared" si="324"/>
        <v>0</v>
      </c>
      <c r="L244" s="2">
        <f t="shared" si="324"/>
        <v>25732987.73</v>
      </c>
      <c r="M244" s="2">
        <f t="shared" si="324"/>
        <v>12609241.01</v>
      </c>
      <c r="N244" s="2">
        <f t="shared" si="324"/>
        <v>570406481.38</v>
      </c>
      <c r="O244" s="2">
        <f t="shared" si="324"/>
        <v>0</v>
      </c>
      <c r="P244" s="2">
        <f t="shared" si="324"/>
        <v>0</v>
      </c>
      <c r="Q244" s="2">
        <f t="shared" si="324"/>
        <v>481352278.57000005</v>
      </c>
      <c r="R244" s="2">
        <f t="shared" si="324"/>
        <v>0</v>
      </c>
      <c r="S244" s="2">
        <f t="shared" si="324"/>
        <v>0</v>
      </c>
      <c r="T244" s="2">
        <f t="shared" si="324"/>
        <v>0</v>
      </c>
      <c r="U244" s="2">
        <f t="shared" si="324"/>
        <v>0</v>
      </c>
      <c r="V244" s="2">
        <f t="shared" si="324"/>
        <v>0</v>
      </c>
      <c r="W244" s="2">
        <f t="shared" si="324"/>
        <v>0</v>
      </c>
      <c r="X244" s="2">
        <f t="shared" si="324"/>
        <v>0</v>
      </c>
      <c r="Y244" s="2">
        <f t="shared" si="324"/>
        <v>0</v>
      </c>
      <c r="Z244" s="2">
        <f t="shared" si="324"/>
        <v>0</v>
      </c>
      <c r="AA244" s="2">
        <f t="shared" si="324"/>
        <v>348111622.04999995</v>
      </c>
      <c r="AB244" s="2">
        <f t="shared" si="324"/>
        <v>0</v>
      </c>
      <c r="AC244" s="2">
        <f t="shared" si="324"/>
        <v>0</v>
      </c>
      <c r="AD244" s="2">
        <f t="shared" si="324"/>
        <v>0</v>
      </c>
      <c r="AE244" s="2">
        <f t="shared" si="324"/>
        <v>0</v>
      </c>
      <c r="AF244" s="2">
        <f t="shared" si="324"/>
        <v>0</v>
      </c>
      <c r="AG244" s="2">
        <f t="shared" si="324"/>
        <v>0</v>
      </c>
      <c r="AH244" s="2">
        <f t="shared" si="324"/>
        <v>0</v>
      </c>
      <c r="AI244" s="2">
        <f t="shared" si="324"/>
        <v>0</v>
      </c>
      <c r="AJ244" s="2">
        <f t="shared" si="324"/>
        <v>0</v>
      </c>
      <c r="AK244" s="2">
        <f t="shared" si="324"/>
        <v>3202723.42</v>
      </c>
      <c r="AL244" s="2">
        <f t="shared" si="324"/>
        <v>0</v>
      </c>
      <c r="AM244" s="2">
        <f t="shared" si="324"/>
        <v>5002586.78</v>
      </c>
      <c r="AN244" s="2">
        <f t="shared" si="324"/>
        <v>4556350.0699999994</v>
      </c>
      <c r="AO244" s="2">
        <f t="shared" si="324"/>
        <v>0</v>
      </c>
      <c r="AP244" s="2">
        <f t="shared" si="324"/>
        <v>983393385.38000011</v>
      </c>
      <c r="AQ244" s="2">
        <f t="shared" si="324"/>
        <v>0</v>
      </c>
      <c r="AR244" s="2">
        <f t="shared" si="324"/>
        <v>0</v>
      </c>
      <c r="AS244" s="2">
        <f t="shared" si="324"/>
        <v>77843527.790000007</v>
      </c>
      <c r="AT244" s="2">
        <f t="shared" si="324"/>
        <v>0</v>
      </c>
      <c r="AU244" s="2">
        <f t="shared" si="324"/>
        <v>0</v>
      </c>
      <c r="AV244" s="2">
        <f t="shared" si="324"/>
        <v>0</v>
      </c>
      <c r="AW244" s="2">
        <f t="shared" si="324"/>
        <v>0</v>
      </c>
      <c r="AX244" s="2">
        <f t="shared" si="324"/>
        <v>0</v>
      </c>
      <c r="AY244" s="2">
        <f t="shared" si="324"/>
        <v>0</v>
      </c>
      <c r="AZ244" s="2">
        <f t="shared" si="324"/>
        <v>140053585.53999999</v>
      </c>
      <c r="BA244" s="2">
        <f t="shared" si="324"/>
        <v>99877415.689999998</v>
      </c>
      <c r="BB244" s="2">
        <f t="shared" si="324"/>
        <v>79185970.230000004</v>
      </c>
      <c r="BC244" s="2">
        <f t="shared" si="324"/>
        <v>292783934.14999998</v>
      </c>
      <c r="BD244" s="2">
        <f t="shared" si="324"/>
        <v>40478249.759999998</v>
      </c>
      <c r="BE244" s="2">
        <f t="shared" si="324"/>
        <v>14198691.369999999</v>
      </c>
      <c r="BF244" s="2">
        <f t="shared" si="324"/>
        <v>284615074.04000002</v>
      </c>
      <c r="BG244" s="2">
        <f t="shared" si="324"/>
        <v>0</v>
      </c>
      <c r="BH244" s="2">
        <f t="shared" si="324"/>
        <v>0</v>
      </c>
      <c r="BI244" s="2">
        <f t="shared" si="324"/>
        <v>0</v>
      </c>
      <c r="BJ244" s="2">
        <f t="shared" si="324"/>
        <v>69824601.590000004</v>
      </c>
      <c r="BK244" s="2">
        <f t="shared" si="324"/>
        <v>351825343.66999996</v>
      </c>
      <c r="BL244" s="2">
        <f t="shared" si="324"/>
        <v>1562810.99</v>
      </c>
      <c r="BM244" s="2">
        <f t="shared" si="324"/>
        <v>0</v>
      </c>
      <c r="BN244" s="2">
        <f t="shared" si="324"/>
        <v>0</v>
      </c>
      <c r="BO244" s="2">
        <f t="shared" ref="BO244:DZ244" si="325">IF((AND(BO$208=BO$236,BO$72&lt;&gt;888888888.88))=TRUE(),BO231,0)</f>
        <v>0</v>
      </c>
      <c r="BP244" s="2">
        <f t="shared" si="325"/>
        <v>3144001.17</v>
      </c>
      <c r="BQ244" s="2">
        <f t="shared" si="325"/>
        <v>0</v>
      </c>
      <c r="BR244" s="2">
        <f t="shared" si="325"/>
        <v>0</v>
      </c>
      <c r="BS244" s="2">
        <f t="shared" si="325"/>
        <v>0</v>
      </c>
      <c r="BT244" s="2">
        <f t="shared" si="325"/>
        <v>0</v>
      </c>
      <c r="BU244" s="2">
        <f t="shared" si="325"/>
        <v>0</v>
      </c>
      <c r="BV244" s="2">
        <f t="shared" si="325"/>
        <v>0</v>
      </c>
      <c r="BW244" s="2">
        <f t="shared" si="325"/>
        <v>0</v>
      </c>
      <c r="BX244" s="2">
        <f t="shared" si="325"/>
        <v>0</v>
      </c>
      <c r="BY244" s="2">
        <f t="shared" si="325"/>
        <v>6104510.7599999998</v>
      </c>
      <c r="BZ244" s="2">
        <f t="shared" si="325"/>
        <v>0</v>
      </c>
      <c r="CA244" s="2">
        <f t="shared" si="325"/>
        <v>0</v>
      </c>
      <c r="CB244" s="2">
        <f t="shared" si="325"/>
        <v>804352897.51999998</v>
      </c>
      <c r="CC244" s="2">
        <f t="shared" si="325"/>
        <v>0</v>
      </c>
      <c r="CD244" s="2">
        <f t="shared" si="325"/>
        <v>0</v>
      </c>
      <c r="CE244" s="2">
        <f t="shared" si="325"/>
        <v>0</v>
      </c>
      <c r="CF244" s="2">
        <f t="shared" si="325"/>
        <v>0</v>
      </c>
      <c r="CG244" s="2">
        <f t="shared" si="325"/>
        <v>0</v>
      </c>
      <c r="CH244" s="2">
        <f t="shared" si="325"/>
        <v>0</v>
      </c>
      <c r="CI244" s="2">
        <f t="shared" si="325"/>
        <v>0</v>
      </c>
      <c r="CJ244" s="2">
        <f t="shared" si="325"/>
        <v>0</v>
      </c>
      <c r="CK244" s="2">
        <f t="shared" si="325"/>
        <v>0</v>
      </c>
      <c r="CL244" s="2">
        <f t="shared" si="325"/>
        <v>0</v>
      </c>
      <c r="CM244" s="2">
        <f t="shared" si="325"/>
        <v>0</v>
      </c>
      <c r="CN244" s="2">
        <f t="shared" si="325"/>
        <v>358726526.08999997</v>
      </c>
      <c r="CO244" s="2">
        <f t="shared" si="325"/>
        <v>156335561.63</v>
      </c>
      <c r="CP244" s="2">
        <f t="shared" si="325"/>
        <v>0</v>
      </c>
      <c r="CQ244" s="2">
        <f t="shared" si="325"/>
        <v>0</v>
      </c>
      <c r="CR244" s="2">
        <f t="shared" si="325"/>
        <v>0</v>
      </c>
      <c r="CS244" s="2">
        <f t="shared" si="325"/>
        <v>4258365.1100000003</v>
      </c>
      <c r="CT244" s="2">
        <f t="shared" si="325"/>
        <v>0</v>
      </c>
      <c r="CU244" s="2">
        <f t="shared" si="325"/>
        <v>0</v>
      </c>
      <c r="CV244" s="2">
        <f t="shared" si="325"/>
        <v>0</v>
      </c>
      <c r="CW244" s="2">
        <f t="shared" si="325"/>
        <v>0</v>
      </c>
      <c r="CX244" s="2">
        <f t="shared" si="325"/>
        <v>0</v>
      </c>
      <c r="CY244" s="2">
        <f t="shared" si="325"/>
        <v>0</v>
      </c>
      <c r="CZ244" s="2">
        <f t="shared" si="325"/>
        <v>0</v>
      </c>
      <c r="DA244" s="2">
        <f t="shared" si="325"/>
        <v>0</v>
      </c>
      <c r="DB244" s="2">
        <f t="shared" si="325"/>
        <v>0</v>
      </c>
      <c r="DC244" s="2">
        <f t="shared" si="325"/>
        <v>0</v>
      </c>
      <c r="DD244" s="2">
        <f t="shared" si="325"/>
        <v>0</v>
      </c>
      <c r="DE244" s="2">
        <f t="shared" si="325"/>
        <v>0</v>
      </c>
      <c r="DF244" s="2">
        <f t="shared" si="325"/>
        <v>0</v>
      </c>
      <c r="DG244" s="2">
        <f t="shared" si="325"/>
        <v>0</v>
      </c>
      <c r="DH244" s="2">
        <f t="shared" si="325"/>
        <v>0</v>
      </c>
      <c r="DI244" s="2">
        <f t="shared" si="325"/>
        <v>0</v>
      </c>
      <c r="DJ244" s="2">
        <f t="shared" si="325"/>
        <v>0</v>
      </c>
      <c r="DK244" s="2">
        <f t="shared" si="325"/>
        <v>0</v>
      </c>
      <c r="DL244" s="2">
        <f t="shared" si="325"/>
        <v>0</v>
      </c>
      <c r="DM244" s="2">
        <f t="shared" si="325"/>
        <v>0</v>
      </c>
      <c r="DN244" s="2">
        <f t="shared" si="325"/>
        <v>0</v>
      </c>
      <c r="DO244" s="2">
        <f t="shared" si="325"/>
        <v>0</v>
      </c>
      <c r="DP244" s="2">
        <f t="shared" si="325"/>
        <v>0</v>
      </c>
      <c r="DQ244" s="2">
        <f t="shared" si="325"/>
        <v>0</v>
      </c>
      <c r="DR244" s="2">
        <f t="shared" si="325"/>
        <v>0</v>
      </c>
      <c r="DS244" s="2">
        <f t="shared" si="325"/>
        <v>0</v>
      </c>
      <c r="DT244" s="2">
        <f t="shared" si="325"/>
        <v>0</v>
      </c>
      <c r="DU244" s="2">
        <f t="shared" si="325"/>
        <v>0</v>
      </c>
      <c r="DV244" s="2">
        <f t="shared" si="325"/>
        <v>0</v>
      </c>
      <c r="DW244" s="2">
        <f t="shared" si="325"/>
        <v>0</v>
      </c>
      <c r="DX244" s="2">
        <f t="shared" si="325"/>
        <v>3393341.1500000004</v>
      </c>
      <c r="DY244" s="2">
        <f t="shared" si="325"/>
        <v>0</v>
      </c>
      <c r="DZ244" s="2">
        <f t="shared" si="325"/>
        <v>0</v>
      </c>
      <c r="EA244" s="2">
        <f t="shared" ref="EA244:FX244" si="326">IF((AND(EA$208=EA$236,EA$72&lt;&gt;888888888.88))=TRUE(),EA231,0)</f>
        <v>0</v>
      </c>
      <c r="EB244" s="2">
        <f t="shared" si="326"/>
        <v>0</v>
      </c>
      <c r="EC244" s="2">
        <f t="shared" si="326"/>
        <v>0</v>
      </c>
      <c r="ED244" s="2">
        <f t="shared" si="326"/>
        <v>0</v>
      </c>
      <c r="EE244" s="2">
        <f t="shared" si="326"/>
        <v>0</v>
      </c>
      <c r="EF244" s="2">
        <f t="shared" si="326"/>
        <v>0</v>
      </c>
      <c r="EG244" s="2">
        <f t="shared" si="326"/>
        <v>0</v>
      </c>
      <c r="EH244" s="2">
        <f t="shared" si="326"/>
        <v>0</v>
      </c>
      <c r="EI244" s="2">
        <f t="shared" si="326"/>
        <v>160363420.66</v>
      </c>
      <c r="EJ244" s="2">
        <f t="shared" si="326"/>
        <v>113012668.93000001</v>
      </c>
      <c r="EK244" s="2">
        <f t="shared" si="326"/>
        <v>0</v>
      </c>
      <c r="EL244" s="2">
        <f t="shared" si="326"/>
        <v>0</v>
      </c>
      <c r="EM244" s="2">
        <f t="shared" si="326"/>
        <v>5297892.4000000004</v>
      </c>
      <c r="EN244" s="2">
        <f t="shared" si="326"/>
        <v>0</v>
      </c>
      <c r="EO244" s="2">
        <f t="shared" si="326"/>
        <v>4388325.88</v>
      </c>
      <c r="EP244" s="2">
        <f t="shared" si="326"/>
        <v>0</v>
      </c>
      <c r="EQ244" s="2">
        <f t="shared" si="326"/>
        <v>0</v>
      </c>
      <c r="ER244" s="2">
        <f t="shared" si="326"/>
        <v>0</v>
      </c>
      <c r="ES244" s="2">
        <f t="shared" si="326"/>
        <v>0</v>
      </c>
      <c r="ET244" s="2">
        <f t="shared" si="326"/>
        <v>0</v>
      </c>
      <c r="EU244" s="2">
        <f t="shared" si="326"/>
        <v>0</v>
      </c>
      <c r="EV244" s="2">
        <f t="shared" si="326"/>
        <v>0</v>
      </c>
      <c r="EW244" s="2">
        <f t="shared" si="326"/>
        <v>0</v>
      </c>
      <c r="EX244" s="2">
        <f t="shared" si="326"/>
        <v>0</v>
      </c>
      <c r="EY244" s="2">
        <f t="shared" si="326"/>
        <v>0</v>
      </c>
      <c r="EZ244" s="2">
        <f t="shared" si="326"/>
        <v>0</v>
      </c>
      <c r="FA244" s="2">
        <f t="shared" si="326"/>
        <v>0</v>
      </c>
      <c r="FB244" s="2">
        <f t="shared" si="326"/>
        <v>0</v>
      </c>
      <c r="FC244" s="2">
        <f t="shared" si="326"/>
        <v>0</v>
      </c>
      <c r="FD244" s="2">
        <f t="shared" si="326"/>
        <v>0</v>
      </c>
      <c r="FE244" s="2">
        <f t="shared" si="326"/>
        <v>0</v>
      </c>
      <c r="FF244" s="2">
        <f t="shared" si="326"/>
        <v>0</v>
      </c>
      <c r="FG244" s="2">
        <f t="shared" si="326"/>
        <v>0</v>
      </c>
      <c r="FH244" s="2">
        <f t="shared" si="326"/>
        <v>0</v>
      </c>
      <c r="FI244" s="2">
        <f t="shared" si="326"/>
        <v>0</v>
      </c>
      <c r="FJ244" s="2">
        <f t="shared" si="326"/>
        <v>0</v>
      </c>
      <c r="FK244" s="2">
        <f t="shared" si="326"/>
        <v>0</v>
      </c>
      <c r="FL244" s="2">
        <f t="shared" si="326"/>
        <v>92774704.769999996</v>
      </c>
      <c r="FM244" s="2">
        <f t="shared" si="326"/>
        <v>0</v>
      </c>
      <c r="FN244" s="2">
        <f t="shared" si="326"/>
        <v>261776169.25</v>
      </c>
      <c r="FO244" s="2">
        <f t="shared" si="326"/>
        <v>0</v>
      </c>
      <c r="FP244" s="2">
        <f t="shared" si="326"/>
        <v>0</v>
      </c>
      <c r="FQ244" s="2">
        <f t="shared" si="326"/>
        <v>0</v>
      </c>
      <c r="FR244" s="2">
        <f t="shared" si="326"/>
        <v>0</v>
      </c>
      <c r="FS244" s="2">
        <f t="shared" si="326"/>
        <v>3148420.14</v>
      </c>
      <c r="FT244" s="2">
        <f t="shared" si="326"/>
        <v>0</v>
      </c>
      <c r="FU244" s="2">
        <f t="shared" si="326"/>
        <v>0</v>
      </c>
      <c r="FV244" s="2">
        <f t="shared" si="326"/>
        <v>0</v>
      </c>
      <c r="FW244" s="2">
        <f t="shared" si="326"/>
        <v>2986789.68</v>
      </c>
      <c r="FX244" s="2">
        <f t="shared" si="326"/>
        <v>0</v>
      </c>
      <c r="FY244" s="2"/>
      <c r="FZ244" s="2"/>
      <c r="GA244" s="2"/>
      <c r="GB244" s="2"/>
      <c r="GC244" s="2"/>
      <c r="GD244" s="2"/>
      <c r="GE244" s="2"/>
      <c r="GF244" s="2"/>
      <c r="GG244" s="2"/>
      <c r="GH244" s="2"/>
      <c r="GI244" s="2"/>
      <c r="GJ244" s="2"/>
      <c r="GK244" s="2"/>
    </row>
    <row r="245" spans="1:193" x14ac:dyDescent="0.35">
      <c r="A245" s="70"/>
      <c r="B245" s="70" t="s">
        <v>547</v>
      </c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  <c r="FY245" s="2"/>
      <c r="FZ245" s="2"/>
      <c r="GA245" s="2"/>
      <c r="GB245" s="2"/>
      <c r="GC245" s="2"/>
      <c r="GD245" s="2"/>
      <c r="GE245" s="2"/>
      <c r="GF245" s="2"/>
      <c r="GG245" s="2"/>
      <c r="GH245" s="2"/>
      <c r="GI245" s="2"/>
      <c r="GJ245" s="2"/>
      <c r="GK245" s="2"/>
    </row>
    <row r="246" spans="1:193" x14ac:dyDescent="0.35">
      <c r="A246" s="3" t="s">
        <v>548</v>
      </c>
      <c r="B246" s="2" t="s">
        <v>987</v>
      </c>
      <c r="C246" s="2">
        <f t="shared" ref="C246:BN246" si="327">IF(C208=C236,C208,0)</f>
        <v>80980940</v>
      </c>
      <c r="D246" s="2">
        <f t="shared" si="327"/>
        <v>424735828.06</v>
      </c>
      <c r="E246" s="2">
        <f t="shared" si="327"/>
        <v>65085822.539999999</v>
      </c>
      <c r="F246" s="2">
        <f t="shared" si="327"/>
        <v>273892660.23000002</v>
      </c>
      <c r="G246" s="2">
        <f t="shared" si="327"/>
        <v>0</v>
      </c>
      <c r="H246" s="2">
        <f t="shared" si="327"/>
        <v>0</v>
      </c>
      <c r="I246" s="2">
        <f t="shared" si="327"/>
        <v>88678881.469999999</v>
      </c>
      <c r="J246" s="2">
        <f t="shared" si="327"/>
        <v>0</v>
      </c>
      <c r="K246" s="2">
        <f t="shared" si="327"/>
        <v>0</v>
      </c>
      <c r="L246" s="2">
        <f t="shared" si="327"/>
        <v>25531180.719999999</v>
      </c>
      <c r="M246" s="2">
        <f t="shared" si="327"/>
        <v>12202314.83</v>
      </c>
      <c r="N246" s="2">
        <f t="shared" si="327"/>
        <v>570123617.13999999</v>
      </c>
      <c r="O246" s="2">
        <f t="shared" si="327"/>
        <v>0</v>
      </c>
      <c r="P246" s="2">
        <f t="shared" si="327"/>
        <v>0</v>
      </c>
      <c r="Q246" s="2">
        <f t="shared" si="327"/>
        <v>481266433.60000002</v>
      </c>
      <c r="R246" s="2">
        <f t="shared" si="327"/>
        <v>0</v>
      </c>
      <c r="S246" s="2">
        <f t="shared" si="327"/>
        <v>0</v>
      </c>
      <c r="T246" s="2">
        <f t="shared" si="327"/>
        <v>0</v>
      </c>
      <c r="U246" s="2">
        <f t="shared" si="327"/>
        <v>0</v>
      </c>
      <c r="V246" s="2">
        <f t="shared" si="327"/>
        <v>0</v>
      </c>
      <c r="W246" s="2">
        <f t="shared" si="327"/>
        <v>0</v>
      </c>
      <c r="X246" s="2">
        <f t="shared" si="327"/>
        <v>0</v>
      </c>
      <c r="Y246" s="2">
        <f t="shared" si="327"/>
        <v>0</v>
      </c>
      <c r="Z246" s="2">
        <f t="shared" si="327"/>
        <v>0</v>
      </c>
      <c r="AA246" s="2">
        <f t="shared" si="327"/>
        <v>348068598.60000002</v>
      </c>
      <c r="AB246" s="2">
        <f t="shared" si="327"/>
        <v>0</v>
      </c>
      <c r="AC246" s="2">
        <f t="shared" si="327"/>
        <v>0</v>
      </c>
      <c r="AD246" s="2">
        <f t="shared" si="327"/>
        <v>0</v>
      </c>
      <c r="AE246" s="2">
        <f t="shared" si="327"/>
        <v>0</v>
      </c>
      <c r="AF246" s="2">
        <f t="shared" si="327"/>
        <v>0</v>
      </c>
      <c r="AG246" s="2">
        <f t="shared" si="327"/>
        <v>0</v>
      </c>
      <c r="AH246" s="2">
        <f t="shared" si="327"/>
        <v>0</v>
      </c>
      <c r="AI246" s="2">
        <f t="shared" si="327"/>
        <v>0</v>
      </c>
      <c r="AJ246" s="2">
        <f t="shared" si="327"/>
        <v>0</v>
      </c>
      <c r="AK246" s="2">
        <f t="shared" si="327"/>
        <v>3172251.19</v>
      </c>
      <c r="AL246" s="2">
        <f t="shared" si="327"/>
        <v>0</v>
      </c>
      <c r="AM246" s="2">
        <f t="shared" si="327"/>
        <v>4932611.51</v>
      </c>
      <c r="AN246" s="2">
        <f t="shared" si="327"/>
        <v>4553376.3899999997</v>
      </c>
      <c r="AO246" s="2">
        <f t="shared" si="327"/>
        <v>0</v>
      </c>
      <c r="AP246" s="2">
        <f t="shared" si="327"/>
        <v>982408947.38</v>
      </c>
      <c r="AQ246" s="2">
        <f t="shared" si="327"/>
        <v>0</v>
      </c>
      <c r="AR246" s="2">
        <f t="shared" si="327"/>
        <v>0</v>
      </c>
      <c r="AS246" s="2">
        <f t="shared" si="327"/>
        <v>77786525.489999995</v>
      </c>
      <c r="AT246" s="2">
        <f t="shared" si="327"/>
        <v>0</v>
      </c>
      <c r="AU246" s="2">
        <f t="shared" si="327"/>
        <v>0</v>
      </c>
      <c r="AV246" s="2">
        <f t="shared" si="327"/>
        <v>0</v>
      </c>
      <c r="AW246" s="2">
        <f t="shared" si="327"/>
        <v>0</v>
      </c>
      <c r="AX246" s="2">
        <f t="shared" si="327"/>
        <v>0</v>
      </c>
      <c r="AY246" s="2">
        <f t="shared" si="327"/>
        <v>0</v>
      </c>
      <c r="AZ246" s="2">
        <f t="shared" si="327"/>
        <v>139782356.43000001</v>
      </c>
      <c r="BA246" s="2">
        <f t="shared" si="327"/>
        <v>99799587.239999995</v>
      </c>
      <c r="BB246" s="2">
        <f t="shared" si="327"/>
        <v>78970556.030000001</v>
      </c>
      <c r="BC246" s="2">
        <f t="shared" si="327"/>
        <v>292526711.31</v>
      </c>
      <c r="BD246" s="2">
        <f t="shared" si="327"/>
        <v>40398315.770000003</v>
      </c>
      <c r="BE246" s="2">
        <f t="shared" si="327"/>
        <v>14139161.529999999</v>
      </c>
      <c r="BF246" s="2">
        <f t="shared" si="327"/>
        <v>284068711.95999998</v>
      </c>
      <c r="BG246" s="2">
        <f t="shared" si="327"/>
        <v>0</v>
      </c>
      <c r="BH246" s="2">
        <f t="shared" si="327"/>
        <v>0</v>
      </c>
      <c r="BI246" s="2">
        <f t="shared" si="327"/>
        <v>0</v>
      </c>
      <c r="BJ246" s="2">
        <f t="shared" si="327"/>
        <v>69695382.010000005</v>
      </c>
      <c r="BK246" s="2">
        <f t="shared" si="327"/>
        <v>351756020.62</v>
      </c>
      <c r="BL246" s="2">
        <f t="shared" si="327"/>
        <v>1523561.16</v>
      </c>
      <c r="BM246" s="2">
        <f t="shared" si="327"/>
        <v>0</v>
      </c>
      <c r="BN246" s="2">
        <f t="shared" si="327"/>
        <v>0</v>
      </c>
      <c r="BO246" s="2">
        <f t="shared" ref="BO246:DZ246" si="328">IF(BO208=BO236,BO208,0)</f>
        <v>0</v>
      </c>
      <c r="BP246" s="2">
        <f t="shared" si="328"/>
        <v>3096335.3</v>
      </c>
      <c r="BQ246" s="2">
        <f t="shared" si="328"/>
        <v>0</v>
      </c>
      <c r="BR246" s="2">
        <f t="shared" si="328"/>
        <v>0</v>
      </c>
      <c r="BS246" s="2">
        <f t="shared" si="328"/>
        <v>0</v>
      </c>
      <c r="BT246" s="2">
        <f t="shared" si="328"/>
        <v>0</v>
      </c>
      <c r="BU246" s="2">
        <f t="shared" si="328"/>
        <v>0</v>
      </c>
      <c r="BV246" s="2">
        <f t="shared" si="328"/>
        <v>0</v>
      </c>
      <c r="BW246" s="2">
        <f t="shared" si="328"/>
        <v>0</v>
      </c>
      <c r="BX246" s="2">
        <f t="shared" si="328"/>
        <v>0</v>
      </c>
      <c r="BY246" s="2">
        <f t="shared" si="328"/>
        <v>5758068.5999999996</v>
      </c>
      <c r="BZ246" s="2">
        <f t="shared" si="328"/>
        <v>0</v>
      </c>
      <c r="CA246" s="2">
        <f t="shared" si="328"/>
        <v>0</v>
      </c>
      <c r="CB246" s="2">
        <f t="shared" si="328"/>
        <v>804118798.38</v>
      </c>
      <c r="CC246" s="2">
        <f t="shared" si="328"/>
        <v>0</v>
      </c>
      <c r="CD246" s="2">
        <f t="shared" si="328"/>
        <v>0</v>
      </c>
      <c r="CE246" s="2">
        <f t="shared" si="328"/>
        <v>0</v>
      </c>
      <c r="CF246" s="2">
        <f t="shared" si="328"/>
        <v>0</v>
      </c>
      <c r="CG246" s="2">
        <f t="shared" si="328"/>
        <v>0</v>
      </c>
      <c r="CH246" s="2">
        <f t="shared" si="328"/>
        <v>0</v>
      </c>
      <c r="CI246" s="2">
        <f t="shared" si="328"/>
        <v>0</v>
      </c>
      <c r="CJ246" s="2">
        <f t="shared" si="328"/>
        <v>0</v>
      </c>
      <c r="CK246" s="2">
        <f t="shared" si="328"/>
        <v>0</v>
      </c>
      <c r="CL246" s="2">
        <f t="shared" si="328"/>
        <v>0</v>
      </c>
      <c r="CM246" s="2">
        <f t="shared" si="328"/>
        <v>0</v>
      </c>
      <c r="CN246" s="2">
        <f t="shared" si="328"/>
        <v>358148069.92000002</v>
      </c>
      <c r="CO246" s="2">
        <f t="shared" si="328"/>
        <v>156175509.36000001</v>
      </c>
      <c r="CP246" s="2">
        <f t="shared" si="328"/>
        <v>0</v>
      </c>
      <c r="CQ246" s="2">
        <f t="shared" si="328"/>
        <v>0</v>
      </c>
      <c r="CR246" s="2">
        <f t="shared" si="328"/>
        <v>0</v>
      </c>
      <c r="CS246" s="2">
        <f t="shared" si="328"/>
        <v>4167048.95</v>
      </c>
      <c r="CT246" s="2">
        <f t="shared" si="328"/>
        <v>0</v>
      </c>
      <c r="CU246" s="2">
        <f t="shared" si="328"/>
        <v>0</v>
      </c>
      <c r="CV246" s="2">
        <f t="shared" si="328"/>
        <v>0</v>
      </c>
      <c r="CW246" s="2">
        <f t="shared" si="328"/>
        <v>0</v>
      </c>
      <c r="CX246" s="2">
        <f t="shared" si="328"/>
        <v>0</v>
      </c>
      <c r="CY246" s="2">
        <f t="shared" si="328"/>
        <v>0</v>
      </c>
      <c r="CZ246" s="2">
        <f t="shared" si="328"/>
        <v>0</v>
      </c>
      <c r="DA246" s="2">
        <f t="shared" si="328"/>
        <v>0</v>
      </c>
      <c r="DB246" s="2">
        <f t="shared" si="328"/>
        <v>0</v>
      </c>
      <c r="DC246" s="2">
        <f t="shared" si="328"/>
        <v>0</v>
      </c>
      <c r="DD246" s="2">
        <f t="shared" si="328"/>
        <v>0</v>
      </c>
      <c r="DE246" s="2">
        <f t="shared" si="328"/>
        <v>0</v>
      </c>
      <c r="DF246" s="2">
        <f t="shared" si="328"/>
        <v>0</v>
      </c>
      <c r="DG246" s="2">
        <f t="shared" si="328"/>
        <v>0</v>
      </c>
      <c r="DH246" s="2">
        <f t="shared" si="328"/>
        <v>0</v>
      </c>
      <c r="DI246" s="2">
        <f t="shared" si="328"/>
        <v>0</v>
      </c>
      <c r="DJ246" s="2">
        <f t="shared" si="328"/>
        <v>0</v>
      </c>
      <c r="DK246" s="2">
        <f t="shared" si="328"/>
        <v>0</v>
      </c>
      <c r="DL246" s="2">
        <f t="shared" si="328"/>
        <v>0</v>
      </c>
      <c r="DM246" s="2">
        <f t="shared" si="328"/>
        <v>0</v>
      </c>
      <c r="DN246" s="2">
        <f t="shared" si="328"/>
        <v>0</v>
      </c>
      <c r="DO246" s="2">
        <f t="shared" si="328"/>
        <v>0</v>
      </c>
      <c r="DP246" s="2">
        <f t="shared" si="328"/>
        <v>0</v>
      </c>
      <c r="DQ246" s="2">
        <f t="shared" si="328"/>
        <v>0</v>
      </c>
      <c r="DR246" s="2">
        <f t="shared" si="328"/>
        <v>0</v>
      </c>
      <c r="DS246" s="2">
        <f t="shared" si="328"/>
        <v>0</v>
      </c>
      <c r="DT246" s="2">
        <f t="shared" si="328"/>
        <v>0</v>
      </c>
      <c r="DU246" s="2">
        <f t="shared" si="328"/>
        <v>0</v>
      </c>
      <c r="DV246" s="2">
        <f t="shared" si="328"/>
        <v>0</v>
      </c>
      <c r="DW246" s="2">
        <f t="shared" si="328"/>
        <v>0</v>
      </c>
      <c r="DX246" s="2">
        <f t="shared" si="328"/>
        <v>3378431.23</v>
      </c>
      <c r="DY246" s="2">
        <f t="shared" si="328"/>
        <v>0</v>
      </c>
      <c r="DZ246" s="2">
        <f t="shared" si="328"/>
        <v>0</v>
      </c>
      <c r="EA246" s="2">
        <f t="shared" ref="EA246:FX246" si="329">IF(EA208=EA236,EA208,0)</f>
        <v>0</v>
      </c>
      <c r="EB246" s="2">
        <f t="shared" si="329"/>
        <v>0</v>
      </c>
      <c r="EC246" s="2">
        <f t="shared" si="329"/>
        <v>0</v>
      </c>
      <c r="ED246" s="2">
        <f t="shared" si="329"/>
        <v>0</v>
      </c>
      <c r="EE246" s="2">
        <f t="shared" si="329"/>
        <v>0</v>
      </c>
      <c r="EF246" s="2">
        <f t="shared" si="329"/>
        <v>0</v>
      </c>
      <c r="EG246" s="2">
        <f t="shared" si="329"/>
        <v>0</v>
      </c>
      <c r="EH246" s="2">
        <f t="shared" si="329"/>
        <v>0</v>
      </c>
      <c r="EI246" s="2">
        <f t="shared" si="329"/>
        <v>159801567.06</v>
      </c>
      <c r="EJ246" s="2">
        <f t="shared" si="329"/>
        <v>112831472.19</v>
      </c>
      <c r="EK246" s="2">
        <f t="shared" si="329"/>
        <v>0</v>
      </c>
      <c r="EL246" s="2">
        <f t="shared" si="329"/>
        <v>0</v>
      </c>
      <c r="EM246" s="2">
        <f t="shared" si="329"/>
        <v>5290908.8499999996</v>
      </c>
      <c r="EN246" s="2">
        <f t="shared" si="329"/>
        <v>0</v>
      </c>
      <c r="EO246" s="2">
        <f t="shared" si="329"/>
        <v>4370054.09</v>
      </c>
      <c r="EP246" s="2">
        <f t="shared" si="329"/>
        <v>0</v>
      </c>
      <c r="EQ246" s="2">
        <f t="shared" si="329"/>
        <v>0</v>
      </c>
      <c r="ER246" s="2">
        <f t="shared" si="329"/>
        <v>0</v>
      </c>
      <c r="ES246" s="2">
        <f t="shared" si="329"/>
        <v>0</v>
      </c>
      <c r="ET246" s="2">
        <f t="shared" si="329"/>
        <v>0</v>
      </c>
      <c r="EU246" s="2">
        <f t="shared" si="329"/>
        <v>0</v>
      </c>
      <c r="EV246" s="2">
        <f t="shared" si="329"/>
        <v>0</v>
      </c>
      <c r="EW246" s="2">
        <f t="shared" si="329"/>
        <v>0</v>
      </c>
      <c r="EX246" s="2">
        <f t="shared" si="329"/>
        <v>0</v>
      </c>
      <c r="EY246" s="2">
        <f t="shared" si="329"/>
        <v>0</v>
      </c>
      <c r="EZ246" s="2">
        <f t="shared" si="329"/>
        <v>0</v>
      </c>
      <c r="FA246" s="2">
        <f t="shared" si="329"/>
        <v>0</v>
      </c>
      <c r="FB246" s="2">
        <f t="shared" si="329"/>
        <v>0</v>
      </c>
      <c r="FC246" s="2">
        <f t="shared" si="329"/>
        <v>0</v>
      </c>
      <c r="FD246" s="2">
        <f t="shared" si="329"/>
        <v>0</v>
      </c>
      <c r="FE246" s="2">
        <f t="shared" si="329"/>
        <v>0</v>
      </c>
      <c r="FF246" s="2">
        <f t="shared" si="329"/>
        <v>0</v>
      </c>
      <c r="FG246" s="2">
        <f t="shared" si="329"/>
        <v>0</v>
      </c>
      <c r="FH246" s="2">
        <f t="shared" si="329"/>
        <v>0</v>
      </c>
      <c r="FI246" s="2">
        <f t="shared" si="329"/>
        <v>0</v>
      </c>
      <c r="FJ246" s="2">
        <f t="shared" si="329"/>
        <v>0</v>
      </c>
      <c r="FK246" s="2">
        <f t="shared" si="329"/>
        <v>0</v>
      </c>
      <c r="FL246" s="2">
        <f t="shared" si="329"/>
        <v>92576084.799999997</v>
      </c>
      <c r="FM246" s="2">
        <f t="shared" si="329"/>
        <v>0</v>
      </c>
      <c r="FN246" s="2">
        <f t="shared" si="329"/>
        <v>261749175.12</v>
      </c>
      <c r="FO246" s="2">
        <f t="shared" si="329"/>
        <v>0</v>
      </c>
      <c r="FP246" s="2">
        <f t="shared" si="329"/>
        <v>0</v>
      </c>
      <c r="FQ246" s="2">
        <f t="shared" si="329"/>
        <v>0</v>
      </c>
      <c r="FR246" s="2">
        <f t="shared" si="329"/>
        <v>0</v>
      </c>
      <c r="FS246" s="2">
        <f t="shared" si="329"/>
        <v>3103981.81</v>
      </c>
      <c r="FT246" s="2">
        <f t="shared" si="329"/>
        <v>0</v>
      </c>
      <c r="FU246" s="2">
        <f t="shared" si="329"/>
        <v>0</v>
      </c>
      <c r="FV246" s="2">
        <f t="shared" si="329"/>
        <v>0</v>
      </c>
      <c r="FW246" s="2">
        <f t="shared" si="329"/>
        <v>2949495.86</v>
      </c>
      <c r="FX246" s="2">
        <f t="shared" si="329"/>
        <v>0</v>
      </c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</row>
    <row r="247" spans="1:193" x14ac:dyDescent="0.35">
      <c r="A247" s="3" t="s">
        <v>549</v>
      </c>
      <c r="B247" s="2" t="s">
        <v>988</v>
      </c>
      <c r="C247" s="2">
        <f t="shared" ref="C247:BN247" si="330">IF(C208=C236,C67,0)</f>
        <v>999999999</v>
      </c>
      <c r="D247" s="2">
        <f t="shared" si="330"/>
        <v>999999999</v>
      </c>
      <c r="E247" s="2">
        <f t="shared" si="330"/>
        <v>999999999</v>
      </c>
      <c r="F247" s="2">
        <f t="shared" si="330"/>
        <v>999999999</v>
      </c>
      <c r="G247" s="2">
        <f t="shared" si="330"/>
        <v>0</v>
      </c>
      <c r="H247" s="2">
        <f t="shared" si="330"/>
        <v>0</v>
      </c>
      <c r="I247" s="2">
        <f t="shared" si="330"/>
        <v>999999999</v>
      </c>
      <c r="J247" s="2">
        <f t="shared" si="330"/>
        <v>0</v>
      </c>
      <c r="K247" s="2">
        <f t="shared" si="330"/>
        <v>0</v>
      </c>
      <c r="L247" s="2">
        <f t="shared" si="330"/>
        <v>999999999</v>
      </c>
      <c r="M247" s="2">
        <f t="shared" si="330"/>
        <v>999999999</v>
      </c>
      <c r="N247" s="2">
        <f t="shared" si="330"/>
        <v>999999999</v>
      </c>
      <c r="O247" s="2">
        <f t="shared" si="330"/>
        <v>0</v>
      </c>
      <c r="P247" s="2">
        <f t="shared" si="330"/>
        <v>0</v>
      </c>
      <c r="Q247" s="2">
        <f t="shared" si="330"/>
        <v>999999999</v>
      </c>
      <c r="R247" s="2">
        <f t="shared" si="330"/>
        <v>0</v>
      </c>
      <c r="S247" s="2">
        <f t="shared" si="330"/>
        <v>0</v>
      </c>
      <c r="T247" s="2">
        <f t="shared" si="330"/>
        <v>0</v>
      </c>
      <c r="U247" s="2">
        <f t="shared" si="330"/>
        <v>0</v>
      </c>
      <c r="V247" s="2">
        <f t="shared" si="330"/>
        <v>0</v>
      </c>
      <c r="W247" s="2">
        <f t="shared" si="330"/>
        <v>0</v>
      </c>
      <c r="X247" s="2">
        <f t="shared" si="330"/>
        <v>0</v>
      </c>
      <c r="Y247" s="2">
        <f t="shared" si="330"/>
        <v>0</v>
      </c>
      <c r="Z247" s="2">
        <f t="shared" si="330"/>
        <v>0</v>
      </c>
      <c r="AA247" s="2">
        <f t="shared" si="330"/>
        <v>999999999</v>
      </c>
      <c r="AB247" s="2">
        <f t="shared" si="330"/>
        <v>0</v>
      </c>
      <c r="AC247" s="2">
        <f t="shared" si="330"/>
        <v>0</v>
      </c>
      <c r="AD247" s="2">
        <f t="shared" si="330"/>
        <v>0</v>
      </c>
      <c r="AE247" s="2">
        <f t="shared" si="330"/>
        <v>0</v>
      </c>
      <c r="AF247" s="2">
        <f t="shared" si="330"/>
        <v>0</v>
      </c>
      <c r="AG247" s="2">
        <f t="shared" si="330"/>
        <v>0</v>
      </c>
      <c r="AH247" s="2">
        <f t="shared" si="330"/>
        <v>0</v>
      </c>
      <c r="AI247" s="2">
        <f t="shared" si="330"/>
        <v>0</v>
      </c>
      <c r="AJ247" s="2">
        <f t="shared" si="330"/>
        <v>0</v>
      </c>
      <c r="AK247" s="2">
        <f t="shared" si="330"/>
        <v>999999999</v>
      </c>
      <c r="AL247" s="2">
        <f t="shared" si="330"/>
        <v>0</v>
      </c>
      <c r="AM247" s="2">
        <f t="shared" si="330"/>
        <v>999999999</v>
      </c>
      <c r="AN247" s="2">
        <f t="shared" si="330"/>
        <v>999999999</v>
      </c>
      <c r="AO247" s="2">
        <f t="shared" si="330"/>
        <v>0</v>
      </c>
      <c r="AP247" s="2">
        <f t="shared" si="330"/>
        <v>999999999</v>
      </c>
      <c r="AQ247" s="2">
        <f t="shared" si="330"/>
        <v>0</v>
      </c>
      <c r="AR247" s="2">
        <f t="shared" si="330"/>
        <v>0</v>
      </c>
      <c r="AS247" s="2">
        <f t="shared" si="330"/>
        <v>999999999</v>
      </c>
      <c r="AT247" s="2">
        <f t="shared" si="330"/>
        <v>0</v>
      </c>
      <c r="AU247" s="2">
        <f t="shared" si="330"/>
        <v>0</v>
      </c>
      <c r="AV247" s="2">
        <f t="shared" si="330"/>
        <v>0</v>
      </c>
      <c r="AW247" s="2">
        <f t="shared" si="330"/>
        <v>0</v>
      </c>
      <c r="AX247" s="2">
        <f t="shared" si="330"/>
        <v>0</v>
      </c>
      <c r="AY247" s="2">
        <f t="shared" si="330"/>
        <v>0</v>
      </c>
      <c r="AZ247" s="2">
        <f t="shared" si="330"/>
        <v>999999999</v>
      </c>
      <c r="BA247" s="2">
        <f t="shared" si="330"/>
        <v>999999999</v>
      </c>
      <c r="BB247" s="2">
        <f t="shared" si="330"/>
        <v>999999999</v>
      </c>
      <c r="BC247" s="2">
        <f t="shared" si="330"/>
        <v>999999999</v>
      </c>
      <c r="BD247" s="2">
        <f t="shared" si="330"/>
        <v>999999999</v>
      </c>
      <c r="BE247" s="2">
        <f t="shared" si="330"/>
        <v>999999999</v>
      </c>
      <c r="BF247" s="2">
        <f t="shared" si="330"/>
        <v>999999999</v>
      </c>
      <c r="BG247" s="2">
        <f t="shared" si="330"/>
        <v>0</v>
      </c>
      <c r="BH247" s="2">
        <f t="shared" si="330"/>
        <v>0</v>
      </c>
      <c r="BI247" s="2">
        <f t="shared" si="330"/>
        <v>0</v>
      </c>
      <c r="BJ247" s="2">
        <f t="shared" si="330"/>
        <v>999999999</v>
      </c>
      <c r="BK247" s="2">
        <f t="shared" si="330"/>
        <v>999999999</v>
      </c>
      <c r="BL247" s="2">
        <f t="shared" si="330"/>
        <v>999999999</v>
      </c>
      <c r="BM247" s="2">
        <f t="shared" si="330"/>
        <v>0</v>
      </c>
      <c r="BN247" s="2">
        <f t="shared" si="330"/>
        <v>0</v>
      </c>
      <c r="BO247" s="2">
        <f t="shared" ref="BO247:DZ247" si="331">IF(BO208=BO236,BO67,0)</f>
        <v>0</v>
      </c>
      <c r="BP247" s="2">
        <f t="shared" si="331"/>
        <v>999999999</v>
      </c>
      <c r="BQ247" s="2">
        <f t="shared" si="331"/>
        <v>0</v>
      </c>
      <c r="BR247" s="2">
        <f t="shared" si="331"/>
        <v>0</v>
      </c>
      <c r="BS247" s="2">
        <f t="shared" si="331"/>
        <v>0</v>
      </c>
      <c r="BT247" s="2">
        <f t="shared" si="331"/>
        <v>0</v>
      </c>
      <c r="BU247" s="2">
        <f t="shared" si="331"/>
        <v>0</v>
      </c>
      <c r="BV247" s="2">
        <f t="shared" si="331"/>
        <v>0</v>
      </c>
      <c r="BW247" s="2">
        <f t="shared" si="331"/>
        <v>0</v>
      </c>
      <c r="BX247" s="2">
        <f t="shared" si="331"/>
        <v>0</v>
      </c>
      <c r="BY247" s="2">
        <f t="shared" si="331"/>
        <v>999999999</v>
      </c>
      <c r="BZ247" s="2">
        <f t="shared" si="331"/>
        <v>0</v>
      </c>
      <c r="CA247" s="2">
        <f t="shared" si="331"/>
        <v>0</v>
      </c>
      <c r="CB247" s="2">
        <f t="shared" si="331"/>
        <v>999999999</v>
      </c>
      <c r="CC247" s="2">
        <f t="shared" si="331"/>
        <v>0</v>
      </c>
      <c r="CD247" s="2">
        <f t="shared" si="331"/>
        <v>0</v>
      </c>
      <c r="CE247" s="2">
        <f t="shared" si="331"/>
        <v>0</v>
      </c>
      <c r="CF247" s="2">
        <f t="shared" si="331"/>
        <v>0</v>
      </c>
      <c r="CG247" s="2">
        <f t="shared" si="331"/>
        <v>0</v>
      </c>
      <c r="CH247" s="2">
        <f t="shared" si="331"/>
        <v>0</v>
      </c>
      <c r="CI247" s="2">
        <f t="shared" si="331"/>
        <v>0</v>
      </c>
      <c r="CJ247" s="2">
        <f t="shared" si="331"/>
        <v>0</v>
      </c>
      <c r="CK247" s="2">
        <f t="shared" si="331"/>
        <v>0</v>
      </c>
      <c r="CL247" s="2">
        <f t="shared" si="331"/>
        <v>0</v>
      </c>
      <c r="CM247" s="2">
        <f t="shared" si="331"/>
        <v>0</v>
      </c>
      <c r="CN247" s="2">
        <f t="shared" si="331"/>
        <v>999999999</v>
      </c>
      <c r="CO247" s="2">
        <f t="shared" si="331"/>
        <v>999999999</v>
      </c>
      <c r="CP247" s="2">
        <f t="shared" si="331"/>
        <v>0</v>
      </c>
      <c r="CQ247" s="2">
        <f t="shared" si="331"/>
        <v>0</v>
      </c>
      <c r="CR247" s="2">
        <f t="shared" si="331"/>
        <v>0</v>
      </c>
      <c r="CS247" s="2">
        <f t="shared" si="331"/>
        <v>999999999</v>
      </c>
      <c r="CT247" s="2">
        <f t="shared" si="331"/>
        <v>0</v>
      </c>
      <c r="CU247" s="2">
        <f t="shared" si="331"/>
        <v>0</v>
      </c>
      <c r="CV247" s="2">
        <f t="shared" si="331"/>
        <v>0</v>
      </c>
      <c r="CW247" s="2">
        <f t="shared" si="331"/>
        <v>0</v>
      </c>
      <c r="CX247" s="2">
        <f t="shared" si="331"/>
        <v>0</v>
      </c>
      <c r="CY247" s="2">
        <f t="shared" si="331"/>
        <v>0</v>
      </c>
      <c r="CZ247" s="2">
        <f t="shared" si="331"/>
        <v>0</v>
      </c>
      <c r="DA247" s="2">
        <f t="shared" si="331"/>
        <v>0</v>
      </c>
      <c r="DB247" s="2">
        <f t="shared" si="331"/>
        <v>0</v>
      </c>
      <c r="DC247" s="2">
        <f t="shared" si="331"/>
        <v>0</v>
      </c>
      <c r="DD247" s="2">
        <f t="shared" si="331"/>
        <v>0</v>
      </c>
      <c r="DE247" s="2">
        <f t="shared" si="331"/>
        <v>0</v>
      </c>
      <c r="DF247" s="2">
        <f t="shared" si="331"/>
        <v>0</v>
      </c>
      <c r="DG247" s="2">
        <f t="shared" si="331"/>
        <v>0</v>
      </c>
      <c r="DH247" s="2">
        <f t="shared" si="331"/>
        <v>0</v>
      </c>
      <c r="DI247" s="2">
        <f t="shared" si="331"/>
        <v>0</v>
      </c>
      <c r="DJ247" s="2">
        <f t="shared" si="331"/>
        <v>0</v>
      </c>
      <c r="DK247" s="2">
        <f t="shared" si="331"/>
        <v>0</v>
      </c>
      <c r="DL247" s="2">
        <f t="shared" si="331"/>
        <v>0</v>
      </c>
      <c r="DM247" s="2">
        <f t="shared" si="331"/>
        <v>0</v>
      </c>
      <c r="DN247" s="2">
        <f t="shared" si="331"/>
        <v>0</v>
      </c>
      <c r="DO247" s="2">
        <f t="shared" si="331"/>
        <v>0</v>
      </c>
      <c r="DP247" s="2">
        <f t="shared" si="331"/>
        <v>0</v>
      </c>
      <c r="DQ247" s="2">
        <f t="shared" si="331"/>
        <v>0</v>
      </c>
      <c r="DR247" s="2">
        <f t="shared" si="331"/>
        <v>0</v>
      </c>
      <c r="DS247" s="2">
        <f t="shared" si="331"/>
        <v>0</v>
      </c>
      <c r="DT247" s="2">
        <f t="shared" si="331"/>
        <v>0</v>
      </c>
      <c r="DU247" s="2">
        <f t="shared" si="331"/>
        <v>0</v>
      </c>
      <c r="DV247" s="2">
        <f t="shared" si="331"/>
        <v>0</v>
      </c>
      <c r="DW247" s="2">
        <f t="shared" si="331"/>
        <v>0</v>
      </c>
      <c r="DX247" s="2">
        <f t="shared" si="331"/>
        <v>999999999</v>
      </c>
      <c r="DY247" s="2">
        <f t="shared" si="331"/>
        <v>0</v>
      </c>
      <c r="DZ247" s="2">
        <f t="shared" si="331"/>
        <v>0</v>
      </c>
      <c r="EA247" s="2">
        <f t="shared" ref="EA247:FX247" si="332">IF(EA208=EA236,EA67,0)</f>
        <v>0</v>
      </c>
      <c r="EB247" s="2">
        <f t="shared" si="332"/>
        <v>0</v>
      </c>
      <c r="EC247" s="2">
        <f t="shared" si="332"/>
        <v>0</v>
      </c>
      <c r="ED247" s="2">
        <f t="shared" si="332"/>
        <v>0</v>
      </c>
      <c r="EE247" s="2">
        <f t="shared" si="332"/>
        <v>0</v>
      </c>
      <c r="EF247" s="2">
        <f t="shared" si="332"/>
        <v>0</v>
      </c>
      <c r="EG247" s="2">
        <f t="shared" si="332"/>
        <v>0</v>
      </c>
      <c r="EH247" s="2">
        <f t="shared" si="332"/>
        <v>0</v>
      </c>
      <c r="EI247" s="2">
        <f t="shared" si="332"/>
        <v>999999999</v>
      </c>
      <c r="EJ247" s="2">
        <f t="shared" si="332"/>
        <v>999999999</v>
      </c>
      <c r="EK247" s="2">
        <f t="shared" si="332"/>
        <v>0</v>
      </c>
      <c r="EL247" s="2">
        <f t="shared" si="332"/>
        <v>0</v>
      </c>
      <c r="EM247" s="2">
        <f t="shared" si="332"/>
        <v>999999999</v>
      </c>
      <c r="EN247" s="2">
        <f t="shared" si="332"/>
        <v>0</v>
      </c>
      <c r="EO247" s="2">
        <f t="shared" si="332"/>
        <v>999999999</v>
      </c>
      <c r="EP247" s="2">
        <f t="shared" si="332"/>
        <v>0</v>
      </c>
      <c r="EQ247" s="2">
        <f t="shared" si="332"/>
        <v>0</v>
      </c>
      <c r="ER247" s="2">
        <f t="shared" si="332"/>
        <v>0</v>
      </c>
      <c r="ES247" s="2">
        <f t="shared" si="332"/>
        <v>0</v>
      </c>
      <c r="ET247" s="2">
        <f t="shared" si="332"/>
        <v>0</v>
      </c>
      <c r="EU247" s="2">
        <f t="shared" si="332"/>
        <v>0</v>
      </c>
      <c r="EV247" s="2">
        <f t="shared" si="332"/>
        <v>0</v>
      </c>
      <c r="EW247" s="2">
        <f t="shared" si="332"/>
        <v>0</v>
      </c>
      <c r="EX247" s="2">
        <f t="shared" si="332"/>
        <v>0</v>
      </c>
      <c r="EY247" s="2">
        <f t="shared" si="332"/>
        <v>0</v>
      </c>
      <c r="EZ247" s="2">
        <f t="shared" si="332"/>
        <v>0</v>
      </c>
      <c r="FA247" s="2">
        <f t="shared" si="332"/>
        <v>0</v>
      </c>
      <c r="FB247" s="2">
        <f t="shared" si="332"/>
        <v>0</v>
      </c>
      <c r="FC247" s="2">
        <f t="shared" si="332"/>
        <v>0</v>
      </c>
      <c r="FD247" s="2">
        <f t="shared" si="332"/>
        <v>0</v>
      </c>
      <c r="FE247" s="2">
        <f t="shared" si="332"/>
        <v>0</v>
      </c>
      <c r="FF247" s="2">
        <f t="shared" si="332"/>
        <v>0</v>
      </c>
      <c r="FG247" s="2">
        <f t="shared" si="332"/>
        <v>0</v>
      </c>
      <c r="FH247" s="2">
        <f t="shared" si="332"/>
        <v>0</v>
      </c>
      <c r="FI247" s="2">
        <f t="shared" si="332"/>
        <v>0</v>
      </c>
      <c r="FJ247" s="2">
        <f t="shared" si="332"/>
        <v>0</v>
      </c>
      <c r="FK247" s="2">
        <f t="shared" si="332"/>
        <v>0</v>
      </c>
      <c r="FL247" s="2">
        <f t="shared" si="332"/>
        <v>999999999</v>
      </c>
      <c r="FM247" s="2">
        <f t="shared" si="332"/>
        <v>0</v>
      </c>
      <c r="FN247" s="2">
        <f t="shared" si="332"/>
        <v>999999999</v>
      </c>
      <c r="FO247" s="2">
        <f t="shared" si="332"/>
        <v>0</v>
      </c>
      <c r="FP247" s="2">
        <f t="shared" si="332"/>
        <v>0</v>
      </c>
      <c r="FQ247" s="2">
        <f t="shared" si="332"/>
        <v>0</v>
      </c>
      <c r="FR247" s="2">
        <f t="shared" si="332"/>
        <v>0</v>
      </c>
      <c r="FS247" s="2">
        <f t="shared" si="332"/>
        <v>999999999</v>
      </c>
      <c r="FT247" s="2">
        <f t="shared" si="332"/>
        <v>0</v>
      </c>
      <c r="FU247" s="2">
        <f t="shared" si="332"/>
        <v>0</v>
      </c>
      <c r="FV247" s="2">
        <f t="shared" si="332"/>
        <v>0</v>
      </c>
      <c r="FW247" s="2">
        <f t="shared" si="332"/>
        <v>999999999</v>
      </c>
      <c r="FX247" s="2">
        <f t="shared" si="332"/>
        <v>0</v>
      </c>
      <c r="FY247" s="2"/>
      <c r="FZ247" s="2"/>
      <c r="GA247" s="2"/>
      <c r="GB247" s="2"/>
      <c r="GC247" s="2"/>
      <c r="GD247" s="2"/>
      <c r="GE247" s="2"/>
      <c r="GF247" s="2"/>
      <c r="GG247" s="2"/>
      <c r="GH247" s="2"/>
      <c r="GI247" s="2"/>
      <c r="GJ247" s="2"/>
      <c r="GK247" s="2"/>
    </row>
    <row r="248" spans="1:193" x14ac:dyDescent="0.35">
      <c r="A248" s="3" t="s">
        <v>550</v>
      </c>
      <c r="B248" s="2" t="s">
        <v>551</v>
      </c>
      <c r="C248" s="2">
        <f t="shared" ref="C248:BN248" si="333">IF(MIN((C244-C246),(C247-C246))&gt;0,ROUND(MIN((C244-C246),(C247-C246)),2),0)</f>
        <v>8941.59</v>
      </c>
      <c r="D248" s="2">
        <f t="shared" si="333"/>
        <v>626604.5</v>
      </c>
      <c r="E248" s="2">
        <f t="shared" si="333"/>
        <v>775550.02</v>
      </c>
      <c r="F248" s="2">
        <f t="shared" si="333"/>
        <v>91695.89</v>
      </c>
      <c r="G248" s="2">
        <f t="shared" si="333"/>
        <v>0</v>
      </c>
      <c r="H248" s="2">
        <f t="shared" si="333"/>
        <v>0</v>
      </c>
      <c r="I248" s="2">
        <f t="shared" si="333"/>
        <v>907537.54</v>
      </c>
      <c r="J248" s="2">
        <f t="shared" si="333"/>
        <v>0</v>
      </c>
      <c r="K248" s="2">
        <f t="shared" si="333"/>
        <v>0</v>
      </c>
      <c r="L248" s="2">
        <f t="shared" si="333"/>
        <v>201807.01</v>
      </c>
      <c r="M248" s="2">
        <f t="shared" si="333"/>
        <v>406926.18</v>
      </c>
      <c r="N248" s="2">
        <f t="shared" si="333"/>
        <v>282864.24</v>
      </c>
      <c r="O248" s="2">
        <f t="shared" si="333"/>
        <v>0</v>
      </c>
      <c r="P248" s="2">
        <f t="shared" si="333"/>
        <v>0</v>
      </c>
      <c r="Q248" s="2">
        <f t="shared" si="333"/>
        <v>85844.97</v>
      </c>
      <c r="R248" s="2">
        <f t="shared" si="333"/>
        <v>0</v>
      </c>
      <c r="S248" s="2">
        <f t="shared" si="333"/>
        <v>0</v>
      </c>
      <c r="T248" s="2">
        <f t="shared" si="333"/>
        <v>0</v>
      </c>
      <c r="U248" s="2">
        <f t="shared" si="333"/>
        <v>0</v>
      </c>
      <c r="V248" s="2">
        <f t="shared" si="333"/>
        <v>0</v>
      </c>
      <c r="W248" s="2">
        <f t="shared" si="333"/>
        <v>0</v>
      </c>
      <c r="X248" s="2">
        <f t="shared" si="333"/>
        <v>0</v>
      </c>
      <c r="Y248" s="2">
        <f t="shared" si="333"/>
        <v>0</v>
      </c>
      <c r="Z248" s="2">
        <f t="shared" si="333"/>
        <v>0</v>
      </c>
      <c r="AA248" s="2">
        <f t="shared" si="333"/>
        <v>43023.45</v>
      </c>
      <c r="AB248" s="2">
        <f t="shared" si="333"/>
        <v>0</v>
      </c>
      <c r="AC248" s="2">
        <f t="shared" si="333"/>
        <v>0</v>
      </c>
      <c r="AD248" s="2">
        <f t="shared" si="333"/>
        <v>0</v>
      </c>
      <c r="AE248" s="2">
        <f t="shared" si="333"/>
        <v>0</v>
      </c>
      <c r="AF248" s="2">
        <f t="shared" si="333"/>
        <v>0</v>
      </c>
      <c r="AG248" s="2">
        <f t="shared" si="333"/>
        <v>0</v>
      </c>
      <c r="AH248" s="2">
        <f t="shared" si="333"/>
        <v>0</v>
      </c>
      <c r="AI248" s="2">
        <f t="shared" si="333"/>
        <v>0</v>
      </c>
      <c r="AJ248" s="2">
        <f t="shared" si="333"/>
        <v>0</v>
      </c>
      <c r="AK248" s="2">
        <f t="shared" si="333"/>
        <v>30472.23</v>
      </c>
      <c r="AL248" s="2">
        <f t="shared" si="333"/>
        <v>0</v>
      </c>
      <c r="AM248" s="2">
        <f t="shared" si="333"/>
        <v>69975.27</v>
      </c>
      <c r="AN248" s="2">
        <f t="shared" si="333"/>
        <v>2973.68</v>
      </c>
      <c r="AO248" s="2">
        <f t="shared" si="333"/>
        <v>0</v>
      </c>
      <c r="AP248" s="2">
        <f t="shared" si="333"/>
        <v>984438</v>
      </c>
      <c r="AQ248" s="2">
        <f t="shared" si="333"/>
        <v>0</v>
      </c>
      <c r="AR248" s="2">
        <f t="shared" si="333"/>
        <v>0</v>
      </c>
      <c r="AS248" s="2">
        <f t="shared" si="333"/>
        <v>57002.3</v>
      </c>
      <c r="AT248" s="2">
        <f t="shared" si="333"/>
        <v>0</v>
      </c>
      <c r="AU248" s="2">
        <f t="shared" si="333"/>
        <v>0</v>
      </c>
      <c r="AV248" s="2">
        <f t="shared" si="333"/>
        <v>0</v>
      </c>
      <c r="AW248" s="2">
        <f t="shared" si="333"/>
        <v>0</v>
      </c>
      <c r="AX248" s="2">
        <f t="shared" si="333"/>
        <v>0</v>
      </c>
      <c r="AY248" s="2">
        <f t="shared" si="333"/>
        <v>0</v>
      </c>
      <c r="AZ248" s="2">
        <f t="shared" si="333"/>
        <v>271229.11</v>
      </c>
      <c r="BA248" s="2">
        <f t="shared" si="333"/>
        <v>77828.45</v>
      </c>
      <c r="BB248" s="2">
        <f t="shared" si="333"/>
        <v>215414.2</v>
      </c>
      <c r="BC248" s="2">
        <f t="shared" si="333"/>
        <v>257222.84</v>
      </c>
      <c r="BD248" s="2">
        <f t="shared" si="333"/>
        <v>79933.990000000005</v>
      </c>
      <c r="BE248" s="2">
        <f t="shared" si="333"/>
        <v>59529.84</v>
      </c>
      <c r="BF248" s="2">
        <f t="shared" si="333"/>
        <v>546362.07999999996</v>
      </c>
      <c r="BG248" s="2">
        <f t="shared" si="333"/>
        <v>0</v>
      </c>
      <c r="BH248" s="2">
        <f t="shared" si="333"/>
        <v>0</v>
      </c>
      <c r="BI248" s="2">
        <f t="shared" si="333"/>
        <v>0</v>
      </c>
      <c r="BJ248" s="2">
        <f t="shared" si="333"/>
        <v>129219.58</v>
      </c>
      <c r="BK248" s="2">
        <f t="shared" si="333"/>
        <v>69323.05</v>
      </c>
      <c r="BL248" s="2">
        <f t="shared" si="333"/>
        <v>39249.83</v>
      </c>
      <c r="BM248" s="2">
        <f t="shared" si="333"/>
        <v>0</v>
      </c>
      <c r="BN248" s="2">
        <f t="shared" si="333"/>
        <v>0</v>
      </c>
      <c r="BO248" s="2">
        <f t="shared" ref="BO248:DZ248" si="334">IF(MIN((BO244-BO246),(BO247-BO246))&gt;0,ROUND(MIN((BO244-BO246),(BO247-BO246)),2),0)</f>
        <v>0</v>
      </c>
      <c r="BP248" s="2">
        <f t="shared" si="334"/>
        <v>47665.87</v>
      </c>
      <c r="BQ248" s="2">
        <f t="shared" si="334"/>
        <v>0</v>
      </c>
      <c r="BR248" s="2">
        <f t="shared" si="334"/>
        <v>0</v>
      </c>
      <c r="BS248" s="2">
        <f t="shared" si="334"/>
        <v>0</v>
      </c>
      <c r="BT248" s="2">
        <f t="shared" si="334"/>
        <v>0</v>
      </c>
      <c r="BU248" s="2">
        <f t="shared" si="334"/>
        <v>0</v>
      </c>
      <c r="BV248" s="2">
        <f t="shared" si="334"/>
        <v>0</v>
      </c>
      <c r="BW248" s="2">
        <f t="shared" si="334"/>
        <v>0</v>
      </c>
      <c r="BX248" s="2">
        <f t="shared" si="334"/>
        <v>0</v>
      </c>
      <c r="BY248" s="2">
        <f t="shared" si="334"/>
        <v>346442.16</v>
      </c>
      <c r="BZ248" s="2">
        <f t="shared" si="334"/>
        <v>0</v>
      </c>
      <c r="CA248" s="2">
        <f t="shared" si="334"/>
        <v>0</v>
      </c>
      <c r="CB248" s="2">
        <f t="shared" si="334"/>
        <v>234099.14</v>
      </c>
      <c r="CC248" s="2">
        <f t="shared" si="334"/>
        <v>0</v>
      </c>
      <c r="CD248" s="2">
        <f t="shared" si="334"/>
        <v>0</v>
      </c>
      <c r="CE248" s="2">
        <f t="shared" si="334"/>
        <v>0</v>
      </c>
      <c r="CF248" s="2">
        <f t="shared" si="334"/>
        <v>0</v>
      </c>
      <c r="CG248" s="2">
        <f t="shared" si="334"/>
        <v>0</v>
      </c>
      <c r="CH248" s="2">
        <f t="shared" si="334"/>
        <v>0</v>
      </c>
      <c r="CI248" s="2">
        <f t="shared" si="334"/>
        <v>0</v>
      </c>
      <c r="CJ248" s="2">
        <f t="shared" si="334"/>
        <v>0</v>
      </c>
      <c r="CK248" s="2">
        <f t="shared" si="334"/>
        <v>0</v>
      </c>
      <c r="CL248" s="2">
        <f t="shared" si="334"/>
        <v>0</v>
      </c>
      <c r="CM248" s="2">
        <f t="shared" si="334"/>
        <v>0</v>
      </c>
      <c r="CN248" s="2">
        <f t="shared" si="334"/>
        <v>578456.17000000004</v>
      </c>
      <c r="CO248" s="2">
        <f t="shared" si="334"/>
        <v>160052.26999999999</v>
      </c>
      <c r="CP248" s="2">
        <f t="shared" si="334"/>
        <v>0</v>
      </c>
      <c r="CQ248" s="2">
        <f t="shared" si="334"/>
        <v>0</v>
      </c>
      <c r="CR248" s="2">
        <f t="shared" si="334"/>
        <v>0</v>
      </c>
      <c r="CS248" s="2">
        <f t="shared" si="334"/>
        <v>91316.160000000003</v>
      </c>
      <c r="CT248" s="2">
        <f t="shared" si="334"/>
        <v>0</v>
      </c>
      <c r="CU248" s="2">
        <f t="shared" si="334"/>
        <v>0</v>
      </c>
      <c r="CV248" s="2">
        <f t="shared" si="334"/>
        <v>0</v>
      </c>
      <c r="CW248" s="2">
        <f t="shared" si="334"/>
        <v>0</v>
      </c>
      <c r="CX248" s="2">
        <f t="shared" si="334"/>
        <v>0</v>
      </c>
      <c r="CY248" s="2">
        <f t="shared" si="334"/>
        <v>0</v>
      </c>
      <c r="CZ248" s="2">
        <f t="shared" si="334"/>
        <v>0</v>
      </c>
      <c r="DA248" s="2">
        <f t="shared" si="334"/>
        <v>0</v>
      </c>
      <c r="DB248" s="2">
        <f t="shared" si="334"/>
        <v>0</v>
      </c>
      <c r="DC248" s="2">
        <f t="shared" si="334"/>
        <v>0</v>
      </c>
      <c r="DD248" s="2">
        <f t="shared" si="334"/>
        <v>0</v>
      </c>
      <c r="DE248" s="2">
        <f t="shared" si="334"/>
        <v>0</v>
      </c>
      <c r="DF248" s="2">
        <f t="shared" si="334"/>
        <v>0</v>
      </c>
      <c r="DG248" s="2">
        <f t="shared" si="334"/>
        <v>0</v>
      </c>
      <c r="DH248" s="2">
        <f t="shared" si="334"/>
        <v>0</v>
      </c>
      <c r="DI248" s="2">
        <f t="shared" si="334"/>
        <v>0</v>
      </c>
      <c r="DJ248" s="2">
        <f t="shared" si="334"/>
        <v>0</v>
      </c>
      <c r="DK248" s="2">
        <f t="shared" si="334"/>
        <v>0</v>
      </c>
      <c r="DL248" s="2">
        <f t="shared" si="334"/>
        <v>0</v>
      </c>
      <c r="DM248" s="2">
        <f t="shared" si="334"/>
        <v>0</v>
      </c>
      <c r="DN248" s="2">
        <f t="shared" si="334"/>
        <v>0</v>
      </c>
      <c r="DO248" s="2">
        <f t="shared" si="334"/>
        <v>0</v>
      </c>
      <c r="DP248" s="2">
        <f t="shared" si="334"/>
        <v>0</v>
      </c>
      <c r="DQ248" s="2">
        <f t="shared" si="334"/>
        <v>0</v>
      </c>
      <c r="DR248" s="2">
        <f t="shared" si="334"/>
        <v>0</v>
      </c>
      <c r="DS248" s="2">
        <f t="shared" si="334"/>
        <v>0</v>
      </c>
      <c r="DT248" s="2">
        <f t="shared" si="334"/>
        <v>0</v>
      </c>
      <c r="DU248" s="2">
        <f t="shared" si="334"/>
        <v>0</v>
      </c>
      <c r="DV248" s="2">
        <f t="shared" si="334"/>
        <v>0</v>
      </c>
      <c r="DW248" s="2">
        <f t="shared" si="334"/>
        <v>0</v>
      </c>
      <c r="DX248" s="2">
        <f t="shared" si="334"/>
        <v>14909.92</v>
      </c>
      <c r="DY248" s="2">
        <f t="shared" si="334"/>
        <v>0</v>
      </c>
      <c r="DZ248" s="2">
        <f t="shared" si="334"/>
        <v>0</v>
      </c>
      <c r="EA248" s="2">
        <f t="shared" ref="EA248:FX248" si="335">IF(MIN((EA244-EA246),(EA247-EA246))&gt;0,ROUND(MIN((EA244-EA246),(EA247-EA246)),2),0)</f>
        <v>0</v>
      </c>
      <c r="EB248" s="2">
        <f t="shared" si="335"/>
        <v>0</v>
      </c>
      <c r="EC248" s="2">
        <f t="shared" si="335"/>
        <v>0</v>
      </c>
      <c r="ED248" s="2">
        <f t="shared" si="335"/>
        <v>0</v>
      </c>
      <c r="EE248" s="2">
        <f t="shared" si="335"/>
        <v>0</v>
      </c>
      <c r="EF248" s="2">
        <f t="shared" si="335"/>
        <v>0</v>
      </c>
      <c r="EG248" s="2">
        <f t="shared" si="335"/>
        <v>0</v>
      </c>
      <c r="EH248" s="2">
        <f t="shared" si="335"/>
        <v>0</v>
      </c>
      <c r="EI248" s="2">
        <f t="shared" si="335"/>
        <v>561853.6</v>
      </c>
      <c r="EJ248" s="2">
        <f t="shared" si="335"/>
        <v>181196.74</v>
      </c>
      <c r="EK248" s="2">
        <f t="shared" si="335"/>
        <v>0</v>
      </c>
      <c r="EL248" s="2">
        <f t="shared" si="335"/>
        <v>0</v>
      </c>
      <c r="EM248" s="2">
        <f t="shared" si="335"/>
        <v>6983.55</v>
      </c>
      <c r="EN248" s="2">
        <f t="shared" si="335"/>
        <v>0</v>
      </c>
      <c r="EO248" s="2">
        <f t="shared" si="335"/>
        <v>18271.79</v>
      </c>
      <c r="EP248" s="2">
        <f t="shared" si="335"/>
        <v>0</v>
      </c>
      <c r="EQ248" s="2">
        <f t="shared" si="335"/>
        <v>0</v>
      </c>
      <c r="ER248" s="2">
        <f t="shared" si="335"/>
        <v>0</v>
      </c>
      <c r="ES248" s="2">
        <f t="shared" si="335"/>
        <v>0</v>
      </c>
      <c r="ET248" s="2">
        <f t="shared" si="335"/>
        <v>0</v>
      </c>
      <c r="EU248" s="2">
        <f t="shared" si="335"/>
        <v>0</v>
      </c>
      <c r="EV248" s="2">
        <f t="shared" si="335"/>
        <v>0</v>
      </c>
      <c r="EW248" s="2">
        <f t="shared" si="335"/>
        <v>0</v>
      </c>
      <c r="EX248" s="2">
        <f t="shared" si="335"/>
        <v>0</v>
      </c>
      <c r="EY248" s="2">
        <f t="shared" si="335"/>
        <v>0</v>
      </c>
      <c r="EZ248" s="2">
        <f t="shared" si="335"/>
        <v>0</v>
      </c>
      <c r="FA248" s="2">
        <f t="shared" si="335"/>
        <v>0</v>
      </c>
      <c r="FB248" s="2">
        <f t="shared" si="335"/>
        <v>0</v>
      </c>
      <c r="FC248" s="2">
        <f t="shared" si="335"/>
        <v>0</v>
      </c>
      <c r="FD248" s="2">
        <f t="shared" si="335"/>
        <v>0</v>
      </c>
      <c r="FE248" s="2">
        <f t="shared" si="335"/>
        <v>0</v>
      </c>
      <c r="FF248" s="2">
        <f t="shared" si="335"/>
        <v>0</v>
      </c>
      <c r="FG248" s="2">
        <f t="shared" si="335"/>
        <v>0</v>
      </c>
      <c r="FH248" s="2">
        <f t="shared" si="335"/>
        <v>0</v>
      </c>
      <c r="FI248" s="2">
        <f t="shared" si="335"/>
        <v>0</v>
      </c>
      <c r="FJ248" s="2">
        <f t="shared" si="335"/>
        <v>0</v>
      </c>
      <c r="FK248" s="2">
        <f t="shared" si="335"/>
        <v>0</v>
      </c>
      <c r="FL248" s="2">
        <f t="shared" si="335"/>
        <v>198619.97</v>
      </c>
      <c r="FM248" s="2">
        <f t="shared" si="335"/>
        <v>0</v>
      </c>
      <c r="FN248" s="2">
        <f t="shared" si="335"/>
        <v>26994.13</v>
      </c>
      <c r="FO248" s="2">
        <f t="shared" si="335"/>
        <v>0</v>
      </c>
      <c r="FP248" s="2">
        <f t="shared" si="335"/>
        <v>0</v>
      </c>
      <c r="FQ248" s="2">
        <f t="shared" si="335"/>
        <v>0</v>
      </c>
      <c r="FR248" s="2">
        <f t="shared" si="335"/>
        <v>0</v>
      </c>
      <c r="FS248" s="2">
        <f t="shared" si="335"/>
        <v>44438.33</v>
      </c>
      <c r="FT248" s="2">
        <f t="shared" si="335"/>
        <v>0</v>
      </c>
      <c r="FU248" s="2">
        <f t="shared" si="335"/>
        <v>0</v>
      </c>
      <c r="FV248" s="2">
        <f t="shared" si="335"/>
        <v>0</v>
      </c>
      <c r="FW248" s="2">
        <f t="shared" si="335"/>
        <v>37293.82</v>
      </c>
      <c r="FX248" s="2">
        <f t="shared" si="335"/>
        <v>0</v>
      </c>
      <c r="FY248" s="2"/>
      <c r="FZ248" s="2"/>
      <c r="GA248" s="2"/>
      <c r="GB248" s="2"/>
      <c r="GC248" s="2"/>
      <c r="GD248" s="2"/>
      <c r="GE248" s="2"/>
      <c r="GF248" s="2"/>
      <c r="GG248" s="2"/>
      <c r="GH248" s="2"/>
      <c r="GI248" s="2"/>
      <c r="GJ248" s="2"/>
      <c r="GK248" s="2"/>
    </row>
    <row r="249" spans="1:193" x14ac:dyDescent="0.35">
      <c r="A249" s="2"/>
      <c r="B249" s="2" t="s">
        <v>552</v>
      </c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  <c r="FY249" s="2"/>
      <c r="FZ249" s="2"/>
      <c r="GA249" s="2"/>
      <c r="GB249" s="2"/>
      <c r="GC249" s="2"/>
      <c r="GD249" s="2"/>
      <c r="GE249" s="2"/>
      <c r="GF249" s="2"/>
      <c r="GG249" s="2"/>
      <c r="GH249" s="2"/>
      <c r="GI249" s="2"/>
      <c r="GJ249" s="2"/>
      <c r="GK249" s="2"/>
    </row>
    <row r="250" spans="1:193" x14ac:dyDescent="0.35">
      <c r="A250" s="2"/>
      <c r="B250" s="2" t="s">
        <v>553</v>
      </c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  <c r="FY250" s="2"/>
      <c r="FZ250" s="2"/>
      <c r="GA250" s="2"/>
      <c r="GB250" s="2"/>
      <c r="GC250" s="2"/>
      <c r="GD250" s="2"/>
      <c r="GE250" s="2"/>
      <c r="GF250" s="2"/>
      <c r="GG250" s="2"/>
      <c r="GH250" s="2"/>
      <c r="GI250" s="2"/>
      <c r="GJ250" s="2"/>
      <c r="GK250" s="2"/>
    </row>
    <row r="251" spans="1:193" x14ac:dyDescent="0.35">
      <c r="A251" s="2"/>
      <c r="B251" s="2" t="s">
        <v>554</v>
      </c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  <c r="FY251" s="2"/>
      <c r="FZ251" s="2"/>
      <c r="GA251" s="2"/>
      <c r="GB251" s="2"/>
      <c r="GC251" s="2"/>
      <c r="GD251" s="2"/>
      <c r="GE251" s="2"/>
      <c r="GF251" s="2"/>
      <c r="GG251" s="2"/>
      <c r="GH251" s="2"/>
      <c r="GI251" s="2"/>
      <c r="GJ251" s="2"/>
      <c r="GK251" s="2"/>
    </row>
    <row r="252" spans="1:193" x14ac:dyDescent="0.35">
      <c r="A252" s="3" t="s">
        <v>555</v>
      </c>
      <c r="B252" s="2" t="s">
        <v>556</v>
      </c>
      <c r="C252" s="2">
        <f t="shared" ref="C252:BN252" si="336">MIN(C72,C248)</f>
        <v>8941.59</v>
      </c>
      <c r="D252" s="2">
        <f t="shared" si="336"/>
        <v>626604.5</v>
      </c>
      <c r="E252" s="2">
        <f t="shared" si="336"/>
        <v>775550.02</v>
      </c>
      <c r="F252" s="2">
        <f t="shared" si="336"/>
        <v>91695.89</v>
      </c>
      <c r="G252" s="2">
        <f t="shared" si="336"/>
        <v>0</v>
      </c>
      <c r="H252" s="2">
        <f t="shared" si="336"/>
        <v>0</v>
      </c>
      <c r="I252" s="2">
        <f t="shared" si="336"/>
        <v>907537.54</v>
      </c>
      <c r="J252" s="2">
        <f t="shared" si="336"/>
        <v>0</v>
      </c>
      <c r="K252" s="2">
        <f t="shared" si="336"/>
        <v>0</v>
      </c>
      <c r="L252" s="2">
        <f t="shared" si="336"/>
        <v>201807.01</v>
      </c>
      <c r="M252" s="2">
        <f t="shared" si="336"/>
        <v>406926.18</v>
      </c>
      <c r="N252" s="2">
        <f t="shared" si="336"/>
        <v>282864.24</v>
      </c>
      <c r="O252" s="2">
        <f t="shared" si="336"/>
        <v>0</v>
      </c>
      <c r="P252" s="2">
        <f t="shared" si="336"/>
        <v>0</v>
      </c>
      <c r="Q252" s="2">
        <f t="shared" si="336"/>
        <v>85844.97</v>
      </c>
      <c r="R252" s="2">
        <f t="shared" si="336"/>
        <v>0</v>
      </c>
      <c r="S252" s="2">
        <f t="shared" si="336"/>
        <v>0</v>
      </c>
      <c r="T252" s="2">
        <f t="shared" si="336"/>
        <v>0</v>
      </c>
      <c r="U252" s="2">
        <f t="shared" si="336"/>
        <v>0</v>
      </c>
      <c r="V252" s="2">
        <f t="shared" si="336"/>
        <v>0</v>
      </c>
      <c r="W252" s="2">
        <f t="shared" si="336"/>
        <v>0</v>
      </c>
      <c r="X252" s="2">
        <f t="shared" si="336"/>
        <v>0</v>
      </c>
      <c r="Y252" s="2">
        <f t="shared" si="336"/>
        <v>0</v>
      </c>
      <c r="Z252" s="2">
        <f t="shared" si="336"/>
        <v>0</v>
      </c>
      <c r="AA252" s="2">
        <f t="shared" si="336"/>
        <v>43023.45</v>
      </c>
      <c r="AB252" s="2">
        <f t="shared" si="336"/>
        <v>0</v>
      </c>
      <c r="AC252" s="2">
        <f t="shared" si="336"/>
        <v>0</v>
      </c>
      <c r="AD252" s="2">
        <f t="shared" si="336"/>
        <v>0</v>
      </c>
      <c r="AE252" s="2">
        <f t="shared" si="336"/>
        <v>0</v>
      </c>
      <c r="AF252" s="2">
        <f t="shared" si="336"/>
        <v>0</v>
      </c>
      <c r="AG252" s="2">
        <f t="shared" si="336"/>
        <v>0</v>
      </c>
      <c r="AH252" s="2">
        <f t="shared" si="336"/>
        <v>0</v>
      </c>
      <c r="AI252" s="2">
        <f t="shared" si="336"/>
        <v>0</v>
      </c>
      <c r="AJ252" s="2">
        <f t="shared" si="336"/>
        <v>0</v>
      </c>
      <c r="AK252" s="2">
        <f t="shared" si="336"/>
        <v>30472.23</v>
      </c>
      <c r="AL252" s="2">
        <f t="shared" si="336"/>
        <v>0</v>
      </c>
      <c r="AM252" s="2">
        <f t="shared" si="336"/>
        <v>69975.27</v>
      </c>
      <c r="AN252" s="2">
        <f t="shared" si="336"/>
        <v>2973.68</v>
      </c>
      <c r="AO252" s="2">
        <f t="shared" si="336"/>
        <v>0</v>
      </c>
      <c r="AP252" s="2">
        <f t="shared" si="336"/>
        <v>984438</v>
      </c>
      <c r="AQ252" s="2">
        <f t="shared" si="336"/>
        <v>0</v>
      </c>
      <c r="AR252" s="2">
        <f t="shared" si="336"/>
        <v>0</v>
      </c>
      <c r="AS252" s="2">
        <f t="shared" si="336"/>
        <v>57002.3</v>
      </c>
      <c r="AT252" s="2">
        <f t="shared" si="336"/>
        <v>0</v>
      </c>
      <c r="AU252" s="2">
        <f t="shared" si="336"/>
        <v>0</v>
      </c>
      <c r="AV252" s="2">
        <f t="shared" si="336"/>
        <v>0</v>
      </c>
      <c r="AW252" s="2">
        <f t="shared" si="336"/>
        <v>0</v>
      </c>
      <c r="AX252" s="2">
        <f t="shared" si="336"/>
        <v>0</v>
      </c>
      <c r="AY252" s="2">
        <f t="shared" si="336"/>
        <v>0</v>
      </c>
      <c r="AZ252" s="2">
        <f t="shared" si="336"/>
        <v>271229.11</v>
      </c>
      <c r="BA252" s="2">
        <f t="shared" si="336"/>
        <v>77828.45</v>
      </c>
      <c r="BB252" s="2">
        <f t="shared" si="336"/>
        <v>215414.2</v>
      </c>
      <c r="BC252" s="2">
        <f t="shared" si="336"/>
        <v>257222.84</v>
      </c>
      <c r="BD252" s="2">
        <f t="shared" si="336"/>
        <v>79933.990000000005</v>
      </c>
      <c r="BE252" s="2">
        <f t="shared" si="336"/>
        <v>59529.84</v>
      </c>
      <c r="BF252" s="2">
        <f t="shared" si="336"/>
        <v>546362.07999999996</v>
      </c>
      <c r="BG252" s="2">
        <f t="shared" si="336"/>
        <v>0</v>
      </c>
      <c r="BH252" s="2">
        <f t="shared" si="336"/>
        <v>0</v>
      </c>
      <c r="BI252" s="2">
        <f t="shared" si="336"/>
        <v>0</v>
      </c>
      <c r="BJ252" s="2">
        <f t="shared" si="336"/>
        <v>129219.58</v>
      </c>
      <c r="BK252" s="2">
        <f t="shared" si="336"/>
        <v>69323.05</v>
      </c>
      <c r="BL252" s="2">
        <f t="shared" si="336"/>
        <v>39249.83</v>
      </c>
      <c r="BM252" s="2">
        <f t="shared" si="336"/>
        <v>0</v>
      </c>
      <c r="BN252" s="2">
        <f t="shared" si="336"/>
        <v>0</v>
      </c>
      <c r="BO252" s="2">
        <f t="shared" ref="BO252:DZ252" si="337">MIN(BO72,BO248)</f>
        <v>0</v>
      </c>
      <c r="BP252" s="2">
        <f t="shared" si="337"/>
        <v>47665.87</v>
      </c>
      <c r="BQ252" s="2">
        <f t="shared" si="337"/>
        <v>0</v>
      </c>
      <c r="BR252" s="2">
        <f t="shared" si="337"/>
        <v>0</v>
      </c>
      <c r="BS252" s="2">
        <f t="shared" si="337"/>
        <v>0</v>
      </c>
      <c r="BT252" s="2">
        <f t="shared" si="337"/>
        <v>0</v>
      </c>
      <c r="BU252" s="2">
        <f t="shared" si="337"/>
        <v>0</v>
      </c>
      <c r="BV252" s="2">
        <f t="shared" si="337"/>
        <v>0</v>
      </c>
      <c r="BW252" s="2">
        <f t="shared" si="337"/>
        <v>0</v>
      </c>
      <c r="BX252" s="2">
        <f t="shared" si="337"/>
        <v>0</v>
      </c>
      <c r="BY252" s="2">
        <f t="shared" si="337"/>
        <v>346442.16</v>
      </c>
      <c r="BZ252" s="2">
        <f t="shared" si="337"/>
        <v>0</v>
      </c>
      <c r="CA252" s="2">
        <f t="shared" si="337"/>
        <v>0</v>
      </c>
      <c r="CB252" s="2">
        <f t="shared" si="337"/>
        <v>234099.14</v>
      </c>
      <c r="CC252" s="2">
        <f t="shared" si="337"/>
        <v>0</v>
      </c>
      <c r="CD252" s="2">
        <f t="shared" si="337"/>
        <v>0</v>
      </c>
      <c r="CE252" s="2">
        <f t="shared" si="337"/>
        <v>0</v>
      </c>
      <c r="CF252" s="2">
        <f t="shared" si="337"/>
        <v>0</v>
      </c>
      <c r="CG252" s="2">
        <f t="shared" si="337"/>
        <v>0</v>
      </c>
      <c r="CH252" s="2">
        <f t="shared" si="337"/>
        <v>0</v>
      </c>
      <c r="CI252" s="2">
        <f t="shared" si="337"/>
        <v>0</v>
      </c>
      <c r="CJ252" s="2">
        <f t="shared" si="337"/>
        <v>0</v>
      </c>
      <c r="CK252" s="2">
        <f t="shared" si="337"/>
        <v>0</v>
      </c>
      <c r="CL252" s="2">
        <f t="shared" si="337"/>
        <v>0</v>
      </c>
      <c r="CM252" s="2">
        <f t="shared" si="337"/>
        <v>0</v>
      </c>
      <c r="CN252" s="2">
        <f t="shared" si="337"/>
        <v>578456.17000000004</v>
      </c>
      <c r="CO252" s="2">
        <f t="shared" si="337"/>
        <v>160052.26999999999</v>
      </c>
      <c r="CP252" s="2">
        <f t="shared" si="337"/>
        <v>0</v>
      </c>
      <c r="CQ252" s="2">
        <f t="shared" si="337"/>
        <v>0</v>
      </c>
      <c r="CR252" s="2">
        <f t="shared" si="337"/>
        <v>0</v>
      </c>
      <c r="CS252" s="2">
        <f t="shared" si="337"/>
        <v>91316.160000000003</v>
      </c>
      <c r="CT252" s="2">
        <f t="shared" si="337"/>
        <v>0</v>
      </c>
      <c r="CU252" s="2">
        <f t="shared" si="337"/>
        <v>0</v>
      </c>
      <c r="CV252" s="2">
        <f t="shared" si="337"/>
        <v>0</v>
      </c>
      <c r="CW252" s="2">
        <f t="shared" si="337"/>
        <v>0</v>
      </c>
      <c r="CX252" s="2">
        <f t="shared" si="337"/>
        <v>0</v>
      </c>
      <c r="CY252" s="2">
        <f t="shared" si="337"/>
        <v>0</v>
      </c>
      <c r="CZ252" s="2">
        <f t="shared" si="337"/>
        <v>0</v>
      </c>
      <c r="DA252" s="2">
        <f t="shared" si="337"/>
        <v>0</v>
      </c>
      <c r="DB252" s="2">
        <f t="shared" si="337"/>
        <v>0</v>
      </c>
      <c r="DC252" s="2">
        <f t="shared" si="337"/>
        <v>0</v>
      </c>
      <c r="DD252" s="2">
        <f t="shared" si="337"/>
        <v>0</v>
      </c>
      <c r="DE252" s="2">
        <f t="shared" si="337"/>
        <v>0</v>
      </c>
      <c r="DF252" s="2">
        <f t="shared" si="337"/>
        <v>0</v>
      </c>
      <c r="DG252" s="2">
        <f t="shared" si="337"/>
        <v>0</v>
      </c>
      <c r="DH252" s="2">
        <f t="shared" si="337"/>
        <v>0</v>
      </c>
      <c r="DI252" s="2">
        <f t="shared" si="337"/>
        <v>0</v>
      </c>
      <c r="DJ252" s="2">
        <f t="shared" si="337"/>
        <v>0</v>
      </c>
      <c r="DK252" s="2">
        <f t="shared" si="337"/>
        <v>0</v>
      </c>
      <c r="DL252" s="2">
        <f t="shared" si="337"/>
        <v>0</v>
      </c>
      <c r="DM252" s="2">
        <f t="shared" si="337"/>
        <v>0</v>
      </c>
      <c r="DN252" s="2">
        <f t="shared" si="337"/>
        <v>0</v>
      </c>
      <c r="DO252" s="2">
        <f t="shared" si="337"/>
        <v>0</v>
      </c>
      <c r="DP252" s="2">
        <f t="shared" si="337"/>
        <v>0</v>
      </c>
      <c r="DQ252" s="2">
        <f t="shared" si="337"/>
        <v>0</v>
      </c>
      <c r="DR252" s="2">
        <f t="shared" si="337"/>
        <v>0</v>
      </c>
      <c r="DS252" s="2">
        <f t="shared" si="337"/>
        <v>0</v>
      </c>
      <c r="DT252" s="2">
        <f t="shared" si="337"/>
        <v>0</v>
      </c>
      <c r="DU252" s="2">
        <f t="shared" si="337"/>
        <v>0</v>
      </c>
      <c r="DV252" s="2">
        <f t="shared" si="337"/>
        <v>0</v>
      </c>
      <c r="DW252" s="2">
        <f t="shared" si="337"/>
        <v>0</v>
      </c>
      <c r="DX252" s="2">
        <f t="shared" si="337"/>
        <v>14909.92</v>
      </c>
      <c r="DY252" s="2">
        <f t="shared" si="337"/>
        <v>0</v>
      </c>
      <c r="DZ252" s="2">
        <f t="shared" si="337"/>
        <v>0</v>
      </c>
      <c r="EA252" s="2">
        <f t="shared" ref="EA252:FX252" si="338">MIN(EA72,EA248)</f>
        <v>0</v>
      </c>
      <c r="EB252" s="2">
        <f t="shared" si="338"/>
        <v>0</v>
      </c>
      <c r="EC252" s="2">
        <f t="shared" si="338"/>
        <v>0</v>
      </c>
      <c r="ED252" s="2">
        <f t="shared" si="338"/>
        <v>0</v>
      </c>
      <c r="EE252" s="2">
        <f t="shared" si="338"/>
        <v>0</v>
      </c>
      <c r="EF252" s="2">
        <f t="shared" si="338"/>
        <v>0</v>
      </c>
      <c r="EG252" s="2">
        <f t="shared" si="338"/>
        <v>0</v>
      </c>
      <c r="EH252" s="2">
        <f t="shared" si="338"/>
        <v>0</v>
      </c>
      <c r="EI252" s="2">
        <f t="shared" si="338"/>
        <v>561853.6</v>
      </c>
      <c r="EJ252" s="2">
        <f t="shared" si="338"/>
        <v>181196.74</v>
      </c>
      <c r="EK252" s="2">
        <f t="shared" si="338"/>
        <v>0</v>
      </c>
      <c r="EL252" s="2">
        <f t="shared" si="338"/>
        <v>0</v>
      </c>
      <c r="EM252" s="2">
        <f t="shared" si="338"/>
        <v>6983.55</v>
      </c>
      <c r="EN252" s="2">
        <f t="shared" si="338"/>
        <v>0</v>
      </c>
      <c r="EO252" s="2">
        <f t="shared" si="338"/>
        <v>18271.79</v>
      </c>
      <c r="EP252" s="2">
        <f t="shared" si="338"/>
        <v>0</v>
      </c>
      <c r="EQ252" s="2">
        <f t="shared" si="338"/>
        <v>0</v>
      </c>
      <c r="ER252" s="2">
        <f t="shared" si="338"/>
        <v>0</v>
      </c>
      <c r="ES252" s="2">
        <f t="shared" si="338"/>
        <v>0</v>
      </c>
      <c r="ET252" s="2">
        <f t="shared" si="338"/>
        <v>0</v>
      </c>
      <c r="EU252" s="2">
        <f t="shared" si="338"/>
        <v>0</v>
      </c>
      <c r="EV252" s="2">
        <f t="shared" si="338"/>
        <v>0</v>
      </c>
      <c r="EW252" s="2">
        <f t="shared" si="338"/>
        <v>0</v>
      </c>
      <c r="EX252" s="2">
        <f t="shared" si="338"/>
        <v>0</v>
      </c>
      <c r="EY252" s="2">
        <f t="shared" si="338"/>
        <v>0</v>
      </c>
      <c r="EZ252" s="2">
        <f t="shared" si="338"/>
        <v>0</v>
      </c>
      <c r="FA252" s="2">
        <f t="shared" si="338"/>
        <v>0</v>
      </c>
      <c r="FB252" s="2">
        <f t="shared" si="338"/>
        <v>0</v>
      </c>
      <c r="FC252" s="2">
        <f t="shared" si="338"/>
        <v>0</v>
      </c>
      <c r="FD252" s="2">
        <f t="shared" si="338"/>
        <v>0</v>
      </c>
      <c r="FE252" s="2">
        <f t="shared" si="338"/>
        <v>0</v>
      </c>
      <c r="FF252" s="2">
        <f t="shared" si="338"/>
        <v>0</v>
      </c>
      <c r="FG252" s="2">
        <f t="shared" si="338"/>
        <v>0</v>
      </c>
      <c r="FH252" s="2">
        <f t="shared" si="338"/>
        <v>0</v>
      </c>
      <c r="FI252" s="2">
        <f t="shared" si="338"/>
        <v>0</v>
      </c>
      <c r="FJ252" s="2">
        <f t="shared" si="338"/>
        <v>0</v>
      </c>
      <c r="FK252" s="2">
        <f t="shared" si="338"/>
        <v>0</v>
      </c>
      <c r="FL252" s="2">
        <f t="shared" si="338"/>
        <v>198619.97</v>
      </c>
      <c r="FM252" s="2">
        <f t="shared" si="338"/>
        <v>0</v>
      </c>
      <c r="FN252" s="2">
        <f t="shared" si="338"/>
        <v>26994.13</v>
      </c>
      <c r="FO252" s="2">
        <f t="shared" si="338"/>
        <v>0</v>
      </c>
      <c r="FP252" s="2">
        <f t="shared" si="338"/>
        <v>0</v>
      </c>
      <c r="FQ252" s="2">
        <f t="shared" si="338"/>
        <v>0</v>
      </c>
      <c r="FR252" s="2">
        <f t="shared" si="338"/>
        <v>0</v>
      </c>
      <c r="FS252" s="2">
        <f t="shared" si="338"/>
        <v>44438.33</v>
      </c>
      <c r="FT252" s="2">
        <f t="shared" si="338"/>
        <v>0</v>
      </c>
      <c r="FU252" s="2">
        <f t="shared" si="338"/>
        <v>0</v>
      </c>
      <c r="FV252" s="2">
        <f t="shared" si="338"/>
        <v>0</v>
      </c>
      <c r="FW252" s="2">
        <f t="shared" si="338"/>
        <v>37293.82</v>
      </c>
      <c r="FX252" s="2">
        <f t="shared" si="338"/>
        <v>0</v>
      </c>
      <c r="FY252" s="2"/>
      <c r="FZ252" s="2">
        <f>SUM(C252:FX252)</f>
        <v>8869563.4600000009</v>
      </c>
      <c r="GA252" s="2"/>
      <c r="GB252" s="2"/>
      <c r="GC252" s="2"/>
      <c r="GD252" s="2"/>
      <c r="GE252" s="2"/>
      <c r="GF252" s="2"/>
      <c r="GG252" s="2"/>
      <c r="GH252" s="2"/>
      <c r="GI252" s="2"/>
      <c r="GJ252" s="2"/>
      <c r="GK252" s="2"/>
    </row>
    <row r="253" spans="1:193" x14ac:dyDescent="0.35">
      <c r="A253" s="2"/>
      <c r="B253" s="2" t="s">
        <v>557</v>
      </c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  <c r="FY253" s="2"/>
      <c r="FZ253" s="2"/>
      <c r="GA253" s="2"/>
      <c r="GB253" s="2"/>
      <c r="GC253" s="2"/>
      <c r="GD253" s="2"/>
      <c r="GE253" s="2"/>
      <c r="GF253" s="2"/>
      <c r="GG253" s="2"/>
      <c r="GH253" s="2"/>
      <c r="GI253" s="2"/>
      <c r="GJ253" s="2"/>
      <c r="GK253" s="2"/>
    </row>
    <row r="254" spans="1:193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  <c r="FY254" s="2"/>
      <c r="FZ254" s="2"/>
      <c r="GA254" s="2"/>
      <c r="GB254" s="2"/>
      <c r="GC254" s="2"/>
      <c r="GD254" s="2"/>
      <c r="GE254" s="2"/>
      <c r="GF254" s="2"/>
      <c r="GG254" s="2"/>
      <c r="GH254" s="2"/>
      <c r="GI254" s="2"/>
      <c r="GJ254" s="2"/>
      <c r="GK254" s="2"/>
    </row>
    <row r="255" spans="1:193" x14ac:dyDescent="0.35">
      <c r="A255" s="3" t="s">
        <v>490</v>
      </c>
      <c r="B255" s="33" t="s">
        <v>558</v>
      </c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49"/>
      <c r="W255" s="49"/>
      <c r="X255" s="49"/>
      <c r="Y255" s="49"/>
      <c r="Z255" s="49"/>
      <c r="AA255" s="49"/>
      <c r="AB255" s="49"/>
      <c r="AC255" s="49"/>
      <c r="AD255" s="49"/>
      <c r="AE255" s="49"/>
      <c r="AF255" s="49"/>
      <c r="AG255" s="49"/>
      <c r="AH255" s="49"/>
      <c r="AI255" s="49"/>
      <c r="AJ255" s="49"/>
      <c r="AK255" s="49"/>
      <c r="AL255" s="49"/>
      <c r="AM255" s="49"/>
      <c r="AN255" s="49"/>
      <c r="AO255" s="49"/>
      <c r="AP255" s="49"/>
      <c r="AQ255" s="49"/>
      <c r="AR255" s="49"/>
      <c r="AS255" s="49"/>
      <c r="AT255" s="49"/>
      <c r="AU255" s="49"/>
      <c r="AV255" s="49"/>
      <c r="AW255" s="49"/>
      <c r="AX255" s="49"/>
      <c r="AY255" s="49"/>
      <c r="AZ255" s="49"/>
      <c r="BA255" s="49"/>
      <c r="BB255" s="49"/>
      <c r="BC255" s="49"/>
      <c r="BD255" s="49"/>
      <c r="BE255" s="49"/>
      <c r="BF255" s="49"/>
      <c r="BG255" s="49"/>
      <c r="BH255" s="49"/>
      <c r="BI255" s="49"/>
      <c r="BJ255" s="49"/>
      <c r="BK255" s="49"/>
      <c r="BL255" s="49"/>
      <c r="BM255" s="49"/>
      <c r="BN255" s="49"/>
      <c r="BO255" s="49"/>
      <c r="BP255" s="49"/>
      <c r="BQ255" s="49"/>
      <c r="BR255" s="49"/>
      <c r="BS255" s="49"/>
      <c r="BT255" s="49"/>
      <c r="BU255" s="49"/>
      <c r="BV255" s="49"/>
      <c r="BW255" s="49"/>
      <c r="BX255" s="49"/>
      <c r="BY255" s="49"/>
      <c r="BZ255" s="49"/>
      <c r="CA255" s="49"/>
      <c r="CB255" s="49"/>
      <c r="CC255" s="49"/>
      <c r="CD255" s="49"/>
      <c r="CE255" s="49"/>
      <c r="CF255" s="49"/>
      <c r="CG255" s="49"/>
      <c r="CH255" s="49"/>
      <c r="CI255" s="49"/>
      <c r="CJ255" s="49"/>
      <c r="CK255" s="49"/>
      <c r="CL255" s="49"/>
      <c r="CM255" s="49"/>
      <c r="CN255" s="49"/>
      <c r="CO255" s="49"/>
      <c r="CP255" s="49"/>
      <c r="CQ255" s="49"/>
      <c r="CR255" s="49"/>
      <c r="CS255" s="49"/>
      <c r="CT255" s="49"/>
      <c r="CU255" s="49"/>
      <c r="CV255" s="49"/>
      <c r="CW255" s="49"/>
      <c r="CX255" s="49"/>
      <c r="CY255" s="49"/>
      <c r="CZ255" s="49"/>
      <c r="DA255" s="49"/>
      <c r="DB255" s="49"/>
      <c r="DC255" s="49"/>
      <c r="DD255" s="49"/>
      <c r="DE255" s="49"/>
      <c r="DF255" s="49"/>
      <c r="DG255" s="49"/>
      <c r="DH255" s="49"/>
      <c r="DI255" s="49"/>
      <c r="DJ255" s="49"/>
      <c r="DK255" s="49"/>
      <c r="DL255" s="49"/>
      <c r="DM255" s="49"/>
      <c r="DN255" s="49"/>
      <c r="DO255" s="49"/>
      <c r="DP255" s="49"/>
      <c r="DQ255" s="49"/>
      <c r="DR255" s="49"/>
      <c r="DS255" s="49"/>
      <c r="DT255" s="49"/>
      <c r="DU255" s="49"/>
      <c r="DV255" s="49"/>
      <c r="DW255" s="49"/>
      <c r="DX255" s="49"/>
      <c r="DY255" s="49"/>
      <c r="DZ255" s="49"/>
      <c r="EA255" s="49"/>
      <c r="EB255" s="49"/>
      <c r="EC255" s="49"/>
      <c r="ED255" s="49"/>
      <c r="EE255" s="49"/>
      <c r="EF255" s="49"/>
      <c r="EG255" s="49"/>
      <c r="EH255" s="49"/>
      <c r="EI255" s="49"/>
      <c r="EJ255" s="49"/>
      <c r="EK255" s="49"/>
      <c r="EL255" s="49"/>
      <c r="EM255" s="49"/>
      <c r="EN255" s="49"/>
      <c r="EO255" s="49"/>
      <c r="EP255" s="49"/>
      <c r="EQ255" s="49"/>
      <c r="ER255" s="49"/>
      <c r="ES255" s="49"/>
      <c r="ET255" s="49"/>
      <c r="EU255" s="49"/>
      <c r="EV255" s="49"/>
      <c r="EW255" s="49"/>
      <c r="EX255" s="49"/>
      <c r="EY255" s="49"/>
      <c r="EZ255" s="49"/>
      <c r="FA255" s="49"/>
      <c r="FB255" s="49"/>
      <c r="FC255" s="49"/>
      <c r="FD255" s="49"/>
      <c r="FE255" s="49"/>
      <c r="FF255" s="49"/>
      <c r="FG255" s="49"/>
      <c r="FH255" s="49"/>
      <c r="FI255" s="49"/>
      <c r="FJ255" s="49"/>
      <c r="FK255" s="49"/>
      <c r="FL255" s="49"/>
      <c r="FM255" s="49"/>
      <c r="FN255" s="49"/>
      <c r="FO255" s="49"/>
      <c r="FP255" s="49"/>
      <c r="FQ255" s="49"/>
      <c r="FR255" s="49"/>
      <c r="FS255" s="49"/>
      <c r="FT255" s="49"/>
      <c r="FU255" s="49"/>
      <c r="FV255" s="49"/>
      <c r="FW255" s="49"/>
      <c r="FX255" s="49"/>
      <c r="FY255" s="2"/>
      <c r="FZ255" s="2"/>
      <c r="GA255" s="32"/>
      <c r="GB255" s="2"/>
      <c r="GC255" s="2"/>
      <c r="GD255" s="2"/>
      <c r="GE255" s="2"/>
      <c r="GF255" s="2"/>
      <c r="GG255" s="2"/>
      <c r="GH255" s="2"/>
      <c r="GI255" s="2"/>
      <c r="GJ255" s="2"/>
      <c r="GK255" s="2"/>
    </row>
    <row r="256" spans="1:193" x14ac:dyDescent="0.35">
      <c r="A256" s="3" t="s">
        <v>559</v>
      </c>
      <c r="B256" s="2" t="s">
        <v>989</v>
      </c>
      <c r="C256" s="2">
        <f t="shared" ref="C256:BN256" si="339">+C236+C186</f>
        <v>80980940</v>
      </c>
      <c r="D256" s="2">
        <f t="shared" si="339"/>
        <v>424735828.06</v>
      </c>
      <c r="E256" s="2">
        <f t="shared" si="339"/>
        <v>65085822.539999999</v>
      </c>
      <c r="F256" s="2">
        <f t="shared" si="339"/>
        <v>273892660.23000002</v>
      </c>
      <c r="G256" s="2">
        <f t="shared" si="339"/>
        <v>18547312.23</v>
      </c>
      <c r="H256" s="2">
        <f t="shared" si="339"/>
        <v>13764277.210000001</v>
      </c>
      <c r="I256" s="2">
        <f t="shared" si="339"/>
        <v>88678881.469999999</v>
      </c>
      <c r="J256" s="2">
        <f t="shared" si="339"/>
        <v>23511572.199999999</v>
      </c>
      <c r="K256" s="2">
        <f t="shared" si="339"/>
        <v>4506590.25</v>
      </c>
      <c r="L256" s="2">
        <f t="shared" si="339"/>
        <v>25531180.719999999</v>
      </c>
      <c r="M256" s="2">
        <f t="shared" si="339"/>
        <v>12202314.83</v>
      </c>
      <c r="N256" s="2">
        <f t="shared" si="339"/>
        <v>570123617.13999999</v>
      </c>
      <c r="O256" s="2">
        <f t="shared" si="339"/>
        <v>142039795.14999998</v>
      </c>
      <c r="P256" s="2">
        <f t="shared" si="339"/>
        <v>5729390.6600000001</v>
      </c>
      <c r="Q256" s="2">
        <f t="shared" si="339"/>
        <v>481266433.60000002</v>
      </c>
      <c r="R256" s="2">
        <f t="shared" si="339"/>
        <v>69833329.670000002</v>
      </c>
      <c r="S256" s="2">
        <f t="shared" si="339"/>
        <v>18154146.98</v>
      </c>
      <c r="T256" s="2">
        <f t="shared" si="339"/>
        <v>3377911.46</v>
      </c>
      <c r="U256" s="2">
        <f t="shared" si="339"/>
        <v>1304213.52</v>
      </c>
      <c r="V256" s="2">
        <f t="shared" si="339"/>
        <v>4264346.03</v>
      </c>
      <c r="W256" s="2">
        <f t="shared" si="339"/>
        <v>3796978.65</v>
      </c>
      <c r="X256" s="2">
        <f t="shared" si="339"/>
        <v>1247087.04</v>
      </c>
      <c r="Y256" s="2">
        <f t="shared" si="339"/>
        <v>11491502.76</v>
      </c>
      <c r="Z256" s="2">
        <f t="shared" si="339"/>
        <v>3814681.0500000003</v>
      </c>
      <c r="AA256" s="2">
        <f t="shared" si="339"/>
        <v>348068598.60000002</v>
      </c>
      <c r="AB256" s="2">
        <f t="shared" si="339"/>
        <v>308478219.31999999</v>
      </c>
      <c r="AC256" s="2">
        <f t="shared" si="339"/>
        <v>11344974.07</v>
      </c>
      <c r="AD256" s="2">
        <f t="shared" si="339"/>
        <v>16331704.369999999</v>
      </c>
      <c r="AE256" s="2">
        <f t="shared" si="339"/>
        <v>2115692</v>
      </c>
      <c r="AF256" s="2">
        <f t="shared" si="339"/>
        <v>3590836.0300000003</v>
      </c>
      <c r="AG256" s="2">
        <f t="shared" si="339"/>
        <v>7726310.1900000004</v>
      </c>
      <c r="AH256" s="2">
        <f t="shared" si="339"/>
        <v>11464464.630000001</v>
      </c>
      <c r="AI256" s="2">
        <f t="shared" si="339"/>
        <v>5740704.8399999999</v>
      </c>
      <c r="AJ256" s="2">
        <f t="shared" si="339"/>
        <v>3559412.56</v>
      </c>
      <c r="AK256" s="2">
        <f t="shared" si="339"/>
        <v>3272251.19</v>
      </c>
      <c r="AL256" s="2">
        <f t="shared" si="339"/>
        <v>4668070.82</v>
      </c>
      <c r="AM256" s="2">
        <f t="shared" si="339"/>
        <v>5094255.71</v>
      </c>
      <c r="AN256" s="2">
        <f t="shared" si="339"/>
        <v>4691859.63</v>
      </c>
      <c r="AO256" s="2">
        <f t="shared" si="339"/>
        <v>47499030.800000004</v>
      </c>
      <c r="AP256" s="2">
        <f t="shared" si="339"/>
        <v>982408947.38</v>
      </c>
      <c r="AQ256" s="2">
        <f t="shared" si="339"/>
        <v>4286525.0299999993</v>
      </c>
      <c r="AR256" s="2">
        <f t="shared" si="339"/>
        <v>683448749.69000006</v>
      </c>
      <c r="AS256" s="2">
        <f t="shared" si="339"/>
        <v>78947093.489999995</v>
      </c>
      <c r="AT256" s="2">
        <f t="shared" si="339"/>
        <v>33895922.890000001</v>
      </c>
      <c r="AU256" s="2">
        <f t="shared" si="339"/>
        <v>5173329.62</v>
      </c>
      <c r="AV256" s="2">
        <f t="shared" si="339"/>
        <v>5041865.2700000014</v>
      </c>
      <c r="AW256" s="2">
        <f t="shared" si="339"/>
        <v>4532529.25</v>
      </c>
      <c r="AX256" s="2">
        <f t="shared" si="339"/>
        <v>1605264.6099999999</v>
      </c>
      <c r="AY256" s="2">
        <f t="shared" si="339"/>
        <v>6257293.6599999992</v>
      </c>
      <c r="AZ256" s="2">
        <f t="shared" si="339"/>
        <v>139782356.43000001</v>
      </c>
      <c r="BA256" s="2">
        <f t="shared" si="339"/>
        <v>99799587.239999995</v>
      </c>
      <c r="BB256" s="2">
        <f t="shared" si="339"/>
        <v>78970556.030000001</v>
      </c>
      <c r="BC256" s="2">
        <f t="shared" si="339"/>
        <v>292526711.31</v>
      </c>
      <c r="BD256" s="2">
        <f t="shared" si="339"/>
        <v>40398315.770000003</v>
      </c>
      <c r="BE256" s="2">
        <f t="shared" si="339"/>
        <v>14139161.529999999</v>
      </c>
      <c r="BF256" s="2">
        <f t="shared" si="339"/>
        <v>284068711.95999998</v>
      </c>
      <c r="BG256" s="2">
        <f t="shared" si="339"/>
        <v>11687793.220000001</v>
      </c>
      <c r="BH256" s="2">
        <f t="shared" si="339"/>
        <v>7777692.5799999991</v>
      </c>
      <c r="BI256" s="2">
        <f t="shared" si="339"/>
        <v>4577472.74</v>
      </c>
      <c r="BJ256" s="2">
        <f t="shared" si="339"/>
        <v>69695382.010000005</v>
      </c>
      <c r="BK256" s="2">
        <f t="shared" si="339"/>
        <v>351756020.62</v>
      </c>
      <c r="BL256" s="2">
        <f t="shared" si="339"/>
        <v>1623561.16</v>
      </c>
      <c r="BM256" s="2">
        <f t="shared" si="339"/>
        <v>6108373.8000000007</v>
      </c>
      <c r="BN256" s="2">
        <f t="shared" si="339"/>
        <v>34586481.539999999</v>
      </c>
      <c r="BO256" s="2">
        <f t="shared" ref="BO256:DZ256" si="340">+BO236+BO186</f>
        <v>14474184.91</v>
      </c>
      <c r="BP256" s="2">
        <f t="shared" si="340"/>
        <v>3196335.3</v>
      </c>
      <c r="BQ256" s="2">
        <f t="shared" si="340"/>
        <v>74296559.950000003</v>
      </c>
      <c r="BR256" s="2">
        <f t="shared" si="340"/>
        <v>51074971.000000007</v>
      </c>
      <c r="BS256" s="2">
        <f t="shared" si="340"/>
        <v>14313702.32</v>
      </c>
      <c r="BT256" s="2">
        <f t="shared" si="340"/>
        <v>5766595.5</v>
      </c>
      <c r="BU256" s="2">
        <f t="shared" si="340"/>
        <v>6253136.8100000005</v>
      </c>
      <c r="BV256" s="2">
        <f t="shared" si="340"/>
        <v>14662304.770000001</v>
      </c>
      <c r="BW256" s="2">
        <f t="shared" si="340"/>
        <v>23356711.32</v>
      </c>
      <c r="BX256" s="2">
        <f t="shared" si="340"/>
        <v>1833353.12</v>
      </c>
      <c r="BY256" s="2">
        <f t="shared" si="340"/>
        <v>5968929.8399999999</v>
      </c>
      <c r="BZ256" s="2">
        <f t="shared" si="340"/>
        <v>3704832.9699999997</v>
      </c>
      <c r="CA256" s="2">
        <f t="shared" si="340"/>
        <v>3067750.53</v>
      </c>
      <c r="CB256" s="2">
        <f t="shared" si="340"/>
        <v>804118798.38</v>
      </c>
      <c r="CC256" s="2">
        <f t="shared" si="340"/>
        <v>3616711.24</v>
      </c>
      <c r="CD256" s="2">
        <f t="shared" si="340"/>
        <v>3476377.7600000002</v>
      </c>
      <c r="CE256" s="2">
        <f t="shared" si="340"/>
        <v>3055070.3299999996</v>
      </c>
      <c r="CF256" s="2">
        <f t="shared" si="340"/>
        <v>2333649.35</v>
      </c>
      <c r="CG256" s="2">
        <f t="shared" si="340"/>
        <v>3669922.67</v>
      </c>
      <c r="CH256" s="2">
        <f t="shared" si="340"/>
        <v>2285220.84</v>
      </c>
      <c r="CI256" s="2">
        <f t="shared" si="340"/>
        <v>8815729.0800000001</v>
      </c>
      <c r="CJ256" s="2">
        <f t="shared" si="340"/>
        <v>10904034.550000001</v>
      </c>
      <c r="CK256" s="2">
        <f t="shared" si="340"/>
        <v>64753201.700000003</v>
      </c>
      <c r="CL256" s="2">
        <f t="shared" si="340"/>
        <v>15060148.449999999</v>
      </c>
      <c r="CM256" s="2">
        <f t="shared" si="340"/>
        <v>10085475.780000001</v>
      </c>
      <c r="CN256" s="2">
        <f t="shared" si="340"/>
        <v>358148069.92000002</v>
      </c>
      <c r="CO256" s="2">
        <f t="shared" si="340"/>
        <v>156175509.36000001</v>
      </c>
      <c r="CP256" s="2">
        <f t="shared" si="340"/>
        <v>12072408.350000001</v>
      </c>
      <c r="CQ256" s="2">
        <f t="shared" si="340"/>
        <v>10136985.949999999</v>
      </c>
      <c r="CR256" s="2">
        <f t="shared" si="340"/>
        <v>4140827.29</v>
      </c>
      <c r="CS256" s="2">
        <f t="shared" si="340"/>
        <v>4295399.2700000005</v>
      </c>
      <c r="CT256" s="2">
        <f t="shared" si="340"/>
        <v>2439401.11</v>
      </c>
      <c r="CU256" s="2">
        <f t="shared" si="340"/>
        <v>4800891.41</v>
      </c>
      <c r="CV256" s="2">
        <f t="shared" si="340"/>
        <v>1175242.0799999998</v>
      </c>
      <c r="CW256" s="2">
        <f t="shared" si="340"/>
        <v>3900865.56</v>
      </c>
      <c r="CX256" s="2">
        <f t="shared" si="340"/>
        <v>6144848.0999999996</v>
      </c>
      <c r="CY256" s="2">
        <f t="shared" si="340"/>
        <v>1271388.0899999999</v>
      </c>
      <c r="CZ256" s="2">
        <f t="shared" si="340"/>
        <v>20339484.91</v>
      </c>
      <c r="DA256" s="2">
        <f t="shared" si="340"/>
        <v>3621596.64</v>
      </c>
      <c r="DB256" s="2">
        <f t="shared" si="340"/>
        <v>4916736.1600000011</v>
      </c>
      <c r="DC256" s="2">
        <f t="shared" si="340"/>
        <v>3606217.19</v>
      </c>
      <c r="DD256" s="2">
        <f t="shared" si="340"/>
        <v>3394158.19</v>
      </c>
      <c r="DE256" s="2">
        <f t="shared" si="340"/>
        <v>4875034.3500000006</v>
      </c>
      <c r="DF256" s="2">
        <f t="shared" si="340"/>
        <v>214753907.21000001</v>
      </c>
      <c r="DG256" s="2">
        <f t="shared" si="340"/>
        <v>2666180.0699999998</v>
      </c>
      <c r="DH256" s="2">
        <f t="shared" si="340"/>
        <v>20416308.089999996</v>
      </c>
      <c r="DI256" s="2">
        <f t="shared" si="340"/>
        <v>27461367.289999999</v>
      </c>
      <c r="DJ256" s="2">
        <f t="shared" si="340"/>
        <v>8465891.0600000005</v>
      </c>
      <c r="DK256" s="2">
        <f t="shared" si="340"/>
        <v>6879924.3699999992</v>
      </c>
      <c r="DL256" s="2">
        <f t="shared" si="340"/>
        <v>67638768.159999996</v>
      </c>
      <c r="DM256" s="2">
        <f t="shared" si="340"/>
        <v>4361058.08</v>
      </c>
      <c r="DN256" s="2">
        <f t="shared" si="340"/>
        <v>16924809.969999999</v>
      </c>
      <c r="DO256" s="2">
        <f t="shared" si="340"/>
        <v>38908167.390000001</v>
      </c>
      <c r="DP256" s="2">
        <f t="shared" si="340"/>
        <v>3838845.83</v>
      </c>
      <c r="DQ256" s="2">
        <f t="shared" si="340"/>
        <v>10753796.429999998</v>
      </c>
      <c r="DR256" s="2">
        <f t="shared" si="340"/>
        <v>16127313.390000001</v>
      </c>
      <c r="DS256" s="2">
        <f t="shared" si="340"/>
        <v>7993419.5099999998</v>
      </c>
      <c r="DT256" s="2">
        <f t="shared" si="340"/>
        <v>3648951.7199999997</v>
      </c>
      <c r="DU256" s="2">
        <f t="shared" si="340"/>
        <v>5373544.5599999996</v>
      </c>
      <c r="DV256" s="2">
        <f t="shared" si="340"/>
        <v>3996070.69</v>
      </c>
      <c r="DW256" s="2">
        <f t="shared" si="340"/>
        <v>4751476.5699999994</v>
      </c>
      <c r="DX256" s="2">
        <f t="shared" si="340"/>
        <v>3478431.23</v>
      </c>
      <c r="DY256" s="2">
        <f t="shared" si="340"/>
        <v>5008447.8500000006</v>
      </c>
      <c r="DZ256" s="2">
        <f t="shared" si="340"/>
        <v>9342393.6199999992</v>
      </c>
      <c r="EA256" s="2">
        <f t="shared" ref="EA256:FX256" si="341">+EA236+EA186</f>
        <v>7142985.9000000004</v>
      </c>
      <c r="EB256" s="2">
        <f t="shared" si="341"/>
        <v>6870415.1499999994</v>
      </c>
      <c r="EC256" s="2">
        <f t="shared" si="341"/>
        <v>4219440.91</v>
      </c>
      <c r="ED256" s="2">
        <f t="shared" si="341"/>
        <v>23037735.48</v>
      </c>
      <c r="EE256" s="2">
        <f t="shared" si="341"/>
        <v>3613188.79</v>
      </c>
      <c r="EF256" s="2">
        <f t="shared" si="341"/>
        <v>16358723.460000001</v>
      </c>
      <c r="EG256" s="2">
        <f t="shared" si="341"/>
        <v>4067328.6599999997</v>
      </c>
      <c r="EH256" s="2">
        <f t="shared" si="341"/>
        <v>4078082.33</v>
      </c>
      <c r="EI256" s="2">
        <f t="shared" si="341"/>
        <v>159801567.06</v>
      </c>
      <c r="EJ256" s="2">
        <f t="shared" si="341"/>
        <v>112831472.19</v>
      </c>
      <c r="EK256" s="2">
        <f t="shared" si="341"/>
        <v>8448387.2599999998</v>
      </c>
      <c r="EL256" s="2">
        <f t="shared" si="341"/>
        <v>6241512.330000001</v>
      </c>
      <c r="EM256" s="2">
        <f t="shared" si="341"/>
        <v>5463651.0099999998</v>
      </c>
      <c r="EN256" s="2">
        <f t="shared" si="341"/>
        <v>11795936.450000001</v>
      </c>
      <c r="EO256" s="2">
        <f t="shared" si="341"/>
        <v>4506607.25</v>
      </c>
      <c r="EP256" s="2">
        <f t="shared" si="341"/>
        <v>6155992.8800000008</v>
      </c>
      <c r="EQ256" s="2">
        <f t="shared" si="341"/>
        <v>30176015.449999999</v>
      </c>
      <c r="ER256" s="2">
        <f t="shared" si="341"/>
        <v>5265106.4400000004</v>
      </c>
      <c r="ES256" s="2">
        <f t="shared" si="341"/>
        <v>3618786.6799999997</v>
      </c>
      <c r="ET256" s="2">
        <f t="shared" si="341"/>
        <v>4096092.5500000003</v>
      </c>
      <c r="EU256" s="2">
        <f t="shared" si="341"/>
        <v>7727995</v>
      </c>
      <c r="EV256" s="2">
        <f t="shared" si="341"/>
        <v>1972488.78</v>
      </c>
      <c r="EW256" s="2">
        <f t="shared" si="341"/>
        <v>11836180.340000002</v>
      </c>
      <c r="EX256" s="2">
        <f t="shared" si="341"/>
        <v>3695212.17</v>
      </c>
      <c r="EY256" s="2">
        <f t="shared" si="341"/>
        <v>9094925.3499999996</v>
      </c>
      <c r="EZ256" s="2">
        <f t="shared" si="341"/>
        <v>2662992.52</v>
      </c>
      <c r="FA256" s="2">
        <f t="shared" si="341"/>
        <v>42432284.810000002</v>
      </c>
      <c r="FB256" s="2">
        <f t="shared" si="341"/>
        <v>4794068.29</v>
      </c>
      <c r="FC256" s="2">
        <f t="shared" si="341"/>
        <v>19620678.909999996</v>
      </c>
      <c r="FD256" s="2">
        <f t="shared" si="341"/>
        <v>5845059.3899999997</v>
      </c>
      <c r="FE256" s="2">
        <f t="shared" si="341"/>
        <v>1947323.08</v>
      </c>
      <c r="FF256" s="2">
        <f t="shared" si="341"/>
        <v>3894441.21</v>
      </c>
      <c r="FG256" s="2">
        <f t="shared" si="341"/>
        <v>2800526.49</v>
      </c>
      <c r="FH256" s="2">
        <f t="shared" si="341"/>
        <v>1775860.5499999998</v>
      </c>
      <c r="FI256" s="2">
        <f t="shared" si="341"/>
        <v>19703745.329999998</v>
      </c>
      <c r="FJ256" s="2">
        <f t="shared" si="341"/>
        <v>23177056.75</v>
      </c>
      <c r="FK256" s="2">
        <f t="shared" si="341"/>
        <v>30146547.640000001</v>
      </c>
      <c r="FL256" s="2">
        <f t="shared" si="341"/>
        <v>92576084.799999997</v>
      </c>
      <c r="FM256" s="2">
        <f t="shared" si="341"/>
        <v>44410893.810000002</v>
      </c>
      <c r="FN256" s="2">
        <f t="shared" si="341"/>
        <v>261749175.12</v>
      </c>
      <c r="FO256" s="2">
        <f t="shared" si="341"/>
        <v>12998663.000000002</v>
      </c>
      <c r="FP256" s="2">
        <f t="shared" si="341"/>
        <v>26770536.970000003</v>
      </c>
      <c r="FQ256" s="2">
        <f t="shared" si="341"/>
        <v>12337711.939999999</v>
      </c>
      <c r="FR256" s="2">
        <f t="shared" si="341"/>
        <v>3437751.62</v>
      </c>
      <c r="FS256" s="2">
        <f t="shared" si="341"/>
        <v>3203981.81</v>
      </c>
      <c r="FT256" s="2">
        <f t="shared" si="341"/>
        <v>1589247.7799999998</v>
      </c>
      <c r="FU256" s="2">
        <f t="shared" si="341"/>
        <v>10725789.680000003</v>
      </c>
      <c r="FV256" s="2">
        <f t="shared" si="341"/>
        <v>10348944.909999998</v>
      </c>
      <c r="FW256" s="2">
        <f t="shared" si="341"/>
        <v>3049495.86</v>
      </c>
      <c r="FX256" s="2">
        <f t="shared" si="341"/>
        <v>1492429.26</v>
      </c>
      <c r="FY256" s="2"/>
      <c r="FZ256" s="2">
        <f>SUM(C256:FX256)</f>
        <v>9722617863.930006</v>
      </c>
      <c r="GA256" s="2"/>
      <c r="GB256" s="2"/>
      <c r="GC256" s="2"/>
      <c r="GD256" s="2"/>
      <c r="GE256" s="2"/>
      <c r="GF256" s="2"/>
      <c r="GG256" s="2"/>
      <c r="GH256" s="2"/>
      <c r="GI256" s="2"/>
      <c r="GJ256" s="2"/>
      <c r="GK256" s="2"/>
    </row>
    <row r="257" spans="1:193" x14ac:dyDescent="0.35">
      <c r="A257" s="3" t="s">
        <v>560</v>
      </c>
      <c r="B257" s="2" t="s">
        <v>990</v>
      </c>
      <c r="C257" s="2">
        <f t="shared" ref="C257:BN257" si="342">C252</f>
        <v>8941.59</v>
      </c>
      <c r="D257" s="2">
        <f t="shared" si="342"/>
        <v>626604.5</v>
      </c>
      <c r="E257" s="2">
        <f t="shared" si="342"/>
        <v>775550.02</v>
      </c>
      <c r="F257" s="2">
        <f t="shared" si="342"/>
        <v>91695.89</v>
      </c>
      <c r="G257" s="2">
        <f t="shared" si="342"/>
        <v>0</v>
      </c>
      <c r="H257" s="2">
        <f t="shared" si="342"/>
        <v>0</v>
      </c>
      <c r="I257" s="2">
        <f t="shared" si="342"/>
        <v>907537.54</v>
      </c>
      <c r="J257" s="2">
        <f t="shared" si="342"/>
        <v>0</v>
      </c>
      <c r="K257" s="2">
        <f t="shared" si="342"/>
        <v>0</v>
      </c>
      <c r="L257" s="2">
        <f t="shared" si="342"/>
        <v>201807.01</v>
      </c>
      <c r="M257" s="2">
        <f t="shared" si="342"/>
        <v>406926.18</v>
      </c>
      <c r="N257" s="2">
        <f t="shared" si="342"/>
        <v>282864.24</v>
      </c>
      <c r="O257" s="2">
        <f t="shared" si="342"/>
        <v>0</v>
      </c>
      <c r="P257" s="2">
        <f t="shared" si="342"/>
        <v>0</v>
      </c>
      <c r="Q257" s="2">
        <f t="shared" si="342"/>
        <v>85844.97</v>
      </c>
      <c r="R257" s="2">
        <f t="shared" si="342"/>
        <v>0</v>
      </c>
      <c r="S257" s="2">
        <f t="shared" si="342"/>
        <v>0</v>
      </c>
      <c r="T257" s="2">
        <f t="shared" si="342"/>
        <v>0</v>
      </c>
      <c r="U257" s="2">
        <f t="shared" si="342"/>
        <v>0</v>
      </c>
      <c r="V257" s="2">
        <f t="shared" si="342"/>
        <v>0</v>
      </c>
      <c r="W257" s="2">
        <f t="shared" si="342"/>
        <v>0</v>
      </c>
      <c r="X257" s="2">
        <f t="shared" si="342"/>
        <v>0</v>
      </c>
      <c r="Y257" s="2">
        <f t="shared" si="342"/>
        <v>0</v>
      </c>
      <c r="Z257" s="2">
        <f t="shared" si="342"/>
        <v>0</v>
      </c>
      <c r="AA257" s="2">
        <f t="shared" si="342"/>
        <v>43023.45</v>
      </c>
      <c r="AB257" s="2">
        <f t="shared" si="342"/>
        <v>0</v>
      </c>
      <c r="AC257" s="2">
        <f t="shared" si="342"/>
        <v>0</v>
      </c>
      <c r="AD257" s="2">
        <f t="shared" si="342"/>
        <v>0</v>
      </c>
      <c r="AE257" s="2">
        <f t="shared" si="342"/>
        <v>0</v>
      </c>
      <c r="AF257" s="2">
        <f t="shared" si="342"/>
        <v>0</v>
      </c>
      <c r="AG257" s="2">
        <f t="shared" si="342"/>
        <v>0</v>
      </c>
      <c r="AH257" s="2">
        <f t="shared" si="342"/>
        <v>0</v>
      </c>
      <c r="AI257" s="2">
        <f t="shared" si="342"/>
        <v>0</v>
      </c>
      <c r="AJ257" s="2">
        <f t="shared" si="342"/>
        <v>0</v>
      </c>
      <c r="AK257" s="2">
        <f t="shared" si="342"/>
        <v>30472.23</v>
      </c>
      <c r="AL257" s="2">
        <f t="shared" si="342"/>
        <v>0</v>
      </c>
      <c r="AM257" s="2">
        <f t="shared" si="342"/>
        <v>69975.27</v>
      </c>
      <c r="AN257" s="2">
        <f t="shared" si="342"/>
        <v>2973.68</v>
      </c>
      <c r="AO257" s="2">
        <f t="shared" si="342"/>
        <v>0</v>
      </c>
      <c r="AP257" s="2">
        <f t="shared" si="342"/>
        <v>984438</v>
      </c>
      <c r="AQ257" s="2">
        <f t="shared" si="342"/>
        <v>0</v>
      </c>
      <c r="AR257" s="2">
        <f t="shared" si="342"/>
        <v>0</v>
      </c>
      <c r="AS257" s="2">
        <f t="shared" si="342"/>
        <v>57002.3</v>
      </c>
      <c r="AT257" s="2">
        <f t="shared" si="342"/>
        <v>0</v>
      </c>
      <c r="AU257" s="2">
        <f t="shared" si="342"/>
        <v>0</v>
      </c>
      <c r="AV257" s="2">
        <f t="shared" si="342"/>
        <v>0</v>
      </c>
      <c r="AW257" s="2">
        <f t="shared" si="342"/>
        <v>0</v>
      </c>
      <c r="AX257" s="2">
        <f t="shared" si="342"/>
        <v>0</v>
      </c>
      <c r="AY257" s="2">
        <f t="shared" si="342"/>
        <v>0</v>
      </c>
      <c r="AZ257" s="2">
        <f t="shared" si="342"/>
        <v>271229.11</v>
      </c>
      <c r="BA257" s="2">
        <f t="shared" si="342"/>
        <v>77828.45</v>
      </c>
      <c r="BB257" s="2">
        <f t="shared" si="342"/>
        <v>215414.2</v>
      </c>
      <c r="BC257" s="2">
        <f t="shared" si="342"/>
        <v>257222.84</v>
      </c>
      <c r="BD257" s="2">
        <f t="shared" si="342"/>
        <v>79933.990000000005</v>
      </c>
      <c r="BE257" s="2">
        <f t="shared" si="342"/>
        <v>59529.84</v>
      </c>
      <c r="BF257" s="2">
        <f t="shared" si="342"/>
        <v>546362.07999999996</v>
      </c>
      <c r="BG257" s="2">
        <f t="shared" si="342"/>
        <v>0</v>
      </c>
      <c r="BH257" s="2">
        <f t="shared" si="342"/>
        <v>0</v>
      </c>
      <c r="BI257" s="2">
        <f t="shared" si="342"/>
        <v>0</v>
      </c>
      <c r="BJ257" s="2">
        <f t="shared" si="342"/>
        <v>129219.58</v>
      </c>
      <c r="BK257" s="2">
        <f t="shared" si="342"/>
        <v>69323.05</v>
      </c>
      <c r="BL257" s="2">
        <f t="shared" si="342"/>
        <v>39249.83</v>
      </c>
      <c r="BM257" s="2">
        <f t="shared" si="342"/>
        <v>0</v>
      </c>
      <c r="BN257" s="2">
        <f t="shared" si="342"/>
        <v>0</v>
      </c>
      <c r="BO257" s="2">
        <f t="shared" ref="BO257:DZ257" si="343">BO252</f>
        <v>0</v>
      </c>
      <c r="BP257" s="2">
        <f t="shared" si="343"/>
        <v>47665.87</v>
      </c>
      <c r="BQ257" s="2">
        <f t="shared" si="343"/>
        <v>0</v>
      </c>
      <c r="BR257" s="2">
        <f t="shared" si="343"/>
        <v>0</v>
      </c>
      <c r="BS257" s="2">
        <f t="shared" si="343"/>
        <v>0</v>
      </c>
      <c r="BT257" s="2">
        <f t="shared" si="343"/>
        <v>0</v>
      </c>
      <c r="BU257" s="2">
        <f t="shared" si="343"/>
        <v>0</v>
      </c>
      <c r="BV257" s="2">
        <f t="shared" si="343"/>
        <v>0</v>
      </c>
      <c r="BW257" s="2">
        <f t="shared" si="343"/>
        <v>0</v>
      </c>
      <c r="BX257" s="2">
        <f t="shared" si="343"/>
        <v>0</v>
      </c>
      <c r="BY257" s="2">
        <f t="shared" si="343"/>
        <v>346442.16</v>
      </c>
      <c r="BZ257" s="2">
        <f t="shared" si="343"/>
        <v>0</v>
      </c>
      <c r="CA257" s="2">
        <f t="shared" si="343"/>
        <v>0</v>
      </c>
      <c r="CB257" s="2">
        <f t="shared" si="343"/>
        <v>234099.14</v>
      </c>
      <c r="CC257" s="2">
        <f t="shared" si="343"/>
        <v>0</v>
      </c>
      <c r="CD257" s="2">
        <f t="shared" si="343"/>
        <v>0</v>
      </c>
      <c r="CE257" s="2">
        <f t="shared" si="343"/>
        <v>0</v>
      </c>
      <c r="CF257" s="2">
        <f t="shared" si="343"/>
        <v>0</v>
      </c>
      <c r="CG257" s="2">
        <f t="shared" si="343"/>
        <v>0</v>
      </c>
      <c r="CH257" s="2">
        <f t="shared" si="343"/>
        <v>0</v>
      </c>
      <c r="CI257" s="2">
        <f t="shared" si="343"/>
        <v>0</v>
      </c>
      <c r="CJ257" s="2">
        <f t="shared" si="343"/>
        <v>0</v>
      </c>
      <c r="CK257" s="2">
        <f t="shared" si="343"/>
        <v>0</v>
      </c>
      <c r="CL257" s="2">
        <f t="shared" si="343"/>
        <v>0</v>
      </c>
      <c r="CM257" s="2">
        <f t="shared" si="343"/>
        <v>0</v>
      </c>
      <c r="CN257" s="2">
        <f t="shared" si="343"/>
        <v>578456.17000000004</v>
      </c>
      <c r="CO257" s="2">
        <f t="shared" si="343"/>
        <v>160052.26999999999</v>
      </c>
      <c r="CP257" s="2">
        <f t="shared" si="343"/>
        <v>0</v>
      </c>
      <c r="CQ257" s="2">
        <f t="shared" si="343"/>
        <v>0</v>
      </c>
      <c r="CR257" s="2">
        <f t="shared" si="343"/>
        <v>0</v>
      </c>
      <c r="CS257" s="2">
        <f t="shared" si="343"/>
        <v>91316.160000000003</v>
      </c>
      <c r="CT257" s="2">
        <f t="shared" si="343"/>
        <v>0</v>
      </c>
      <c r="CU257" s="2">
        <f t="shared" si="343"/>
        <v>0</v>
      </c>
      <c r="CV257" s="2">
        <f t="shared" si="343"/>
        <v>0</v>
      </c>
      <c r="CW257" s="2">
        <f t="shared" si="343"/>
        <v>0</v>
      </c>
      <c r="CX257" s="2">
        <f t="shared" si="343"/>
        <v>0</v>
      </c>
      <c r="CY257" s="2">
        <f t="shared" si="343"/>
        <v>0</v>
      </c>
      <c r="CZ257" s="2">
        <f t="shared" si="343"/>
        <v>0</v>
      </c>
      <c r="DA257" s="2">
        <f t="shared" si="343"/>
        <v>0</v>
      </c>
      <c r="DB257" s="2">
        <f t="shared" si="343"/>
        <v>0</v>
      </c>
      <c r="DC257" s="2">
        <f t="shared" si="343"/>
        <v>0</v>
      </c>
      <c r="DD257" s="2">
        <f t="shared" si="343"/>
        <v>0</v>
      </c>
      <c r="DE257" s="2">
        <f t="shared" si="343"/>
        <v>0</v>
      </c>
      <c r="DF257" s="2">
        <f t="shared" si="343"/>
        <v>0</v>
      </c>
      <c r="DG257" s="2">
        <f t="shared" si="343"/>
        <v>0</v>
      </c>
      <c r="DH257" s="2">
        <f t="shared" si="343"/>
        <v>0</v>
      </c>
      <c r="DI257" s="2">
        <f t="shared" si="343"/>
        <v>0</v>
      </c>
      <c r="DJ257" s="2">
        <f t="shared" si="343"/>
        <v>0</v>
      </c>
      <c r="DK257" s="2">
        <f t="shared" si="343"/>
        <v>0</v>
      </c>
      <c r="DL257" s="2">
        <f t="shared" si="343"/>
        <v>0</v>
      </c>
      <c r="DM257" s="2">
        <f t="shared" si="343"/>
        <v>0</v>
      </c>
      <c r="DN257" s="2">
        <f t="shared" si="343"/>
        <v>0</v>
      </c>
      <c r="DO257" s="2">
        <f t="shared" si="343"/>
        <v>0</v>
      </c>
      <c r="DP257" s="2">
        <f t="shared" si="343"/>
        <v>0</v>
      </c>
      <c r="DQ257" s="2">
        <f t="shared" si="343"/>
        <v>0</v>
      </c>
      <c r="DR257" s="2">
        <f t="shared" si="343"/>
        <v>0</v>
      </c>
      <c r="DS257" s="2">
        <f t="shared" si="343"/>
        <v>0</v>
      </c>
      <c r="DT257" s="2">
        <f t="shared" si="343"/>
        <v>0</v>
      </c>
      <c r="DU257" s="2">
        <f t="shared" si="343"/>
        <v>0</v>
      </c>
      <c r="DV257" s="2">
        <f t="shared" si="343"/>
        <v>0</v>
      </c>
      <c r="DW257" s="2">
        <f t="shared" si="343"/>
        <v>0</v>
      </c>
      <c r="DX257" s="2">
        <f t="shared" si="343"/>
        <v>14909.92</v>
      </c>
      <c r="DY257" s="2">
        <f t="shared" si="343"/>
        <v>0</v>
      </c>
      <c r="DZ257" s="2">
        <f t="shared" si="343"/>
        <v>0</v>
      </c>
      <c r="EA257" s="2">
        <f t="shared" ref="EA257:FX257" si="344">EA252</f>
        <v>0</v>
      </c>
      <c r="EB257" s="2">
        <f t="shared" si="344"/>
        <v>0</v>
      </c>
      <c r="EC257" s="2">
        <f t="shared" si="344"/>
        <v>0</v>
      </c>
      <c r="ED257" s="2">
        <f t="shared" si="344"/>
        <v>0</v>
      </c>
      <c r="EE257" s="2">
        <f t="shared" si="344"/>
        <v>0</v>
      </c>
      <c r="EF257" s="2">
        <f t="shared" si="344"/>
        <v>0</v>
      </c>
      <c r="EG257" s="2">
        <f t="shared" si="344"/>
        <v>0</v>
      </c>
      <c r="EH257" s="2">
        <f t="shared" si="344"/>
        <v>0</v>
      </c>
      <c r="EI257" s="2">
        <f t="shared" si="344"/>
        <v>561853.6</v>
      </c>
      <c r="EJ257" s="2">
        <f t="shared" si="344"/>
        <v>181196.74</v>
      </c>
      <c r="EK257" s="2">
        <f t="shared" si="344"/>
        <v>0</v>
      </c>
      <c r="EL257" s="2">
        <f t="shared" si="344"/>
        <v>0</v>
      </c>
      <c r="EM257" s="2">
        <f t="shared" si="344"/>
        <v>6983.55</v>
      </c>
      <c r="EN257" s="2">
        <f t="shared" si="344"/>
        <v>0</v>
      </c>
      <c r="EO257" s="2">
        <f t="shared" si="344"/>
        <v>18271.79</v>
      </c>
      <c r="EP257" s="2">
        <f t="shared" si="344"/>
        <v>0</v>
      </c>
      <c r="EQ257" s="2">
        <f t="shared" si="344"/>
        <v>0</v>
      </c>
      <c r="ER257" s="2">
        <f t="shared" si="344"/>
        <v>0</v>
      </c>
      <c r="ES257" s="2">
        <f t="shared" si="344"/>
        <v>0</v>
      </c>
      <c r="ET257" s="2">
        <f t="shared" si="344"/>
        <v>0</v>
      </c>
      <c r="EU257" s="2">
        <f t="shared" si="344"/>
        <v>0</v>
      </c>
      <c r="EV257" s="2">
        <f t="shared" si="344"/>
        <v>0</v>
      </c>
      <c r="EW257" s="2">
        <f t="shared" si="344"/>
        <v>0</v>
      </c>
      <c r="EX257" s="2">
        <f t="shared" si="344"/>
        <v>0</v>
      </c>
      <c r="EY257" s="2">
        <f t="shared" si="344"/>
        <v>0</v>
      </c>
      <c r="EZ257" s="2">
        <f t="shared" si="344"/>
        <v>0</v>
      </c>
      <c r="FA257" s="2">
        <f t="shared" si="344"/>
        <v>0</v>
      </c>
      <c r="FB257" s="2">
        <f t="shared" si="344"/>
        <v>0</v>
      </c>
      <c r="FC257" s="2">
        <f t="shared" si="344"/>
        <v>0</v>
      </c>
      <c r="FD257" s="2">
        <f t="shared" si="344"/>
        <v>0</v>
      </c>
      <c r="FE257" s="2">
        <f t="shared" si="344"/>
        <v>0</v>
      </c>
      <c r="FF257" s="2">
        <f t="shared" si="344"/>
        <v>0</v>
      </c>
      <c r="FG257" s="2">
        <f t="shared" si="344"/>
        <v>0</v>
      </c>
      <c r="FH257" s="2">
        <f t="shared" si="344"/>
        <v>0</v>
      </c>
      <c r="FI257" s="2">
        <f t="shared" si="344"/>
        <v>0</v>
      </c>
      <c r="FJ257" s="2">
        <f t="shared" si="344"/>
        <v>0</v>
      </c>
      <c r="FK257" s="2">
        <f t="shared" si="344"/>
        <v>0</v>
      </c>
      <c r="FL257" s="2">
        <f t="shared" si="344"/>
        <v>198619.97</v>
      </c>
      <c r="FM257" s="2">
        <f t="shared" si="344"/>
        <v>0</v>
      </c>
      <c r="FN257" s="2">
        <f t="shared" si="344"/>
        <v>26994.13</v>
      </c>
      <c r="FO257" s="2">
        <f t="shared" si="344"/>
        <v>0</v>
      </c>
      <c r="FP257" s="2">
        <f t="shared" si="344"/>
        <v>0</v>
      </c>
      <c r="FQ257" s="2">
        <f t="shared" si="344"/>
        <v>0</v>
      </c>
      <c r="FR257" s="2">
        <f t="shared" si="344"/>
        <v>0</v>
      </c>
      <c r="FS257" s="2">
        <f t="shared" si="344"/>
        <v>44438.33</v>
      </c>
      <c r="FT257" s="2">
        <f t="shared" si="344"/>
        <v>0</v>
      </c>
      <c r="FU257" s="2">
        <f t="shared" si="344"/>
        <v>0</v>
      </c>
      <c r="FV257" s="2">
        <f t="shared" si="344"/>
        <v>0</v>
      </c>
      <c r="FW257" s="2">
        <f t="shared" si="344"/>
        <v>37293.82</v>
      </c>
      <c r="FX257" s="2">
        <f t="shared" si="344"/>
        <v>0</v>
      </c>
      <c r="FY257" s="49"/>
      <c r="FZ257" s="2">
        <f>SUM(C257:FX257)</f>
        <v>8869563.4600000009</v>
      </c>
      <c r="GA257" s="2"/>
      <c r="GB257" s="2"/>
      <c r="GC257" s="2"/>
      <c r="GD257" s="2"/>
      <c r="GE257" s="2"/>
      <c r="GF257" s="2"/>
      <c r="GG257" s="2"/>
      <c r="GH257" s="2"/>
      <c r="GI257" s="2"/>
      <c r="GJ257" s="2"/>
      <c r="GK257" s="2"/>
    </row>
    <row r="258" spans="1:193" x14ac:dyDescent="0.35">
      <c r="A258" s="3" t="s">
        <v>561</v>
      </c>
      <c r="B258" s="2" t="s">
        <v>991</v>
      </c>
      <c r="C258" s="2">
        <f t="shared" ref="C258:BN258" si="345">ROUND(C256+C257,2)</f>
        <v>80989881.590000004</v>
      </c>
      <c r="D258" s="2">
        <f t="shared" si="345"/>
        <v>425362432.56</v>
      </c>
      <c r="E258" s="2">
        <f t="shared" si="345"/>
        <v>65861372.560000002</v>
      </c>
      <c r="F258" s="2">
        <f t="shared" si="345"/>
        <v>273984356.12</v>
      </c>
      <c r="G258" s="2">
        <f t="shared" si="345"/>
        <v>18547312.23</v>
      </c>
      <c r="H258" s="2">
        <f t="shared" si="345"/>
        <v>13764277.210000001</v>
      </c>
      <c r="I258" s="2">
        <f t="shared" si="345"/>
        <v>89586419.010000005</v>
      </c>
      <c r="J258" s="2">
        <f t="shared" si="345"/>
        <v>23511572.199999999</v>
      </c>
      <c r="K258" s="2">
        <f t="shared" si="345"/>
        <v>4506590.25</v>
      </c>
      <c r="L258" s="2">
        <f t="shared" si="345"/>
        <v>25732987.73</v>
      </c>
      <c r="M258" s="2">
        <f t="shared" si="345"/>
        <v>12609241.01</v>
      </c>
      <c r="N258" s="2">
        <f t="shared" si="345"/>
        <v>570406481.38</v>
      </c>
      <c r="O258" s="2">
        <f t="shared" si="345"/>
        <v>142039795.15000001</v>
      </c>
      <c r="P258" s="2">
        <f t="shared" si="345"/>
        <v>5729390.6600000001</v>
      </c>
      <c r="Q258" s="2">
        <f t="shared" si="345"/>
        <v>481352278.56999999</v>
      </c>
      <c r="R258" s="2">
        <f t="shared" si="345"/>
        <v>69833329.670000002</v>
      </c>
      <c r="S258" s="2">
        <f t="shared" si="345"/>
        <v>18154146.98</v>
      </c>
      <c r="T258" s="2">
        <f t="shared" si="345"/>
        <v>3377911.46</v>
      </c>
      <c r="U258" s="2">
        <f t="shared" si="345"/>
        <v>1304213.52</v>
      </c>
      <c r="V258" s="2">
        <f t="shared" si="345"/>
        <v>4264346.03</v>
      </c>
      <c r="W258" s="2">
        <f t="shared" si="345"/>
        <v>3796978.65</v>
      </c>
      <c r="X258" s="2">
        <f t="shared" si="345"/>
        <v>1247087.04</v>
      </c>
      <c r="Y258" s="2">
        <f t="shared" si="345"/>
        <v>11491502.76</v>
      </c>
      <c r="Z258" s="2">
        <f t="shared" si="345"/>
        <v>3814681.05</v>
      </c>
      <c r="AA258" s="2">
        <f t="shared" si="345"/>
        <v>348111622.05000001</v>
      </c>
      <c r="AB258" s="2">
        <f t="shared" si="345"/>
        <v>308478219.31999999</v>
      </c>
      <c r="AC258" s="2">
        <f t="shared" si="345"/>
        <v>11344974.07</v>
      </c>
      <c r="AD258" s="2">
        <f t="shared" si="345"/>
        <v>16331704.369999999</v>
      </c>
      <c r="AE258" s="2">
        <f t="shared" si="345"/>
        <v>2115692</v>
      </c>
      <c r="AF258" s="2">
        <f t="shared" si="345"/>
        <v>3590836.03</v>
      </c>
      <c r="AG258" s="2">
        <f t="shared" si="345"/>
        <v>7726310.1900000004</v>
      </c>
      <c r="AH258" s="2">
        <f t="shared" si="345"/>
        <v>11464464.630000001</v>
      </c>
      <c r="AI258" s="2">
        <f t="shared" si="345"/>
        <v>5740704.8399999999</v>
      </c>
      <c r="AJ258" s="2">
        <f t="shared" si="345"/>
        <v>3559412.56</v>
      </c>
      <c r="AK258" s="2">
        <f t="shared" si="345"/>
        <v>3302723.42</v>
      </c>
      <c r="AL258" s="2">
        <f t="shared" si="345"/>
        <v>4668070.82</v>
      </c>
      <c r="AM258" s="2">
        <f t="shared" si="345"/>
        <v>5164230.9800000004</v>
      </c>
      <c r="AN258" s="2">
        <f t="shared" si="345"/>
        <v>4694833.3099999996</v>
      </c>
      <c r="AO258" s="2">
        <f t="shared" si="345"/>
        <v>47499030.799999997</v>
      </c>
      <c r="AP258" s="2">
        <f t="shared" si="345"/>
        <v>983393385.38</v>
      </c>
      <c r="AQ258" s="2">
        <f t="shared" si="345"/>
        <v>4286525.03</v>
      </c>
      <c r="AR258" s="2">
        <f t="shared" si="345"/>
        <v>683448749.69000006</v>
      </c>
      <c r="AS258" s="2">
        <f t="shared" si="345"/>
        <v>79004095.790000007</v>
      </c>
      <c r="AT258" s="2">
        <f t="shared" si="345"/>
        <v>33895922.890000001</v>
      </c>
      <c r="AU258" s="2">
        <f t="shared" si="345"/>
        <v>5173329.62</v>
      </c>
      <c r="AV258" s="2">
        <f t="shared" si="345"/>
        <v>5041865.2699999996</v>
      </c>
      <c r="AW258" s="2">
        <f t="shared" si="345"/>
        <v>4532529.25</v>
      </c>
      <c r="AX258" s="2">
        <f t="shared" si="345"/>
        <v>1605264.61</v>
      </c>
      <c r="AY258" s="2">
        <f t="shared" si="345"/>
        <v>6257293.6600000001</v>
      </c>
      <c r="AZ258" s="2">
        <f t="shared" si="345"/>
        <v>140053585.53999999</v>
      </c>
      <c r="BA258" s="2">
        <f t="shared" si="345"/>
        <v>99877415.689999998</v>
      </c>
      <c r="BB258" s="2">
        <f t="shared" si="345"/>
        <v>79185970.230000004</v>
      </c>
      <c r="BC258" s="2">
        <f t="shared" si="345"/>
        <v>292783934.14999998</v>
      </c>
      <c r="BD258" s="2">
        <f t="shared" si="345"/>
        <v>40478249.759999998</v>
      </c>
      <c r="BE258" s="2">
        <f t="shared" si="345"/>
        <v>14198691.369999999</v>
      </c>
      <c r="BF258" s="2">
        <f t="shared" si="345"/>
        <v>284615074.04000002</v>
      </c>
      <c r="BG258" s="2">
        <f t="shared" si="345"/>
        <v>11687793.220000001</v>
      </c>
      <c r="BH258" s="2">
        <f t="shared" si="345"/>
        <v>7777692.5800000001</v>
      </c>
      <c r="BI258" s="2">
        <f t="shared" si="345"/>
        <v>4577472.74</v>
      </c>
      <c r="BJ258" s="2">
        <f t="shared" si="345"/>
        <v>69824601.590000004</v>
      </c>
      <c r="BK258" s="2">
        <f t="shared" si="345"/>
        <v>351825343.67000002</v>
      </c>
      <c r="BL258" s="2">
        <f t="shared" si="345"/>
        <v>1662810.99</v>
      </c>
      <c r="BM258" s="2">
        <f t="shared" si="345"/>
        <v>6108373.7999999998</v>
      </c>
      <c r="BN258" s="2">
        <f t="shared" si="345"/>
        <v>34586481.539999999</v>
      </c>
      <c r="BO258" s="2">
        <f t="shared" ref="BO258:DZ258" si="346">ROUND(BO256+BO257,2)</f>
        <v>14474184.91</v>
      </c>
      <c r="BP258" s="2">
        <f t="shared" si="346"/>
        <v>3244001.17</v>
      </c>
      <c r="BQ258" s="2">
        <f t="shared" si="346"/>
        <v>74296559.950000003</v>
      </c>
      <c r="BR258" s="2">
        <f t="shared" si="346"/>
        <v>51074971</v>
      </c>
      <c r="BS258" s="2">
        <f t="shared" si="346"/>
        <v>14313702.32</v>
      </c>
      <c r="BT258" s="2">
        <f t="shared" si="346"/>
        <v>5766595.5</v>
      </c>
      <c r="BU258" s="2">
        <f t="shared" si="346"/>
        <v>6253136.8099999996</v>
      </c>
      <c r="BV258" s="2">
        <f t="shared" si="346"/>
        <v>14662304.77</v>
      </c>
      <c r="BW258" s="2">
        <f t="shared" si="346"/>
        <v>23356711.32</v>
      </c>
      <c r="BX258" s="2">
        <f t="shared" si="346"/>
        <v>1833353.12</v>
      </c>
      <c r="BY258" s="2">
        <f t="shared" si="346"/>
        <v>6315372</v>
      </c>
      <c r="BZ258" s="2">
        <f t="shared" si="346"/>
        <v>3704832.97</v>
      </c>
      <c r="CA258" s="2">
        <f t="shared" si="346"/>
        <v>3067750.53</v>
      </c>
      <c r="CB258" s="2">
        <f t="shared" si="346"/>
        <v>804352897.51999998</v>
      </c>
      <c r="CC258" s="2">
        <f t="shared" si="346"/>
        <v>3616711.24</v>
      </c>
      <c r="CD258" s="2">
        <f t="shared" si="346"/>
        <v>3476377.76</v>
      </c>
      <c r="CE258" s="2">
        <f t="shared" si="346"/>
        <v>3055070.33</v>
      </c>
      <c r="CF258" s="2">
        <f t="shared" si="346"/>
        <v>2333649.35</v>
      </c>
      <c r="CG258" s="2">
        <f t="shared" si="346"/>
        <v>3669922.67</v>
      </c>
      <c r="CH258" s="2">
        <f t="shared" si="346"/>
        <v>2285220.84</v>
      </c>
      <c r="CI258" s="2">
        <f t="shared" si="346"/>
        <v>8815729.0800000001</v>
      </c>
      <c r="CJ258" s="2">
        <f t="shared" si="346"/>
        <v>10904034.550000001</v>
      </c>
      <c r="CK258" s="2">
        <f t="shared" si="346"/>
        <v>64753201.700000003</v>
      </c>
      <c r="CL258" s="2">
        <f t="shared" si="346"/>
        <v>15060148.449999999</v>
      </c>
      <c r="CM258" s="2">
        <f t="shared" si="346"/>
        <v>10085475.779999999</v>
      </c>
      <c r="CN258" s="2">
        <f t="shared" si="346"/>
        <v>358726526.08999997</v>
      </c>
      <c r="CO258" s="2">
        <f t="shared" si="346"/>
        <v>156335561.63</v>
      </c>
      <c r="CP258" s="2">
        <f t="shared" si="346"/>
        <v>12072408.35</v>
      </c>
      <c r="CQ258" s="2">
        <f t="shared" si="346"/>
        <v>10136985.949999999</v>
      </c>
      <c r="CR258" s="2">
        <f t="shared" si="346"/>
        <v>4140827.29</v>
      </c>
      <c r="CS258" s="2">
        <f t="shared" si="346"/>
        <v>4386715.43</v>
      </c>
      <c r="CT258" s="2">
        <f t="shared" si="346"/>
        <v>2439401.11</v>
      </c>
      <c r="CU258" s="2">
        <f t="shared" si="346"/>
        <v>4800891.41</v>
      </c>
      <c r="CV258" s="2">
        <f t="shared" si="346"/>
        <v>1175242.08</v>
      </c>
      <c r="CW258" s="2">
        <f t="shared" si="346"/>
        <v>3900865.56</v>
      </c>
      <c r="CX258" s="2">
        <f t="shared" si="346"/>
        <v>6144848.0999999996</v>
      </c>
      <c r="CY258" s="2">
        <f t="shared" si="346"/>
        <v>1271388.0900000001</v>
      </c>
      <c r="CZ258" s="2">
        <f t="shared" si="346"/>
        <v>20339484.91</v>
      </c>
      <c r="DA258" s="2">
        <f t="shared" si="346"/>
        <v>3621596.64</v>
      </c>
      <c r="DB258" s="2">
        <f t="shared" si="346"/>
        <v>4916736.16</v>
      </c>
      <c r="DC258" s="2">
        <f t="shared" si="346"/>
        <v>3606217.19</v>
      </c>
      <c r="DD258" s="2">
        <f t="shared" si="346"/>
        <v>3394158.19</v>
      </c>
      <c r="DE258" s="2">
        <f t="shared" si="346"/>
        <v>4875034.3499999996</v>
      </c>
      <c r="DF258" s="2">
        <f t="shared" si="346"/>
        <v>214753907.21000001</v>
      </c>
      <c r="DG258" s="2">
        <f t="shared" si="346"/>
        <v>2666180.0699999998</v>
      </c>
      <c r="DH258" s="2">
        <f t="shared" si="346"/>
        <v>20416308.09</v>
      </c>
      <c r="DI258" s="2">
        <f t="shared" si="346"/>
        <v>27461367.289999999</v>
      </c>
      <c r="DJ258" s="2">
        <f t="shared" si="346"/>
        <v>8465891.0600000005</v>
      </c>
      <c r="DK258" s="2">
        <f t="shared" si="346"/>
        <v>6879924.3700000001</v>
      </c>
      <c r="DL258" s="2">
        <f t="shared" si="346"/>
        <v>67638768.159999996</v>
      </c>
      <c r="DM258" s="2">
        <f t="shared" si="346"/>
        <v>4361058.08</v>
      </c>
      <c r="DN258" s="2">
        <f t="shared" si="346"/>
        <v>16924809.969999999</v>
      </c>
      <c r="DO258" s="2">
        <f t="shared" si="346"/>
        <v>38908167.390000001</v>
      </c>
      <c r="DP258" s="2">
        <f t="shared" si="346"/>
        <v>3838845.83</v>
      </c>
      <c r="DQ258" s="2">
        <f t="shared" si="346"/>
        <v>10753796.43</v>
      </c>
      <c r="DR258" s="2">
        <f t="shared" si="346"/>
        <v>16127313.390000001</v>
      </c>
      <c r="DS258" s="2">
        <f t="shared" si="346"/>
        <v>7993419.5099999998</v>
      </c>
      <c r="DT258" s="2">
        <f t="shared" si="346"/>
        <v>3648951.72</v>
      </c>
      <c r="DU258" s="2">
        <f t="shared" si="346"/>
        <v>5373544.5599999996</v>
      </c>
      <c r="DV258" s="2">
        <f t="shared" si="346"/>
        <v>3996070.69</v>
      </c>
      <c r="DW258" s="2">
        <f t="shared" si="346"/>
        <v>4751476.57</v>
      </c>
      <c r="DX258" s="2">
        <f t="shared" si="346"/>
        <v>3493341.15</v>
      </c>
      <c r="DY258" s="2">
        <f t="shared" si="346"/>
        <v>5008447.8499999996</v>
      </c>
      <c r="DZ258" s="2">
        <f t="shared" si="346"/>
        <v>9342393.6199999992</v>
      </c>
      <c r="EA258" s="2">
        <f t="shared" ref="EA258:FX258" si="347">ROUND(EA256+EA257,2)</f>
        <v>7142985.9000000004</v>
      </c>
      <c r="EB258" s="2">
        <f t="shared" si="347"/>
        <v>6870415.1500000004</v>
      </c>
      <c r="EC258" s="2">
        <f t="shared" si="347"/>
        <v>4219440.91</v>
      </c>
      <c r="ED258" s="2">
        <f t="shared" si="347"/>
        <v>23037735.48</v>
      </c>
      <c r="EE258" s="2">
        <f t="shared" si="347"/>
        <v>3613188.79</v>
      </c>
      <c r="EF258" s="2">
        <f t="shared" si="347"/>
        <v>16358723.460000001</v>
      </c>
      <c r="EG258" s="2">
        <f t="shared" si="347"/>
        <v>4067328.66</v>
      </c>
      <c r="EH258" s="2">
        <f t="shared" si="347"/>
        <v>4078082.33</v>
      </c>
      <c r="EI258" s="2">
        <f t="shared" si="347"/>
        <v>160363420.66</v>
      </c>
      <c r="EJ258" s="2">
        <f t="shared" si="347"/>
        <v>113012668.93000001</v>
      </c>
      <c r="EK258" s="2">
        <f t="shared" si="347"/>
        <v>8448387.2599999998</v>
      </c>
      <c r="EL258" s="2">
        <f t="shared" si="347"/>
        <v>6241512.3300000001</v>
      </c>
      <c r="EM258" s="2">
        <f t="shared" si="347"/>
        <v>5470634.5599999996</v>
      </c>
      <c r="EN258" s="2">
        <f t="shared" si="347"/>
        <v>11795936.449999999</v>
      </c>
      <c r="EO258" s="2">
        <f t="shared" si="347"/>
        <v>4524879.04</v>
      </c>
      <c r="EP258" s="2">
        <f t="shared" si="347"/>
        <v>6155992.8799999999</v>
      </c>
      <c r="EQ258" s="2">
        <f t="shared" si="347"/>
        <v>30176015.449999999</v>
      </c>
      <c r="ER258" s="2">
        <f t="shared" si="347"/>
        <v>5265106.4400000004</v>
      </c>
      <c r="ES258" s="2">
        <f t="shared" si="347"/>
        <v>3618786.68</v>
      </c>
      <c r="ET258" s="2">
        <f t="shared" si="347"/>
        <v>4096092.55</v>
      </c>
      <c r="EU258" s="2">
        <f t="shared" si="347"/>
        <v>7727995</v>
      </c>
      <c r="EV258" s="2">
        <f t="shared" si="347"/>
        <v>1972488.78</v>
      </c>
      <c r="EW258" s="2">
        <f t="shared" si="347"/>
        <v>11836180.34</v>
      </c>
      <c r="EX258" s="2">
        <f t="shared" si="347"/>
        <v>3695212.17</v>
      </c>
      <c r="EY258" s="2">
        <f t="shared" si="347"/>
        <v>9094925.3499999996</v>
      </c>
      <c r="EZ258" s="2">
        <f t="shared" si="347"/>
        <v>2662992.52</v>
      </c>
      <c r="FA258" s="2">
        <f t="shared" si="347"/>
        <v>42432284.810000002</v>
      </c>
      <c r="FB258" s="2">
        <f t="shared" si="347"/>
        <v>4794068.29</v>
      </c>
      <c r="FC258" s="2">
        <f t="shared" si="347"/>
        <v>19620678.91</v>
      </c>
      <c r="FD258" s="2">
        <f t="shared" si="347"/>
        <v>5845059.3899999997</v>
      </c>
      <c r="FE258" s="2">
        <f t="shared" si="347"/>
        <v>1947323.08</v>
      </c>
      <c r="FF258" s="2">
        <f t="shared" si="347"/>
        <v>3894441.21</v>
      </c>
      <c r="FG258" s="2">
        <f t="shared" si="347"/>
        <v>2800526.49</v>
      </c>
      <c r="FH258" s="2">
        <f t="shared" si="347"/>
        <v>1775860.55</v>
      </c>
      <c r="FI258" s="2">
        <f t="shared" si="347"/>
        <v>19703745.329999998</v>
      </c>
      <c r="FJ258" s="2">
        <f t="shared" si="347"/>
        <v>23177056.75</v>
      </c>
      <c r="FK258" s="2">
        <f t="shared" si="347"/>
        <v>30146547.640000001</v>
      </c>
      <c r="FL258" s="2">
        <f t="shared" si="347"/>
        <v>92774704.769999996</v>
      </c>
      <c r="FM258" s="2">
        <f t="shared" si="347"/>
        <v>44410893.810000002</v>
      </c>
      <c r="FN258" s="2">
        <f t="shared" si="347"/>
        <v>261776169.25</v>
      </c>
      <c r="FO258" s="2">
        <f t="shared" si="347"/>
        <v>12998663</v>
      </c>
      <c r="FP258" s="2">
        <f t="shared" si="347"/>
        <v>26770536.969999999</v>
      </c>
      <c r="FQ258" s="2">
        <f t="shared" si="347"/>
        <v>12337711.939999999</v>
      </c>
      <c r="FR258" s="2">
        <f t="shared" si="347"/>
        <v>3437751.62</v>
      </c>
      <c r="FS258" s="2">
        <f t="shared" si="347"/>
        <v>3248420.14</v>
      </c>
      <c r="FT258" s="2">
        <f t="shared" si="347"/>
        <v>1589247.78</v>
      </c>
      <c r="FU258" s="2">
        <f t="shared" si="347"/>
        <v>10725789.68</v>
      </c>
      <c r="FV258" s="2">
        <f t="shared" si="347"/>
        <v>10348944.91</v>
      </c>
      <c r="FW258" s="2">
        <f t="shared" si="347"/>
        <v>3086789.68</v>
      </c>
      <c r="FX258" s="2">
        <f t="shared" si="347"/>
        <v>1492429.26</v>
      </c>
      <c r="FY258" s="2"/>
      <c r="FZ258" s="2">
        <f>SUM(C258:FX258)</f>
        <v>9731487427.3900051</v>
      </c>
      <c r="GA258" s="65"/>
      <c r="GB258" s="2">
        <f>FZ258-GA258</f>
        <v>9731487427.3900051</v>
      </c>
      <c r="GC258" s="2"/>
      <c r="GD258" s="2"/>
      <c r="GE258" s="2"/>
      <c r="GF258" s="2"/>
      <c r="GG258" s="2"/>
      <c r="GH258" s="2"/>
      <c r="GI258" s="2"/>
      <c r="GJ258" s="2"/>
      <c r="GK258" s="2"/>
    </row>
    <row r="259" spans="1:193" x14ac:dyDescent="0.35">
      <c r="A259" s="2"/>
      <c r="B259" s="2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49"/>
      <c r="R259" s="49"/>
      <c r="S259" s="49"/>
      <c r="T259" s="49"/>
      <c r="U259" s="49"/>
      <c r="V259" s="49"/>
      <c r="W259" s="49"/>
      <c r="X259" s="49"/>
      <c r="Y259" s="49"/>
      <c r="Z259" s="49"/>
      <c r="AA259" s="49"/>
      <c r="AB259" s="49"/>
      <c r="AC259" s="49"/>
      <c r="AD259" s="49"/>
      <c r="AE259" s="49"/>
      <c r="AF259" s="49"/>
      <c r="AG259" s="49"/>
      <c r="AH259" s="49"/>
      <c r="AI259" s="49"/>
      <c r="AJ259" s="49"/>
      <c r="AK259" s="49"/>
      <c r="AL259" s="49"/>
      <c r="AM259" s="49"/>
      <c r="AN259" s="49"/>
      <c r="AO259" s="49"/>
      <c r="AP259" s="49"/>
      <c r="AQ259" s="49"/>
      <c r="AR259" s="49"/>
      <c r="AS259" s="49"/>
      <c r="AT259" s="49"/>
      <c r="AU259" s="49"/>
      <c r="AV259" s="49"/>
      <c r="AW259" s="49"/>
      <c r="AX259" s="49"/>
      <c r="AY259" s="49"/>
      <c r="AZ259" s="49"/>
      <c r="BA259" s="49"/>
      <c r="BB259" s="49"/>
      <c r="BC259" s="49"/>
      <c r="BD259" s="49"/>
      <c r="BE259" s="49"/>
      <c r="BF259" s="49"/>
      <c r="BG259" s="49"/>
      <c r="BH259" s="49"/>
      <c r="BI259" s="49"/>
      <c r="BJ259" s="49"/>
      <c r="BK259" s="49"/>
      <c r="BL259" s="49"/>
      <c r="BM259" s="49"/>
      <c r="BN259" s="49"/>
      <c r="BO259" s="49"/>
      <c r="BP259" s="49"/>
      <c r="BQ259" s="49"/>
      <c r="BR259" s="49"/>
      <c r="BS259" s="49"/>
      <c r="BT259" s="49"/>
      <c r="BU259" s="49"/>
      <c r="BV259" s="49"/>
      <c r="BW259" s="49"/>
      <c r="BX259" s="49"/>
      <c r="BY259" s="49"/>
      <c r="BZ259" s="49"/>
      <c r="CA259" s="49"/>
      <c r="CB259" s="49"/>
      <c r="CC259" s="49"/>
      <c r="CD259" s="49"/>
      <c r="CE259" s="49"/>
      <c r="CF259" s="49"/>
      <c r="CG259" s="49"/>
      <c r="CH259" s="49"/>
      <c r="CI259" s="49"/>
      <c r="CJ259" s="49"/>
      <c r="CK259" s="49"/>
      <c r="CL259" s="49"/>
      <c r="CM259" s="49"/>
      <c r="CN259" s="49"/>
      <c r="CO259" s="49"/>
      <c r="CP259" s="49"/>
      <c r="CQ259" s="49"/>
      <c r="CR259" s="49"/>
      <c r="CS259" s="49"/>
      <c r="CT259" s="49"/>
      <c r="CU259" s="49"/>
      <c r="CV259" s="49"/>
      <c r="CW259" s="49"/>
      <c r="CX259" s="49"/>
      <c r="CY259" s="49"/>
      <c r="CZ259" s="49"/>
      <c r="DA259" s="49"/>
      <c r="DB259" s="49"/>
      <c r="DC259" s="49"/>
      <c r="DD259" s="49"/>
      <c r="DE259" s="49"/>
      <c r="DF259" s="49"/>
      <c r="DG259" s="49"/>
      <c r="DH259" s="49"/>
      <c r="DI259" s="49"/>
      <c r="DJ259" s="49"/>
      <c r="DK259" s="49"/>
      <c r="DL259" s="49"/>
      <c r="DM259" s="49"/>
      <c r="DN259" s="49"/>
      <c r="DO259" s="49"/>
      <c r="DP259" s="49"/>
      <c r="DQ259" s="49"/>
      <c r="DR259" s="49"/>
      <c r="DS259" s="49"/>
      <c r="DT259" s="49"/>
      <c r="DU259" s="49"/>
      <c r="DV259" s="49"/>
      <c r="DW259" s="49"/>
      <c r="DX259" s="49"/>
      <c r="DY259" s="49"/>
      <c r="DZ259" s="49"/>
      <c r="EA259" s="49"/>
      <c r="EB259" s="49"/>
      <c r="EC259" s="49"/>
      <c r="ED259" s="49"/>
      <c r="EE259" s="49"/>
      <c r="EF259" s="49"/>
      <c r="EG259" s="49"/>
      <c r="EH259" s="49"/>
      <c r="EI259" s="49"/>
      <c r="EJ259" s="49"/>
      <c r="EK259" s="49"/>
      <c r="EL259" s="49"/>
      <c r="EM259" s="49"/>
      <c r="EN259" s="49"/>
      <c r="EO259" s="49"/>
      <c r="EP259" s="49"/>
      <c r="EQ259" s="49"/>
      <c r="ER259" s="49"/>
      <c r="ES259" s="49"/>
      <c r="ET259" s="49"/>
      <c r="EU259" s="49"/>
      <c r="EV259" s="49"/>
      <c r="EW259" s="49"/>
      <c r="EX259" s="49"/>
      <c r="EY259" s="49"/>
      <c r="EZ259" s="49"/>
      <c r="FA259" s="49"/>
      <c r="FB259" s="49"/>
      <c r="FC259" s="49"/>
      <c r="FD259" s="49"/>
      <c r="FE259" s="49"/>
      <c r="FF259" s="49"/>
      <c r="FG259" s="49"/>
      <c r="FH259" s="49"/>
      <c r="FI259" s="49"/>
      <c r="FJ259" s="49"/>
      <c r="FK259" s="49"/>
      <c r="FL259" s="49"/>
      <c r="FM259" s="49"/>
      <c r="FN259" s="49"/>
      <c r="FO259" s="49"/>
      <c r="FP259" s="49"/>
      <c r="FQ259" s="49"/>
      <c r="FR259" s="49"/>
      <c r="FS259" s="49"/>
      <c r="FT259" s="49"/>
      <c r="FU259" s="49"/>
      <c r="FV259" s="49"/>
      <c r="FW259" s="49"/>
      <c r="FX259" s="49"/>
      <c r="FY259" s="2"/>
      <c r="FZ259" s="2"/>
      <c r="GA259" s="32"/>
      <c r="GB259" s="2"/>
      <c r="GC259" s="2"/>
      <c r="GD259" s="2"/>
      <c r="GE259" s="2"/>
      <c r="GF259" s="2"/>
      <c r="GG259" s="2"/>
      <c r="GH259" s="2"/>
      <c r="GI259" s="2"/>
      <c r="GJ259" s="2"/>
      <c r="GK259" s="2"/>
    </row>
    <row r="260" spans="1:193" x14ac:dyDescent="0.35">
      <c r="A260" s="3" t="s">
        <v>490</v>
      </c>
      <c r="B260" s="33" t="s">
        <v>562</v>
      </c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  <c r="FY260" s="2"/>
      <c r="FZ260" s="2"/>
      <c r="GA260" s="2"/>
      <c r="GB260" s="2"/>
      <c r="GC260" s="2"/>
      <c r="GD260" s="2"/>
      <c r="GE260" s="2"/>
      <c r="GF260" s="2"/>
      <c r="GG260" s="2"/>
      <c r="GH260" s="2"/>
      <c r="GI260" s="2"/>
      <c r="GJ260" s="2"/>
      <c r="GK260" s="2"/>
    </row>
    <row r="261" spans="1:193" x14ac:dyDescent="0.35">
      <c r="A261" s="3" t="s">
        <v>563</v>
      </c>
      <c r="B261" s="2" t="s">
        <v>564</v>
      </c>
      <c r="C261" s="32">
        <f t="shared" ref="C261:BN261" si="348">C48</f>
        <v>2.7E-2</v>
      </c>
      <c r="D261" s="32">
        <f t="shared" si="348"/>
        <v>2.7E-2</v>
      </c>
      <c r="E261" s="32">
        <f t="shared" si="348"/>
        <v>2.7E-2</v>
      </c>
      <c r="F261" s="32">
        <f t="shared" si="348"/>
        <v>2.7E-2</v>
      </c>
      <c r="G261" s="32">
        <f t="shared" si="348"/>
        <v>2.5264999999999999E-2</v>
      </c>
      <c r="H261" s="32">
        <f t="shared" si="348"/>
        <v>2.7E-2</v>
      </c>
      <c r="I261" s="32">
        <f t="shared" si="348"/>
        <v>2.7E-2</v>
      </c>
      <c r="J261" s="32">
        <f t="shared" si="348"/>
        <v>2.7E-2</v>
      </c>
      <c r="K261" s="32">
        <f t="shared" si="348"/>
        <v>2.7E-2</v>
      </c>
      <c r="L261" s="32">
        <f t="shared" si="348"/>
        <v>2.6894999999999999E-2</v>
      </c>
      <c r="M261" s="32">
        <f t="shared" si="348"/>
        <v>2.5946999999999998E-2</v>
      </c>
      <c r="N261" s="32">
        <f t="shared" si="348"/>
        <v>1.8756000000000002E-2</v>
      </c>
      <c r="O261" s="32">
        <f t="shared" si="348"/>
        <v>2.7E-2</v>
      </c>
      <c r="P261" s="32">
        <f t="shared" si="348"/>
        <v>2.7E-2</v>
      </c>
      <c r="Q261" s="32">
        <f t="shared" si="348"/>
        <v>2.7E-2</v>
      </c>
      <c r="R261" s="32">
        <f t="shared" si="348"/>
        <v>2.7E-2</v>
      </c>
      <c r="S261" s="32">
        <f t="shared" si="348"/>
        <v>2.6013999999999999E-2</v>
      </c>
      <c r="T261" s="32">
        <f t="shared" si="348"/>
        <v>2.4301E-2</v>
      </c>
      <c r="U261" s="32">
        <f t="shared" si="348"/>
        <v>2.3800999999999999E-2</v>
      </c>
      <c r="V261" s="32">
        <f t="shared" si="348"/>
        <v>2.7E-2</v>
      </c>
      <c r="W261" s="32">
        <f t="shared" si="348"/>
        <v>2.7E-2</v>
      </c>
      <c r="X261" s="32">
        <f t="shared" si="348"/>
        <v>1.5755999999999999E-2</v>
      </c>
      <c r="Y261" s="32">
        <f t="shared" si="348"/>
        <v>2.4498000000000002E-2</v>
      </c>
      <c r="Z261" s="32">
        <f t="shared" si="348"/>
        <v>2.359E-2</v>
      </c>
      <c r="AA261" s="32">
        <f t="shared" si="348"/>
        <v>2.7E-2</v>
      </c>
      <c r="AB261" s="32">
        <f t="shared" si="348"/>
        <v>2.7E-2</v>
      </c>
      <c r="AC261" s="32">
        <f t="shared" si="348"/>
        <v>2.0982000000000001E-2</v>
      </c>
      <c r="AD261" s="32">
        <f t="shared" si="348"/>
        <v>1.9693000000000002E-2</v>
      </c>
      <c r="AE261" s="32">
        <f t="shared" si="348"/>
        <v>1.2814000000000001E-2</v>
      </c>
      <c r="AF261" s="32">
        <f t="shared" si="348"/>
        <v>1.1674E-2</v>
      </c>
      <c r="AG261" s="32">
        <f t="shared" si="348"/>
        <v>1.2485E-2</v>
      </c>
      <c r="AH261" s="32">
        <f t="shared" si="348"/>
        <v>2.2123E-2</v>
      </c>
      <c r="AI261" s="32">
        <f t="shared" si="348"/>
        <v>2.7E-2</v>
      </c>
      <c r="AJ261" s="32">
        <f t="shared" si="348"/>
        <v>2.3788E-2</v>
      </c>
      <c r="AK261" s="32">
        <f t="shared" si="348"/>
        <v>2.128E-2</v>
      </c>
      <c r="AL261" s="32">
        <f t="shared" si="348"/>
        <v>2.7E-2</v>
      </c>
      <c r="AM261" s="32">
        <f t="shared" si="348"/>
        <v>2.1449000000000003E-2</v>
      </c>
      <c r="AN261" s="32">
        <f t="shared" si="348"/>
        <v>2.7E-2</v>
      </c>
      <c r="AO261" s="32">
        <f t="shared" si="348"/>
        <v>2.7E-2</v>
      </c>
      <c r="AP261" s="32">
        <f t="shared" si="348"/>
        <v>2.7E-2</v>
      </c>
      <c r="AQ261" s="32">
        <f t="shared" si="348"/>
        <v>1.8685E-2</v>
      </c>
      <c r="AR261" s="32">
        <f t="shared" si="348"/>
        <v>2.7E-2</v>
      </c>
      <c r="AS261" s="32">
        <f t="shared" si="348"/>
        <v>1.2137999999999999E-2</v>
      </c>
      <c r="AT261" s="32">
        <f t="shared" si="348"/>
        <v>2.7E-2</v>
      </c>
      <c r="AU261" s="32">
        <f t="shared" si="348"/>
        <v>2.4187999999999998E-2</v>
      </c>
      <c r="AV261" s="32">
        <f t="shared" si="348"/>
        <v>2.7E-2</v>
      </c>
      <c r="AW261" s="32">
        <f t="shared" si="348"/>
        <v>2.4431000000000001E-2</v>
      </c>
      <c r="AX261" s="32">
        <f t="shared" si="348"/>
        <v>2.1797999999999998E-2</v>
      </c>
      <c r="AY261" s="32">
        <f t="shared" si="348"/>
        <v>2.7E-2</v>
      </c>
      <c r="AZ261" s="32">
        <f t="shared" si="348"/>
        <v>1.5720000000000001E-2</v>
      </c>
      <c r="BA261" s="32">
        <f t="shared" si="348"/>
        <v>2.6893999999999998E-2</v>
      </c>
      <c r="BB261" s="32">
        <f t="shared" si="348"/>
        <v>2.4684000000000001E-2</v>
      </c>
      <c r="BC261" s="32">
        <f t="shared" si="348"/>
        <v>2.0715000000000001E-2</v>
      </c>
      <c r="BD261" s="32">
        <f t="shared" si="348"/>
        <v>2.7E-2</v>
      </c>
      <c r="BE261" s="32">
        <f t="shared" si="348"/>
        <v>2.7E-2</v>
      </c>
      <c r="BF261" s="32">
        <f t="shared" si="348"/>
        <v>2.7E-2</v>
      </c>
      <c r="BG261" s="32">
        <f t="shared" si="348"/>
        <v>2.7E-2</v>
      </c>
      <c r="BH261" s="32">
        <f t="shared" si="348"/>
        <v>2.6419000000000002E-2</v>
      </c>
      <c r="BI261" s="32">
        <f t="shared" si="348"/>
        <v>1.3433E-2</v>
      </c>
      <c r="BJ261" s="32">
        <f t="shared" si="348"/>
        <v>2.7E-2</v>
      </c>
      <c r="BK261" s="32">
        <f t="shared" si="348"/>
        <v>2.7E-2</v>
      </c>
      <c r="BL261" s="32">
        <f t="shared" si="348"/>
        <v>2.7E-2</v>
      </c>
      <c r="BM261" s="32">
        <f t="shared" si="348"/>
        <v>2.5833999999999999E-2</v>
      </c>
      <c r="BN261" s="32">
        <f t="shared" si="348"/>
        <v>2.7E-2</v>
      </c>
      <c r="BO261" s="32">
        <f t="shared" ref="BO261:DM261" si="349">BO48</f>
        <v>2.0202999999999999E-2</v>
      </c>
      <c r="BP261" s="32">
        <f t="shared" si="349"/>
        <v>2.6702E-2</v>
      </c>
      <c r="BQ261" s="32">
        <f t="shared" si="349"/>
        <v>2.6759000000000002E-2</v>
      </c>
      <c r="BR261" s="32">
        <f t="shared" si="349"/>
        <v>9.6999999999999986E-3</v>
      </c>
      <c r="BS261" s="32">
        <f t="shared" si="349"/>
        <v>4.3949999999999996E-3</v>
      </c>
      <c r="BT261" s="32">
        <f t="shared" si="349"/>
        <v>6.6509999999999998E-3</v>
      </c>
      <c r="BU261" s="32">
        <f t="shared" si="349"/>
        <v>1.3811E-2</v>
      </c>
      <c r="BV261" s="32">
        <f t="shared" si="349"/>
        <v>1.0330000000000001E-2</v>
      </c>
      <c r="BW261" s="32">
        <f t="shared" si="349"/>
        <v>1.5736E-2</v>
      </c>
      <c r="BX261" s="32">
        <f t="shared" si="349"/>
        <v>1.9067000000000001E-2</v>
      </c>
      <c r="BY261" s="32">
        <f t="shared" si="349"/>
        <v>2.7E-2</v>
      </c>
      <c r="BZ261" s="32">
        <f t="shared" si="349"/>
        <v>2.7E-2</v>
      </c>
      <c r="CA261" s="32">
        <f t="shared" si="349"/>
        <v>2.3040999999999999E-2</v>
      </c>
      <c r="CB261" s="32">
        <f t="shared" si="349"/>
        <v>2.7E-2</v>
      </c>
      <c r="CC261" s="32">
        <f t="shared" si="349"/>
        <v>2.7E-2</v>
      </c>
      <c r="CD261" s="32">
        <f t="shared" si="349"/>
        <v>2.452E-2</v>
      </c>
      <c r="CE261" s="32">
        <f t="shared" si="349"/>
        <v>2.7E-2</v>
      </c>
      <c r="CF261" s="32">
        <f t="shared" si="349"/>
        <v>2.4333999999999998E-2</v>
      </c>
      <c r="CG261" s="32">
        <f t="shared" si="349"/>
        <v>2.7E-2</v>
      </c>
      <c r="CH261" s="32">
        <f t="shared" si="349"/>
        <v>2.7E-2</v>
      </c>
      <c r="CI261" s="32">
        <f t="shared" si="349"/>
        <v>2.7E-2</v>
      </c>
      <c r="CJ261" s="32">
        <f t="shared" si="349"/>
        <v>2.6513999999999999E-2</v>
      </c>
      <c r="CK261" s="32">
        <f t="shared" si="349"/>
        <v>1.1601E-2</v>
      </c>
      <c r="CL261" s="32">
        <f t="shared" si="349"/>
        <v>1.3228999999999999E-2</v>
      </c>
      <c r="CM261" s="32">
        <f t="shared" si="349"/>
        <v>7.2740000000000001E-3</v>
      </c>
      <c r="CN261" s="32">
        <f t="shared" si="349"/>
        <v>2.7E-2</v>
      </c>
      <c r="CO261" s="32">
        <f t="shared" si="349"/>
        <v>2.7E-2</v>
      </c>
      <c r="CP261" s="32">
        <f t="shared" si="349"/>
        <v>1.8135999999999999E-2</v>
      </c>
      <c r="CQ261" s="32">
        <f t="shared" si="349"/>
        <v>1.7426999999999998E-2</v>
      </c>
      <c r="CR261" s="32">
        <f t="shared" si="349"/>
        <v>4.169E-3</v>
      </c>
      <c r="CS261" s="32">
        <f t="shared" si="349"/>
        <v>2.7E-2</v>
      </c>
      <c r="CT261" s="32">
        <f t="shared" si="349"/>
        <v>1.3519999999999999E-2</v>
      </c>
      <c r="CU261" s="32">
        <f t="shared" si="349"/>
        <v>2.4615999999999999E-2</v>
      </c>
      <c r="CV261" s="32">
        <f t="shared" si="349"/>
        <v>1.5979E-2</v>
      </c>
      <c r="CW261" s="32">
        <f t="shared" si="349"/>
        <v>1.7379000000000002E-2</v>
      </c>
      <c r="CX261" s="32">
        <f t="shared" si="349"/>
        <v>2.6824000000000001E-2</v>
      </c>
      <c r="CY261" s="32">
        <f t="shared" si="349"/>
        <v>2.7E-2</v>
      </c>
      <c r="CZ261" s="32">
        <f t="shared" si="349"/>
        <v>2.7E-2</v>
      </c>
      <c r="DA261" s="32">
        <f t="shared" si="349"/>
        <v>2.7E-2</v>
      </c>
      <c r="DB261" s="32">
        <f t="shared" si="349"/>
        <v>2.7E-2</v>
      </c>
      <c r="DC261" s="32">
        <f t="shared" si="349"/>
        <v>2.2418E-2</v>
      </c>
      <c r="DD261" s="32">
        <f t="shared" si="349"/>
        <v>3.4300000000000003E-3</v>
      </c>
      <c r="DE261" s="32">
        <f t="shared" si="349"/>
        <v>1.1894999999999999E-2</v>
      </c>
      <c r="DF261" s="32">
        <f t="shared" si="349"/>
        <v>2.7E-2</v>
      </c>
      <c r="DG261" s="32">
        <f t="shared" si="349"/>
        <v>2.5453E-2</v>
      </c>
      <c r="DH261" s="32">
        <f t="shared" si="349"/>
        <v>2.5515999999999997E-2</v>
      </c>
      <c r="DI261" s="32">
        <f t="shared" si="349"/>
        <v>2.3844999999999998E-2</v>
      </c>
      <c r="DJ261" s="32">
        <f t="shared" si="349"/>
        <v>2.5883E-2</v>
      </c>
      <c r="DK261" s="32">
        <f t="shared" si="349"/>
        <v>2.0658000000000003E-2</v>
      </c>
      <c r="DL261" s="32">
        <f t="shared" si="349"/>
        <v>2.6966999999999998E-2</v>
      </c>
      <c r="DM261" s="32">
        <f t="shared" si="349"/>
        <v>2.4899000000000001E-2</v>
      </c>
      <c r="DN261" s="32">
        <v>2.7E-2</v>
      </c>
      <c r="DO261" s="32">
        <f>DO48</f>
        <v>2.7E-2</v>
      </c>
      <c r="DP261" s="32">
        <f>DP48</f>
        <v>2.7E-2</v>
      </c>
      <c r="DQ261" s="32">
        <v>2.4545000000000001E-2</v>
      </c>
      <c r="DR261" s="32">
        <f t="shared" ref="DR261:FH261" si="350">DR48</f>
        <v>2.7E-2</v>
      </c>
      <c r="DS261" s="32">
        <f t="shared" si="350"/>
        <v>2.7E-2</v>
      </c>
      <c r="DT261" s="32">
        <f t="shared" si="350"/>
        <v>2.6728999999999999E-2</v>
      </c>
      <c r="DU261" s="32">
        <f t="shared" si="350"/>
        <v>2.7E-2</v>
      </c>
      <c r="DV261" s="32">
        <f t="shared" si="350"/>
        <v>2.7E-2</v>
      </c>
      <c r="DW261" s="32">
        <f t="shared" si="350"/>
        <v>2.6997E-2</v>
      </c>
      <c r="DX261" s="32">
        <f t="shared" si="350"/>
        <v>2.3931000000000001E-2</v>
      </c>
      <c r="DY261" s="32">
        <f t="shared" si="350"/>
        <v>1.7927999999999999E-2</v>
      </c>
      <c r="DZ261" s="32">
        <f t="shared" si="350"/>
        <v>2.2661999999999998E-2</v>
      </c>
      <c r="EA261" s="32">
        <f t="shared" si="350"/>
        <v>1.1192000000000001E-2</v>
      </c>
      <c r="EB261" s="32">
        <f t="shared" si="350"/>
        <v>2.7E-2</v>
      </c>
      <c r="EC261" s="32">
        <f t="shared" si="350"/>
        <v>2.7E-2</v>
      </c>
      <c r="ED261" s="32">
        <f t="shared" si="350"/>
        <v>4.084E-3</v>
      </c>
      <c r="EE261" s="32">
        <f t="shared" si="350"/>
        <v>2.7E-2</v>
      </c>
      <c r="EF261" s="32">
        <f t="shared" si="350"/>
        <v>2.4594999999999999E-2</v>
      </c>
      <c r="EG261" s="32">
        <f t="shared" si="350"/>
        <v>2.7E-2</v>
      </c>
      <c r="EH261" s="32">
        <f t="shared" si="350"/>
        <v>2.7E-2</v>
      </c>
      <c r="EI261" s="32">
        <f t="shared" si="350"/>
        <v>2.7E-2</v>
      </c>
      <c r="EJ261" s="32">
        <f t="shared" si="350"/>
        <v>2.7E-2</v>
      </c>
      <c r="EK261" s="32">
        <f t="shared" si="350"/>
        <v>5.7670000000000004E-3</v>
      </c>
      <c r="EL261" s="32">
        <f t="shared" si="350"/>
        <v>6.143E-3</v>
      </c>
      <c r="EM261" s="32">
        <f t="shared" si="350"/>
        <v>2.1308000000000001E-2</v>
      </c>
      <c r="EN261" s="32">
        <f t="shared" si="350"/>
        <v>2.7E-2</v>
      </c>
      <c r="EO261" s="32">
        <f t="shared" si="350"/>
        <v>2.7E-2</v>
      </c>
      <c r="EP261" s="32">
        <f t="shared" si="350"/>
        <v>2.5585999999999998E-2</v>
      </c>
      <c r="EQ261" s="32">
        <f t="shared" si="350"/>
        <v>5.5929999999999999E-3</v>
      </c>
      <c r="ER261" s="32">
        <f t="shared" si="350"/>
        <v>2.1283E-2</v>
      </c>
      <c r="ES261" s="32">
        <f t="shared" si="350"/>
        <v>2.7E-2</v>
      </c>
      <c r="ET261" s="32">
        <f t="shared" si="350"/>
        <v>2.7E-2</v>
      </c>
      <c r="EU261" s="32">
        <f t="shared" si="350"/>
        <v>2.7E-2</v>
      </c>
      <c r="EV261" s="32">
        <f t="shared" si="350"/>
        <v>1.5009E-2</v>
      </c>
      <c r="EW261" s="32">
        <f t="shared" si="350"/>
        <v>7.2809999999999993E-3</v>
      </c>
      <c r="EX261" s="32">
        <f t="shared" si="350"/>
        <v>8.9099999999999995E-3</v>
      </c>
      <c r="EY261" s="32">
        <f t="shared" si="350"/>
        <v>2.7E-2</v>
      </c>
      <c r="EZ261" s="32">
        <f t="shared" si="350"/>
        <v>2.7E-2</v>
      </c>
      <c r="FA261" s="32">
        <f t="shared" si="350"/>
        <v>1.0666E-2</v>
      </c>
      <c r="FB261" s="32">
        <f t="shared" si="350"/>
        <v>9.6240000000000006E-3</v>
      </c>
      <c r="FC261" s="32">
        <f t="shared" si="350"/>
        <v>2.7E-2</v>
      </c>
      <c r="FD261" s="32">
        <f t="shared" si="350"/>
        <v>2.7E-2</v>
      </c>
      <c r="FE261" s="32">
        <f t="shared" si="350"/>
        <v>1.9181E-2</v>
      </c>
      <c r="FF261" s="32">
        <f t="shared" si="350"/>
        <v>2.7E-2</v>
      </c>
      <c r="FG261" s="32">
        <f t="shared" si="350"/>
        <v>2.7E-2</v>
      </c>
      <c r="FH261" s="32">
        <f t="shared" si="350"/>
        <v>2.4771999999999999E-2</v>
      </c>
      <c r="FI261" s="32">
        <v>9.639E-3</v>
      </c>
      <c r="FJ261" s="32">
        <v>2.2207999999999999E-2</v>
      </c>
      <c r="FK261" s="32">
        <f t="shared" ref="FK261:FX261" si="351">FK48</f>
        <v>1.0845E-2</v>
      </c>
      <c r="FL261" s="32">
        <f t="shared" si="351"/>
        <v>2.7E-2</v>
      </c>
      <c r="FM261" s="32">
        <f t="shared" si="351"/>
        <v>2.3414000000000001E-2</v>
      </c>
      <c r="FN261" s="32">
        <f t="shared" si="351"/>
        <v>2.7E-2</v>
      </c>
      <c r="FO261" s="32">
        <f t="shared" si="351"/>
        <v>4.2009999999999999E-3</v>
      </c>
      <c r="FP261" s="32">
        <f t="shared" si="351"/>
        <v>1.2143000000000001E-2</v>
      </c>
      <c r="FQ261" s="32">
        <f t="shared" si="351"/>
        <v>2.188E-2</v>
      </c>
      <c r="FR261" s="32">
        <f t="shared" si="351"/>
        <v>5.9360000000000003E-3</v>
      </c>
      <c r="FS261" s="32">
        <f t="shared" si="351"/>
        <v>5.0679999999999996E-3</v>
      </c>
      <c r="FT261" s="32">
        <f t="shared" si="351"/>
        <v>3.3940000000000003E-3</v>
      </c>
      <c r="FU261" s="32">
        <f t="shared" si="351"/>
        <v>2.3344999999999998E-2</v>
      </c>
      <c r="FV261" s="32">
        <f t="shared" si="351"/>
        <v>2.0032000000000001E-2</v>
      </c>
      <c r="FW261" s="32">
        <f t="shared" si="351"/>
        <v>2.6498000000000001E-2</v>
      </c>
      <c r="FX261" s="32">
        <f t="shared" si="351"/>
        <v>2.4674999999999999E-2</v>
      </c>
      <c r="FY261" s="49"/>
      <c r="FZ261" s="2"/>
      <c r="GA261" s="32"/>
      <c r="GB261" s="2"/>
      <c r="GC261" s="2"/>
      <c r="GD261" s="2"/>
      <c r="GE261" s="2"/>
      <c r="GF261" s="2"/>
      <c r="GG261" s="2"/>
      <c r="GH261" s="2"/>
      <c r="GI261" s="2"/>
      <c r="GJ261" s="2"/>
      <c r="GK261" s="2"/>
    </row>
    <row r="262" spans="1:193" x14ac:dyDescent="0.35">
      <c r="A262" s="2"/>
      <c r="B262" s="2" t="s">
        <v>992</v>
      </c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  <c r="BH262" s="32"/>
      <c r="BI262" s="32"/>
      <c r="BJ262" s="32"/>
      <c r="BK262" s="32"/>
      <c r="BL262" s="32"/>
      <c r="BM262" s="32"/>
      <c r="BN262" s="32"/>
      <c r="BO262" s="32"/>
      <c r="BP262" s="32"/>
      <c r="BQ262" s="32"/>
      <c r="BR262" s="32"/>
      <c r="BS262" s="32"/>
      <c r="BT262" s="32"/>
      <c r="BU262" s="32"/>
      <c r="BV262" s="32"/>
      <c r="BW262" s="32"/>
      <c r="BX262" s="32"/>
      <c r="BY262" s="32"/>
      <c r="BZ262" s="32"/>
      <c r="CA262" s="32"/>
      <c r="CB262" s="32"/>
      <c r="CC262" s="32"/>
      <c r="CD262" s="32"/>
      <c r="CE262" s="32"/>
      <c r="CF262" s="32"/>
      <c r="CG262" s="32"/>
      <c r="CH262" s="32"/>
      <c r="CI262" s="32"/>
      <c r="CJ262" s="32"/>
      <c r="CK262" s="32"/>
      <c r="CL262" s="32"/>
      <c r="CM262" s="32"/>
      <c r="CN262" s="32"/>
      <c r="CO262" s="32"/>
      <c r="CP262" s="32"/>
      <c r="CQ262" s="32"/>
      <c r="CR262" s="32"/>
      <c r="CS262" s="32"/>
      <c r="CT262" s="32"/>
      <c r="CU262" s="32"/>
      <c r="CV262" s="32"/>
      <c r="CW262" s="32"/>
      <c r="CX262" s="32"/>
      <c r="CY262" s="32"/>
      <c r="CZ262" s="32"/>
      <c r="DA262" s="32"/>
      <c r="DB262" s="32"/>
      <c r="DC262" s="32"/>
      <c r="DD262" s="32"/>
      <c r="DE262" s="32"/>
      <c r="DF262" s="32"/>
      <c r="DG262" s="32"/>
      <c r="DH262" s="32"/>
      <c r="DI262" s="32"/>
      <c r="DJ262" s="32"/>
      <c r="DK262" s="32"/>
      <c r="DL262" s="32"/>
      <c r="DM262" s="32"/>
      <c r="DN262" s="32"/>
      <c r="DO262" s="32"/>
      <c r="DP262" s="32"/>
      <c r="DQ262" s="32"/>
      <c r="DR262" s="32"/>
      <c r="DS262" s="32"/>
      <c r="DT262" s="32"/>
      <c r="DU262" s="32"/>
      <c r="DV262" s="32"/>
      <c r="DW262" s="32"/>
      <c r="DX262" s="32"/>
      <c r="DY262" s="32"/>
      <c r="DZ262" s="32"/>
      <c r="EA262" s="32"/>
      <c r="EB262" s="32"/>
      <c r="EC262" s="32"/>
      <c r="ED262" s="32"/>
      <c r="EE262" s="32"/>
      <c r="EF262" s="32"/>
      <c r="EG262" s="32"/>
      <c r="EH262" s="32"/>
      <c r="EI262" s="32"/>
      <c r="EJ262" s="32"/>
      <c r="EK262" s="32"/>
      <c r="EL262" s="32"/>
      <c r="EM262" s="32"/>
      <c r="EN262" s="32"/>
      <c r="EO262" s="32"/>
      <c r="EP262" s="32"/>
      <c r="EQ262" s="32"/>
      <c r="ER262" s="32"/>
      <c r="ES262" s="32"/>
      <c r="ET262" s="32"/>
      <c r="EU262" s="32"/>
      <c r="EV262" s="32"/>
      <c r="EW262" s="32"/>
      <c r="EX262" s="32"/>
      <c r="EY262" s="32"/>
      <c r="EZ262" s="32"/>
      <c r="FA262" s="32"/>
      <c r="FB262" s="32"/>
      <c r="FC262" s="32"/>
      <c r="FD262" s="32"/>
      <c r="FE262" s="32"/>
      <c r="FF262" s="32"/>
      <c r="FG262" s="32"/>
      <c r="FH262" s="32"/>
      <c r="FI262" s="32"/>
      <c r="FJ262" s="32"/>
      <c r="FK262" s="32"/>
      <c r="FL262" s="32"/>
      <c r="FM262" s="32"/>
      <c r="FN262" s="32"/>
      <c r="FO262" s="32"/>
      <c r="FP262" s="32"/>
      <c r="FQ262" s="32"/>
      <c r="FR262" s="32"/>
      <c r="FS262" s="32"/>
      <c r="FT262" s="32"/>
      <c r="FU262" s="32"/>
      <c r="FV262" s="32"/>
      <c r="FW262" s="32"/>
      <c r="FX262" s="32"/>
      <c r="FY262" s="2"/>
      <c r="FZ262" s="2"/>
      <c r="GA262" s="32"/>
      <c r="GB262" s="2"/>
      <c r="GC262" s="2"/>
      <c r="GD262" s="2"/>
      <c r="GE262" s="2"/>
      <c r="GF262" s="2"/>
      <c r="GG262" s="2"/>
      <c r="GH262" s="2"/>
      <c r="GI262" s="2"/>
      <c r="GJ262" s="2"/>
      <c r="GK262" s="2"/>
    </row>
    <row r="263" spans="1:193" x14ac:dyDescent="0.35">
      <c r="A263" s="3" t="s">
        <v>565</v>
      </c>
      <c r="B263" s="2" t="s">
        <v>566</v>
      </c>
      <c r="C263" s="32">
        <f t="shared" ref="C263:BN263" si="352">ROUND((C258-(C101*C43)-C46)/C47,6)</f>
        <v>6.5623000000000001E-2</v>
      </c>
      <c r="D263" s="32">
        <f t="shared" si="352"/>
        <v>9.2756000000000005E-2</v>
      </c>
      <c r="E263" s="32">
        <f t="shared" si="352"/>
        <v>5.2623000000000003E-2</v>
      </c>
      <c r="F263" s="32">
        <f t="shared" si="352"/>
        <v>8.2161999999999999E-2</v>
      </c>
      <c r="G263" s="32">
        <f t="shared" si="352"/>
        <v>3.1572999999999997E-2</v>
      </c>
      <c r="H263" s="32">
        <f t="shared" si="352"/>
        <v>9.3229000000000006E-2</v>
      </c>
      <c r="I263" s="32">
        <f t="shared" si="352"/>
        <v>7.4238999999999999E-2</v>
      </c>
      <c r="J263" s="32">
        <f t="shared" si="352"/>
        <v>0.117565</v>
      </c>
      <c r="K263" s="32">
        <f t="shared" si="352"/>
        <v>8.4481000000000001E-2</v>
      </c>
      <c r="L263" s="32">
        <f t="shared" si="352"/>
        <v>2.7400999999999998E-2</v>
      </c>
      <c r="M263" s="32">
        <f t="shared" si="352"/>
        <v>3.6995E-2</v>
      </c>
      <c r="N263" s="32">
        <f t="shared" si="352"/>
        <v>5.8132000000000003E-2</v>
      </c>
      <c r="O263" s="32">
        <f t="shared" si="352"/>
        <v>5.0084999999999998E-2</v>
      </c>
      <c r="P263" s="32">
        <f t="shared" si="352"/>
        <v>9.8348000000000005E-2</v>
      </c>
      <c r="Q263" s="32">
        <f t="shared" si="352"/>
        <v>8.2313999999999998E-2</v>
      </c>
      <c r="R263" s="32">
        <f t="shared" si="352"/>
        <v>0.91824399999999995</v>
      </c>
      <c r="S263" s="32">
        <f t="shared" si="352"/>
        <v>2.8330999999999999E-2</v>
      </c>
      <c r="T263" s="32">
        <f t="shared" si="352"/>
        <v>0.122387</v>
      </c>
      <c r="U263" s="32">
        <f t="shared" si="352"/>
        <v>4.0314000000000003E-2</v>
      </c>
      <c r="V263" s="32">
        <f t="shared" si="352"/>
        <v>0.106416</v>
      </c>
      <c r="W263" s="32">
        <f t="shared" si="352"/>
        <v>0.55445199999999994</v>
      </c>
      <c r="X263" s="32">
        <f t="shared" si="352"/>
        <v>6.4294000000000004E-2</v>
      </c>
      <c r="Y263" s="32">
        <f t="shared" si="352"/>
        <v>0.143786</v>
      </c>
      <c r="Z263" s="32">
        <f t="shared" si="352"/>
        <v>0.13475599999999999</v>
      </c>
      <c r="AA263" s="32">
        <f t="shared" si="352"/>
        <v>4.9709999999999997E-2</v>
      </c>
      <c r="AB263" s="32">
        <f t="shared" si="352"/>
        <v>2.8216000000000001E-2</v>
      </c>
      <c r="AC263" s="32">
        <f t="shared" si="352"/>
        <v>2.2491000000000001E-2</v>
      </c>
      <c r="AD263" s="32">
        <f t="shared" si="352"/>
        <v>3.0469E-2</v>
      </c>
      <c r="AE263" s="32">
        <f t="shared" si="352"/>
        <v>4.0249E-2</v>
      </c>
      <c r="AF263" s="32">
        <f t="shared" si="352"/>
        <v>3.5625999999999998E-2</v>
      </c>
      <c r="AG263" s="32">
        <f t="shared" si="352"/>
        <v>1.9290999999999999E-2</v>
      </c>
      <c r="AH263" s="32">
        <f t="shared" si="352"/>
        <v>0.23716899999999999</v>
      </c>
      <c r="AI263" s="32">
        <f t="shared" si="352"/>
        <v>0.46286300000000002</v>
      </c>
      <c r="AJ263" s="32">
        <f t="shared" si="352"/>
        <v>8.2322999999999993E-2</v>
      </c>
      <c r="AK263" s="32">
        <f t="shared" si="352"/>
        <v>4.7454000000000003E-2</v>
      </c>
      <c r="AL263" s="32">
        <f t="shared" si="352"/>
        <v>4.9070999999999997E-2</v>
      </c>
      <c r="AM263" s="32">
        <f t="shared" si="352"/>
        <v>8.1418000000000004E-2</v>
      </c>
      <c r="AN263" s="32">
        <f t="shared" si="352"/>
        <v>2.4230999999999999E-2</v>
      </c>
      <c r="AO263" s="32">
        <f t="shared" si="352"/>
        <v>7.6066999999999996E-2</v>
      </c>
      <c r="AP263" s="32">
        <f t="shared" si="352"/>
        <v>3.7879000000000003E-2</v>
      </c>
      <c r="AQ263" s="32">
        <f t="shared" si="352"/>
        <v>4.3787E-2</v>
      </c>
      <c r="AR263" s="32">
        <f t="shared" si="352"/>
        <v>6.1434000000000002E-2</v>
      </c>
      <c r="AS263" s="32">
        <f t="shared" si="352"/>
        <v>1.5716000000000001E-2</v>
      </c>
      <c r="AT263" s="32">
        <f t="shared" si="352"/>
        <v>8.0182000000000003E-2</v>
      </c>
      <c r="AU263" s="32">
        <f t="shared" si="352"/>
        <v>6.9478999999999999E-2</v>
      </c>
      <c r="AV263" s="32">
        <f t="shared" si="352"/>
        <v>0.105021</v>
      </c>
      <c r="AW263" s="32">
        <f t="shared" si="352"/>
        <v>0.11283600000000001</v>
      </c>
      <c r="AX263" s="32">
        <f t="shared" si="352"/>
        <v>5.0088000000000001E-2</v>
      </c>
      <c r="AY263" s="32">
        <f t="shared" si="352"/>
        <v>9.9121000000000001E-2</v>
      </c>
      <c r="AZ263" s="32">
        <f t="shared" si="352"/>
        <v>0.12427100000000001</v>
      </c>
      <c r="BA263" s="32">
        <f t="shared" si="352"/>
        <v>0.10023700000000001</v>
      </c>
      <c r="BB263" s="32">
        <f t="shared" si="352"/>
        <v>0.272864</v>
      </c>
      <c r="BC263" s="32">
        <f t="shared" si="352"/>
        <v>6.0440000000000001E-2</v>
      </c>
      <c r="BD263" s="32">
        <f t="shared" si="352"/>
        <v>6.1886999999999998E-2</v>
      </c>
      <c r="BE263" s="32">
        <f t="shared" si="352"/>
        <v>6.5694000000000002E-2</v>
      </c>
      <c r="BF263" s="32">
        <f t="shared" si="352"/>
        <v>9.1216000000000005E-2</v>
      </c>
      <c r="BG263" s="32">
        <f t="shared" si="352"/>
        <v>0.167294</v>
      </c>
      <c r="BH263" s="32">
        <f t="shared" si="352"/>
        <v>8.9471999999999996E-2</v>
      </c>
      <c r="BI263" s="32">
        <f t="shared" si="352"/>
        <v>8.1729999999999997E-2</v>
      </c>
      <c r="BJ263" s="32">
        <f t="shared" si="352"/>
        <v>6.5812999999999997E-2</v>
      </c>
      <c r="BK263" s="32">
        <f t="shared" si="352"/>
        <v>0.17511599999999999</v>
      </c>
      <c r="BL263" s="32">
        <f t="shared" si="352"/>
        <v>0.20438999999999999</v>
      </c>
      <c r="BM263" s="32">
        <f t="shared" si="352"/>
        <v>0.137018</v>
      </c>
      <c r="BN263" s="32">
        <f t="shared" si="352"/>
        <v>8.3426E-2</v>
      </c>
      <c r="BO263" s="32">
        <f t="shared" ref="BO263:DZ263" si="353">ROUND((BO258-(BO101*BO43)-BO46)/BO47,6)</f>
        <v>6.5531000000000006E-2</v>
      </c>
      <c r="BP263" s="32">
        <f t="shared" si="353"/>
        <v>2.8561E-2</v>
      </c>
      <c r="BQ263" s="32">
        <f t="shared" si="353"/>
        <v>3.3702999999999997E-2</v>
      </c>
      <c r="BR263" s="32">
        <f t="shared" si="353"/>
        <v>4.1683999999999999E-2</v>
      </c>
      <c r="BS263" s="32">
        <f t="shared" si="353"/>
        <v>1.5154000000000001E-2</v>
      </c>
      <c r="BT263" s="32">
        <f t="shared" si="353"/>
        <v>1.21E-2</v>
      </c>
      <c r="BU263" s="32">
        <f t="shared" si="353"/>
        <v>3.4736000000000003E-2</v>
      </c>
      <c r="BV263" s="32">
        <f t="shared" si="353"/>
        <v>9.3539999999999995E-3</v>
      </c>
      <c r="BW263" s="32">
        <f t="shared" si="353"/>
        <v>1.9126000000000001E-2</v>
      </c>
      <c r="BX263" s="32">
        <f t="shared" si="353"/>
        <v>2.4236000000000001E-2</v>
      </c>
      <c r="BY263" s="32">
        <f t="shared" si="353"/>
        <v>4.4103000000000003E-2</v>
      </c>
      <c r="BZ263" s="32">
        <f t="shared" si="353"/>
        <v>8.0002000000000004E-2</v>
      </c>
      <c r="CA263" s="32">
        <f t="shared" si="353"/>
        <v>2.4372999999999999E-2</v>
      </c>
      <c r="CB263" s="32">
        <f t="shared" si="353"/>
        <v>5.2782999999999997E-2</v>
      </c>
      <c r="CC263" s="32">
        <f t="shared" si="353"/>
        <v>0.16245699999999999</v>
      </c>
      <c r="CD263" s="32">
        <f t="shared" si="353"/>
        <v>0.17144599999999999</v>
      </c>
      <c r="CE263" s="32">
        <f t="shared" si="353"/>
        <v>6.4029000000000003E-2</v>
      </c>
      <c r="CF263" s="32">
        <f t="shared" si="353"/>
        <v>6.9713999999999998E-2</v>
      </c>
      <c r="CG263" s="32">
        <f t="shared" si="353"/>
        <v>0.13746700000000001</v>
      </c>
      <c r="CH263" s="32">
        <f t="shared" si="353"/>
        <v>0.120548</v>
      </c>
      <c r="CI263" s="32">
        <f t="shared" si="353"/>
        <v>6.7496E-2</v>
      </c>
      <c r="CJ263" s="32">
        <f t="shared" si="353"/>
        <v>2.3968E-2</v>
      </c>
      <c r="CK263" s="32">
        <f t="shared" si="353"/>
        <v>3.6191000000000001E-2</v>
      </c>
      <c r="CL263" s="32">
        <f t="shared" si="353"/>
        <v>5.4267000000000003E-2</v>
      </c>
      <c r="CM263" s="32">
        <f t="shared" si="353"/>
        <v>3.4363999999999999E-2</v>
      </c>
      <c r="CN263" s="32">
        <f t="shared" si="353"/>
        <v>6.5004000000000006E-2</v>
      </c>
      <c r="CO263" s="32">
        <f t="shared" si="353"/>
        <v>4.1949E-2</v>
      </c>
      <c r="CP263" s="32">
        <f t="shared" si="353"/>
        <v>1.6626999999999999E-2</v>
      </c>
      <c r="CQ263" s="32">
        <f t="shared" si="353"/>
        <v>5.3102999999999997E-2</v>
      </c>
      <c r="CR263" s="32">
        <f t="shared" si="353"/>
        <v>2.4736999999999999E-2</v>
      </c>
      <c r="CS263" s="32">
        <f t="shared" si="353"/>
        <v>7.0891999999999997E-2</v>
      </c>
      <c r="CT263" s="32">
        <f t="shared" si="353"/>
        <v>3.5761000000000001E-2</v>
      </c>
      <c r="CU263" s="32">
        <f t="shared" si="353"/>
        <v>0.23907100000000001</v>
      </c>
      <c r="CV263" s="32">
        <f t="shared" si="353"/>
        <v>4.5684000000000002E-2</v>
      </c>
      <c r="CW263" s="32">
        <f t="shared" si="353"/>
        <v>4.8115999999999999E-2</v>
      </c>
      <c r="CX263" s="32">
        <f t="shared" si="353"/>
        <v>6.5003000000000005E-2</v>
      </c>
      <c r="CY263" s="32">
        <f t="shared" si="353"/>
        <v>0.184141</v>
      </c>
      <c r="CZ263" s="32">
        <f t="shared" si="353"/>
        <v>7.6686000000000004E-2</v>
      </c>
      <c r="DA263" s="32">
        <f t="shared" si="353"/>
        <v>7.1965000000000001E-2</v>
      </c>
      <c r="DB263" s="32">
        <f t="shared" si="353"/>
        <v>0.110301</v>
      </c>
      <c r="DC263" s="32">
        <f t="shared" si="353"/>
        <v>5.6829999999999999E-2</v>
      </c>
      <c r="DD263" s="32">
        <f t="shared" si="353"/>
        <v>1.1270000000000001E-2</v>
      </c>
      <c r="DE263" s="32">
        <f t="shared" si="353"/>
        <v>2.6544999999999999E-2</v>
      </c>
      <c r="DF263" s="32">
        <f t="shared" si="353"/>
        <v>7.2094000000000005E-2</v>
      </c>
      <c r="DG263" s="32">
        <f t="shared" si="353"/>
        <v>3.8692999999999998E-2</v>
      </c>
      <c r="DH263" s="32">
        <f t="shared" si="353"/>
        <v>4.8120000000000003E-2</v>
      </c>
      <c r="DI263" s="32">
        <f t="shared" si="353"/>
        <v>4.3358000000000001E-2</v>
      </c>
      <c r="DJ263" s="32">
        <f t="shared" si="353"/>
        <v>0.12076199999999999</v>
      </c>
      <c r="DK263" s="32">
        <f t="shared" si="353"/>
        <v>0.104879</v>
      </c>
      <c r="DL263" s="32">
        <f t="shared" si="353"/>
        <v>7.1073999999999998E-2</v>
      </c>
      <c r="DM263" s="32">
        <f t="shared" si="353"/>
        <v>0.15415100000000001</v>
      </c>
      <c r="DN263" s="32">
        <f t="shared" si="353"/>
        <v>5.7717999999999998E-2</v>
      </c>
      <c r="DO263" s="32">
        <f t="shared" si="353"/>
        <v>9.9465999999999999E-2</v>
      </c>
      <c r="DP263" s="32">
        <f t="shared" si="353"/>
        <v>0.11068799999999999</v>
      </c>
      <c r="DQ263" s="32">
        <f t="shared" si="353"/>
        <v>2.0657999999999999E-2</v>
      </c>
      <c r="DR263" s="32">
        <f t="shared" si="353"/>
        <v>0.15936600000000001</v>
      </c>
      <c r="DS263" s="32">
        <f t="shared" si="353"/>
        <v>0.17322199999999999</v>
      </c>
      <c r="DT263" s="32">
        <f t="shared" si="353"/>
        <v>0.293962</v>
      </c>
      <c r="DU263" s="32">
        <f t="shared" si="353"/>
        <v>0.162796</v>
      </c>
      <c r="DV263" s="32">
        <f t="shared" si="353"/>
        <v>0.403997</v>
      </c>
      <c r="DW263" s="32">
        <f t="shared" si="353"/>
        <v>0.19125800000000001</v>
      </c>
      <c r="DX263" s="32">
        <f t="shared" si="353"/>
        <v>2.8493000000000001E-2</v>
      </c>
      <c r="DY263" s="32">
        <f t="shared" si="353"/>
        <v>2.1529E-2</v>
      </c>
      <c r="DZ263" s="32">
        <f t="shared" si="353"/>
        <v>3.4457000000000002E-2</v>
      </c>
      <c r="EA263" s="32">
        <f t="shared" ref="EA263:FX263" si="354">ROUND((EA258-(EA101*EA43)-EA46)/EA47,6)</f>
        <v>9.9389999999999999E-3</v>
      </c>
      <c r="EB263" s="32">
        <f t="shared" si="354"/>
        <v>7.1731000000000003E-2</v>
      </c>
      <c r="EC263" s="32">
        <f t="shared" si="354"/>
        <v>0.102538</v>
      </c>
      <c r="ED263" s="32">
        <f t="shared" si="354"/>
        <v>3.8349999999999999E-3</v>
      </c>
      <c r="EE263" s="32">
        <f t="shared" si="354"/>
        <v>0.18854599999999999</v>
      </c>
      <c r="EF263" s="32">
        <f t="shared" si="354"/>
        <v>0.14732899999999999</v>
      </c>
      <c r="EG263" s="32">
        <f t="shared" si="354"/>
        <v>0.120452</v>
      </c>
      <c r="EH263" s="32">
        <f t="shared" si="354"/>
        <v>0.25999899999999998</v>
      </c>
      <c r="EI263" s="32">
        <f t="shared" si="354"/>
        <v>0.10294499999999999</v>
      </c>
      <c r="EJ263" s="32">
        <f t="shared" si="354"/>
        <v>9.0379000000000001E-2</v>
      </c>
      <c r="EK263" s="32">
        <f t="shared" si="354"/>
        <v>1.3780000000000001E-2</v>
      </c>
      <c r="EL263" s="32">
        <f t="shared" si="354"/>
        <v>2.1464E-2</v>
      </c>
      <c r="EM263" s="32">
        <f t="shared" si="354"/>
        <v>3.8698000000000003E-2</v>
      </c>
      <c r="EN263" s="32">
        <f t="shared" si="354"/>
        <v>0.13420899999999999</v>
      </c>
      <c r="EO263" s="32">
        <f t="shared" si="354"/>
        <v>9.2288999999999996E-2</v>
      </c>
      <c r="EP263" s="32">
        <f t="shared" si="354"/>
        <v>3.8172999999999999E-2</v>
      </c>
      <c r="EQ263" s="32">
        <f t="shared" si="354"/>
        <v>1.4929E-2</v>
      </c>
      <c r="ER263" s="32">
        <f t="shared" si="354"/>
        <v>3.4012000000000001E-2</v>
      </c>
      <c r="ES263" s="32">
        <f t="shared" si="354"/>
        <v>9.2099E-2</v>
      </c>
      <c r="ET263" s="32">
        <f t="shared" si="354"/>
        <v>7.0581000000000005E-2</v>
      </c>
      <c r="EU263" s="32">
        <f t="shared" si="354"/>
        <v>0.15759300000000001</v>
      </c>
      <c r="EV263" s="32">
        <f t="shared" si="354"/>
        <v>2.3505999999999999E-2</v>
      </c>
      <c r="EW263" s="32">
        <f t="shared" si="354"/>
        <v>8.5660000000000007E-3</v>
      </c>
      <c r="EX263" s="32">
        <f t="shared" si="354"/>
        <v>6.2962000000000004E-2</v>
      </c>
      <c r="EY263" s="32">
        <f t="shared" si="354"/>
        <v>0.25974799999999998</v>
      </c>
      <c r="EZ263" s="32">
        <f t="shared" si="354"/>
        <v>8.5205000000000003E-2</v>
      </c>
      <c r="FA263" s="32">
        <f t="shared" si="354"/>
        <v>1.0682000000000001E-2</v>
      </c>
      <c r="FB263" s="32">
        <f t="shared" si="354"/>
        <v>8.8070000000000006E-3</v>
      </c>
      <c r="FC263" s="32">
        <f t="shared" si="354"/>
        <v>3.9218999999999997E-2</v>
      </c>
      <c r="FD263" s="32">
        <f t="shared" si="354"/>
        <v>0.10237499999999999</v>
      </c>
      <c r="FE263" s="32">
        <f t="shared" si="354"/>
        <v>5.5752000000000003E-2</v>
      </c>
      <c r="FF263" s="32">
        <f t="shared" si="354"/>
        <v>0.15279100000000001</v>
      </c>
      <c r="FG263" s="32">
        <f t="shared" si="354"/>
        <v>8.8513999999999995E-2</v>
      </c>
      <c r="FH263" s="32">
        <f t="shared" si="354"/>
        <v>4.4006000000000003E-2</v>
      </c>
      <c r="FI263" s="32">
        <f t="shared" si="354"/>
        <v>1.342E-2</v>
      </c>
      <c r="FJ263" s="32">
        <f t="shared" si="354"/>
        <v>2.2457999999999999E-2</v>
      </c>
      <c r="FK263" s="32">
        <f t="shared" si="354"/>
        <v>1.3493E-2</v>
      </c>
      <c r="FL263" s="32">
        <f t="shared" si="354"/>
        <v>3.9613000000000002E-2</v>
      </c>
      <c r="FM263" s="32">
        <f t="shared" si="354"/>
        <v>3.7085E-2</v>
      </c>
      <c r="FN263" s="32">
        <f t="shared" si="354"/>
        <v>8.5141999999999995E-2</v>
      </c>
      <c r="FO263" s="32">
        <f t="shared" si="354"/>
        <v>3.8289999999999999E-3</v>
      </c>
      <c r="FP263" s="32">
        <f t="shared" si="354"/>
        <v>1.687E-2</v>
      </c>
      <c r="FQ263" s="32">
        <f t="shared" si="354"/>
        <v>2.2075999999999998E-2</v>
      </c>
      <c r="FR263" s="32">
        <f t="shared" si="354"/>
        <v>5.6990000000000001E-3</v>
      </c>
      <c r="FS263" s="32">
        <f t="shared" si="354"/>
        <v>7.1380000000000002E-3</v>
      </c>
      <c r="FT263" s="32">
        <f t="shared" si="354"/>
        <v>3.2230000000000002E-3</v>
      </c>
      <c r="FU263" s="32">
        <f t="shared" si="354"/>
        <v>6.0268000000000002E-2</v>
      </c>
      <c r="FV263" s="32">
        <f t="shared" si="354"/>
        <v>7.0338999999999999E-2</v>
      </c>
      <c r="FW263" s="32">
        <f t="shared" si="354"/>
        <v>0.14471899999999999</v>
      </c>
      <c r="FX263" s="32">
        <f t="shared" si="354"/>
        <v>8.2520999999999997E-2</v>
      </c>
      <c r="FY263" s="32"/>
      <c r="FZ263" s="32">
        <f>SUM(C263:FX263)</f>
        <v>15.360930000000002</v>
      </c>
      <c r="GA263" s="32"/>
      <c r="GB263" s="2"/>
      <c r="GC263" s="2"/>
      <c r="GD263" s="2"/>
      <c r="GE263" s="2"/>
      <c r="GF263" s="2"/>
      <c r="GG263" s="2"/>
      <c r="GH263" s="2"/>
      <c r="GI263" s="2"/>
      <c r="GJ263" s="2"/>
      <c r="GK263" s="2"/>
    </row>
    <row r="264" spans="1:193" x14ac:dyDescent="0.35">
      <c r="A264" s="2"/>
      <c r="B264" s="2" t="s">
        <v>567</v>
      </c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  <c r="BH264" s="32"/>
      <c r="BI264" s="32"/>
      <c r="BJ264" s="32"/>
      <c r="BK264" s="32"/>
      <c r="BL264" s="32"/>
      <c r="BM264" s="32"/>
      <c r="BN264" s="32"/>
      <c r="BO264" s="32"/>
      <c r="BP264" s="32"/>
      <c r="BQ264" s="32"/>
      <c r="BR264" s="32"/>
      <c r="BS264" s="32"/>
      <c r="BT264" s="32"/>
      <c r="BU264" s="32"/>
      <c r="BV264" s="32"/>
      <c r="BW264" s="32"/>
      <c r="BX264" s="32"/>
      <c r="BY264" s="32"/>
      <c r="BZ264" s="32"/>
      <c r="CA264" s="32"/>
      <c r="CB264" s="32"/>
      <c r="CC264" s="32"/>
      <c r="CD264" s="32"/>
      <c r="CE264" s="32"/>
      <c r="CF264" s="32"/>
      <c r="CG264" s="32"/>
      <c r="CH264" s="32"/>
      <c r="CI264" s="32"/>
      <c r="CJ264" s="32"/>
      <c r="CK264" s="32"/>
      <c r="CL264" s="32"/>
      <c r="CM264" s="32"/>
      <c r="CN264" s="32"/>
      <c r="CO264" s="32"/>
      <c r="CP264" s="32"/>
      <c r="CQ264" s="32"/>
      <c r="CR264" s="32"/>
      <c r="CS264" s="32"/>
      <c r="CT264" s="32"/>
      <c r="CU264" s="32"/>
      <c r="CV264" s="32"/>
      <c r="CW264" s="32"/>
      <c r="CX264" s="32"/>
      <c r="CY264" s="32"/>
      <c r="CZ264" s="32"/>
      <c r="DA264" s="32"/>
      <c r="DB264" s="32"/>
      <c r="DC264" s="32"/>
      <c r="DD264" s="32"/>
      <c r="DE264" s="32"/>
      <c r="DF264" s="32"/>
      <c r="DG264" s="32"/>
      <c r="DH264" s="32"/>
      <c r="DI264" s="32"/>
      <c r="DJ264" s="32"/>
      <c r="DK264" s="32"/>
      <c r="DL264" s="32"/>
      <c r="DM264" s="32"/>
      <c r="DN264" s="32"/>
      <c r="DO264" s="32"/>
      <c r="DP264" s="32"/>
      <c r="DQ264" s="32"/>
      <c r="DR264" s="32"/>
      <c r="DS264" s="32"/>
      <c r="DT264" s="32"/>
      <c r="DU264" s="32"/>
      <c r="DV264" s="32"/>
      <c r="DW264" s="32"/>
      <c r="DX264" s="32"/>
      <c r="DY264" s="32"/>
      <c r="DZ264" s="32"/>
      <c r="EA264" s="32"/>
      <c r="EB264" s="32"/>
      <c r="EC264" s="32"/>
      <c r="ED264" s="32"/>
      <c r="EE264" s="32"/>
      <c r="EF264" s="32"/>
      <c r="EG264" s="32"/>
      <c r="EH264" s="32"/>
      <c r="EI264" s="32"/>
      <c r="EJ264" s="32"/>
      <c r="EK264" s="32"/>
      <c r="EL264" s="32"/>
      <c r="EM264" s="32"/>
      <c r="EN264" s="32"/>
      <c r="EO264" s="32"/>
      <c r="EP264" s="32"/>
      <c r="EQ264" s="32"/>
      <c r="ER264" s="32"/>
      <c r="ES264" s="32"/>
      <c r="ET264" s="32"/>
      <c r="EU264" s="32"/>
      <c r="EV264" s="32"/>
      <c r="EW264" s="32"/>
      <c r="EX264" s="32"/>
      <c r="EY264" s="32"/>
      <c r="EZ264" s="32"/>
      <c r="FA264" s="32"/>
      <c r="FB264" s="32"/>
      <c r="FC264" s="32"/>
      <c r="FD264" s="32"/>
      <c r="FE264" s="32"/>
      <c r="FF264" s="32"/>
      <c r="FG264" s="32"/>
      <c r="FH264" s="32"/>
      <c r="FI264" s="32"/>
      <c r="FJ264" s="32"/>
      <c r="FK264" s="32"/>
      <c r="FL264" s="32"/>
      <c r="FM264" s="32"/>
      <c r="FN264" s="32"/>
      <c r="FO264" s="32"/>
      <c r="FP264" s="32"/>
      <c r="FQ264" s="32"/>
      <c r="FR264" s="32"/>
      <c r="FS264" s="32"/>
      <c r="FT264" s="32"/>
      <c r="FU264" s="32"/>
      <c r="FV264" s="32"/>
      <c r="FW264" s="32"/>
      <c r="FX264" s="32"/>
      <c r="FY264" s="32"/>
      <c r="FZ264" s="32"/>
      <c r="GA264" s="32"/>
      <c r="GB264" s="2"/>
      <c r="GC264" s="2"/>
      <c r="GD264" s="2"/>
      <c r="GE264" s="2"/>
      <c r="GF264" s="2"/>
      <c r="GG264" s="2"/>
      <c r="GH264" s="2"/>
      <c r="GI264" s="2"/>
      <c r="GJ264" s="2"/>
      <c r="GK264" s="2"/>
    </row>
    <row r="265" spans="1:193" x14ac:dyDescent="0.35">
      <c r="A265" s="2"/>
      <c r="B265" s="2" t="s">
        <v>568</v>
      </c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  <c r="BH265" s="32"/>
      <c r="BI265" s="32"/>
      <c r="BJ265" s="32"/>
      <c r="BK265" s="32"/>
      <c r="BL265" s="32"/>
      <c r="BM265" s="32"/>
      <c r="BN265" s="32"/>
      <c r="BO265" s="32"/>
      <c r="BP265" s="32"/>
      <c r="BQ265" s="32"/>
      <c r="BR265" s="32"/>
      <c r="BS265" s="32"/>
      <c r="BT265" s="32"/>
      <c r="BU265" s="32"/>
      <c r="BV265" s="32"/>
      <c r="BW265" s="32"/>
      <c r="BX265" s="32"/>
      <c r="BY265" s="32"/>
      <c r="BZ265" s="32"/>
      <c r="CA265" s="32"/>
      <c r="CB265" s="32"/>
      <c r="CC265" s="32"/>
      <c r="CD265" s="32"/>
      <c r="CE265" s="32"/>
      <c r="CF265" s="32"/>
      <c r="CG265" s="32"/>
      <c r="CH265" s="32"/>
      <c r="CI265" s="32"/>
      <c r="CJ265" s="32"/>
      <c r="CK265" s="32"/>
      <c r="CL265" s="32"/>
      <c r="CM265" s="32"/>
      <c r="CN265" s="32"/>
      <c r="CO265" s="32"/>
      <c r="CP265" s="32"/>
      <c r="CQ265" s="32"/>
      <c r="CR265" s="32"/>
      <c r="CS265" s="32"/>
      <c r="CT265" s="32"/>
      <c r="CU265" s="32"/>
      <c r="CV265" s="32"/>
      <c r="CW265" s="32"/>
      <c r="CX265" s="32"/>
      <c r="CY265" s="32"/>
      <c r="CZ265" s="32"/>
      <c r="DA265" s="32"/>
      <c r="DB265" s="32"/>
      <c r="DC265" s="32"/>
      <c r="DD265" s="32"/>
      <c r="DE265" s="32"/>
      <c r="DF265" s="32"/>
      <c r="DG265" s="32"/>
      <c r="DH265" s="32"/>
      <c r="DI265" s="32"/>
      <c r="DJ265" s="32"/>
      <c r="DK265" s="32"/>
      <c r="DL265" s="32"/>
      <c r="DM265" s="32"/>
      <c r="DN265" s="32"/>
      <c r="DO265" s="32"/>
      <c r="DP265" s="32"/>
      <c r="DQ265" s="32"/>
      <c r="DR265" s="32"/>
      <c r="DS265" s="32"/>
      <c r="DT265" s="32"/>
      <c r="DU265" s="32"/>
      <c r="DV265" s="32"/>
      <c r="DW265" s="32"/>
      <c r="DX265" s="32"/>
      <c r="DY265" s="32"/>
      <c r="DZ265" s="32"/>
      <c r="EA265" s="32"/>
      <c r="EB265" s="32"/>
      <c r="EC265" s="32"/>
      <c r="ED265" s="32"/>
      <c r="EE265" s="32"/>
      <c r="EF265" s="32"/>
      <c r="EG265" s="32"/>
      <c r="EH265" s="32"/>
      <c r="EI265" s="32"/>
      <c r="EJ265" s="32"/>
      <c r="EK265" s="32"/>
      <c r="EL265" s="32"/>
      <c r="EM265" s="32"/>
      <c r="EN265" s="32"/>
      <c r="EO265" s="32"/>
      <c r="EP265" s="32"/>
      <c r="EQ265" s="32"/>
      <c r="ER265" s="32"/>
      <c r="ES265" s="32"/>
      <c r="ET265" s="32"/>
      <c r="EU265" s="32"/>
      <c r="EV265" s="32"/>
      <c r="EW265" s="32"/>
      <c r="EX265" s="32"/>
      <c r="EY265" s="32"/>
      <c r="EZ265" s="32"/>
      <c r="FA265" s="32"/>
      <c r="FB265" s="32"/>
      <c r="FC265" s="32"/>
      <c r="FD265" s="32"/>
      <c r="FE265" s="32"/>
      <c r="FF265" s="32"/>
      <c r="FG265" s="32"/>
      <c r="FH265" s="32"/>
      <c r="FI265" s="32"/>
      <c r="FJ265" s="32"/>
      <c r="FK265" s="32"/>
      <c r="FL265" s="32"/>
      <c r="FM265" s="32"/>
      <c r="FN265" s="32"/>
      <c r="FO265" s="32"/>
      <c r="FP265" s="32"/>
      <c r="FQ265" s="32"/>
      <c r="FR265" s="32"/>
      <c r="FS265" s="32"/>
      <c r="FT265" s="32"/>
      <c r="FU265" s="32"/>
      <c r="FV265" s="32"/>
      <c r="FW265" s="32"/>
      <c r="FX265" s="32"/>
      <c r="FY265" s="32"/>
      <c r="FZ265" s="32"/>
      <c r="GA265" s="72"/>
      <c r="GB265" s="32"/>
      <c r="GC265" s="32"/>
      <c r="GD265" s="32"/>
      <c r="GE265" s="2"/>
      <c r="GF265" s="2"/>
      <c r="GG265" s="2"/>
      <c r="GH265" s="2"/>
      <c r="GI265" s="2"/>
      <c r="GJ265" s="2"/>
      <c r="GK265" s="2"/>
    </row>
    <row r="266" spans="1:193" x14ac:dyDescent="0.35">
      <c r="A266" s="3" t="s">
        <v>569</v>
      </c>
      <c r="B266" s="2" t="s">
        <v>570</v>
      </c>
      <c r="C266" s="32">
        <f t="shared" ref="C266:BN266" si="355">ROUND(((C49)*(1+C205+C206))/C47,6)</f>
        <v>0.85531000000000001</v>
      </c>
      <c r="D266" s="32">
        <f t="shared" si="355"/>
        <v>0.212814</v>
      </c>
      <c r="E266" s="32">
        <f t="shared" si="355"/>
        <v>0.73023899999999997</v>
      </c>
      <c r="F266" s="32">
        <f t="shared" si="355"/>
        <v>0.31465399999999999</v>
      </c>
      <c r="G266" s="32">
        <f t="shared" si="355"/>
        <v>1.767004</v>
      </c>
      <c r="H266" s="32">
        <f t="shared" si="355"/>
        <v>7.1174689999999998</v>
      </c>
      <c r="I266" s="32">
        <f t="shared" si="355"/>
        <v>0.75645899999999999</v>
      </c>
      <c r="J266" s="32">
        <f t="shared" si="355"/>
        <v>4.9778840000000004</v>
      </c>
      <c r="K266" s="32">
        <f t="shared" si="355"/>
        <v>20.125630999999998</v>
      </c>
      <c r="L266" s="32">
        <f t="shared" si="355"/>
        <v>1.0930439999999999</v>
      </c>
      <c r="M266" s="32">
        <f t="shared" si="355"/>
        <v>2.7617829999999999</v>
      </c>
      <c r="N266" s="32">
        <f t="shared" si="355"/>
        <v>0.10224800000000001</v>
      </c>
      <c r="O266" s="32">
        <f t="shared" si="355"/>
        <v>0.362201</v>
      </c>
      <c r="P266" s="32">
        <f t="shared" si="355"/>
        <v>18.454605999999998</v>
      </c>
      <c r="Q266" s="32">
        <f t="shared" si="355"/>
        <v>0.178365</v>
      </c>
      <c r="R266" s="32">
        <f t="shared" si="355"/>
        <v>13.533434</v>
      </c>
      <c r="S266" s="32">
        <f t="shared" si="355"/>
        <v>1.5676969999999999</v>
      </c>
      <c r="T266" s="32">
        <f t="shared" si="355"/>
        <v>37.976159000000003</v>
      </c>
      <c r="U266" s="32">
        <f t="shared" si="355"/>
        <v>31.927441999999999</v>
      </c>
      <c r="V266" s="32">
        <f t="shared" si="355"/>
        <v>25.014655000000001</v>
      </c>
      <c r="W266" s="32">
        <f t="shared" si="355"/>
        <v>151.54418100000001</v>
      </c>
      <c r="X266" s="32">
        <f t="shared" si="355"/>
        <v>53.859366999999999</v>
      </c>
      <c r="Y266" s="32">
        <f t="shared" si="355"/>
        <v>12.659993999999999</v>
      </c>
      <c r="Z266" s="32">
        <f t="shared" si="355"/>
        <v>35.185701999999999</v>
      </c>
      <c r="AA266" s="32">
        <f t="shared" si="355"/>
        <v>0.14735000000000001</v>
      </c>
      <c r="AB266" s="32">
        <f t="shared" si="355"/>
        <v>9.5630999999999994E-2</v>
      </c>
      <c r="AC266" s="32">
        <f t="shared" si="355"/>
        <v>2.0908730000000002</v>
      </c>
      <c r="AD266" s="32">
        <f t="shared" si="355"/>
        <v>2.0010590000000001</v>
      </c>
      <c r="AE266" s="32">
        <f t="shared" si="355"/>
        <v>19.543668</v>
      </c>
      <c r="AF266" s="32">
        <f t="shared" si="355"/>
        <v>10.835058999999999</v>
      </c>
      <c r="AG266" s="32">
        <f t="shared" si="355"/>
        <v>2.5121250000000002</v>
      </c>
      <c r="AH266" s="32">
        <f t="shared" si="355"/>
        <v>20.400825999999999</v>
      </c>
      <c r="AI266" s="32">
        <f t="shared" si="355"/>
        <v>86.264236999999994</v>
      </c>
      <c r="AJ266" s="32">
        <f t="shared" si="355"/>
        <v>25.170209</v>
      </c>
      <c r="AK266" s="32">
        <f t="shared" si="355"/>
        <v>13.566731000000001</v>
      </c>
      <c r="AL266" s="32">
        <f t="shared" si="355"/>
        <v>11.083007</v>
      </c>
      <c r="AM266" s="32">
        <f t="shared" si="355"/>
        <v>14.932668</v>
      </c>
      <c r="AN266" s="32">
        <f t="shared" si="355"/>
        <v>5.3100389999999997</v>
      </c>
      <c r="AO266" s="32">
        <f t="shared" si="355"/>
        <v>1.598292</v>
      </c>
      <c r="AP266" s="32">
        <f t="shared" si="355"/>
        <v>3.9969999999999999E-2</v>
      </c>
      <c r="AQ266" s="32">
        <f t="shared" si="355"/>
        <v>10.327216</v>
      </c>
      <c r="AR266" s="32">
        <f t="shared" si="355"/>
        <v>9.2229000000000005E-2</v>
      </c>
      <c r="AS266" s="32">
        <f t="shared" si="355"/>
        <v>0.202851</v>
      </c>
      <c r="AT266" s="32">
        <f t="shared" si="355"/>
        <v>2.7744840000000002</v>
      </c>
      <c r="AU266" s="32">
        <f t="shared" si="355"/>
        <v>14.713641000000001</v>
      </c>
      <c r="AV266" s="32">
        <f t="shared" si="355"/>
        <v>21.540537</v>
      </c>
      <c r="AW266" s="32">
        <f t="shared" si="355"/>
        <v>26.176794000000001</v>
      </c>
      <c r="AX266" s="32">
        <f t="shared" si="355"/>
        <v>30.508309000000001</v>
      </c>
      <c r="AY266" s="32">
        <f t="shared" si="355"/>
        <v>16.829469</v>
      </c>
      <c r="AZ266" s="32">
        <f t="shared" si="355"/>
        <v>9.5110000000000004E-3</v>
      </c>
      <c r="BA266" s="32">
        <f t="shared" si="355"/>
        <v>1.0327470000000001</v>
      </c>
      <c r="BB266" s="32">
        <f t="shared" si="355"/>
        <v>3.3215110000000001</v>
      </c>
      <c r="BC266" s="32">
        <f t="shared" si="355"/>
        <v>0.21429200000000001</v>
      </c>
      <c r="BD266" s="32">
        <f t="shared" si="355"/>
        <v>1.6315550000000001</v>
      </c>
      <c r="BE266" s="32">
        <f t="shared" si="355"/>
        <v>4.6021799999999997</v>
      </c>
      <c r="BF266" s="32">
        <f t="shared" si="355"/>
        <v>0.33777600000000002</v>
      </c>
      <c r="BG266" s="32">
        <f t="shared" si="355"/>
        <v>14.549035999999999</v>
      </c>
      <c r="BH266" s="32">
        <f t="shared" si="355"/>
        <v>11.894024999999999</v>
      </c>
      <c r="BI266" s="32">
        <f t="shared" si="355"/>
        <v>17.782554000000001</v>
      </c>
      <c r="BJ266" s="32">
        <f t="shared" si="355"/>
        <v>0.99363400000000002</v>
      </c>
      <c r="BK266" s="32">
        <f t="shared" si="355"/>
        <v>0.520764</v>
      </c>
      <c r="BL266" s="32">
        <f t="shared" si="355"/>
        <v>86.000744999999995</v>
      </c>
      <c r="BM266" s="32">
        <f t="shared" si="355"/>
        <v>23.559805999999998</v>
      </c>
      <c r="BN266" s="32">
        <f t="shared" si="355"/>
        <v>2.4242080000000001</v>
      </c>
      <c r="BO266" s="32">
        <f t="shared" ref="BO266:DZ266" si="356">ROUND(((BO49)*(1+BO205+BO206))/BO47,6)</f>
        <v>4.5534280000000003</v>
      </c>
      <c r="BP266" s="32">
        <f t="shared" si="356"/>
        <v>8.6072959999999998</v>
      </c>
      <c r="BQ266" s="32">
        <f t="shared" si="356"/>
        <v>0.47445100000000001</v>
      </c>
      <c r="BR266" s="32">
        <f t="shared" si="356"/>
        <v>0.84279599999999999</v>
      </c>
      <c r="BS266" s="32">
        <f t="shared" si="356"/>
        <v>1.090076</v>
      </c>
      <c r="BT266" s="32">
        <f t="shared" si="356"/>
        <v>2.1043959999999999</v>
      </c>
      <c r="BU266" s="32">
        <f t="shared" si="356"/>
        <v>5.8969899999999997</v>
      </c>
      <c r="BV266" s="32">
        <f t="shared" si="356"/>
        <v>0.69003400000000004</v>
      </c>
      <c r="BW266" s="32">
        <f t="shared" si="356"/>
        <v>0.86199999999999999</v>
      </c>
      <c r="BX266" s="32">
        <f t="shared" si="356"/>
        <v>14.290877999999999</v>
      </c>
      <c r="BY266" s="32">
        <f t="shared" si="356"/>
        <v>7.034084</v>
      </c>
      <c r="BZ266" s="32">
        <f t="shared" si="356"/>
        <v>22.125682999999999</v>
      </c>
      <c r="CA266" s="32">
        <f t="shared" si="356"/>
        <v>8.6736059999999995</v>
      </c>
      <c r="CB266" s="32">
        <f t="shared" si="356"/>
        <v>6.5933000000000005E-2</v>
      </c>
      <c r="CC266" s="32">
        <f t="shared" si="356"/>
        <v>47.719124999999998</v>
      </c>
      <c r="CD266" s="32">
        <f t="shared" si="356"/>
        <v>49.487366000000002</v>
      </c>
      <c r="CE266" s="32">
        <f t="shared" si="356"/>
        <v>21.700454000000001</v>
      </c>
      <c r="CF266" s="32">
        <f t="shared" si="356"/>
        <v>29.930961</v>
      </c>
      <c r="CG266" s="32">
        <f t="shared" si="356"/>
        <v>37.575555999999999</v>
      </c>
      <c r="CH266" s="32">
        <f t="shared" si="356"/>
        <v>52.362291999999997</v>
      </c>
      <c r="CI266" s="32">
        <f t="shared" si="356"/>
        <v>8.1384980000000002</v>
      </c>
      <c r="CJ266" s="32">
        <f t="shared" si="356"/>
        <v>2.1287780000000001</v>
      </c>
      <c r="CK266" s="32">
        <f t="shared" si="356"/>
        <v>0.57463200000000003</v>
      </c>
      <c r="CL266" s="32">
        <f t="shared" si="356"/>
        <v>3.5583749999999998</v>
      </c>
      <c r="CM266" s="32">
        <f t="shared" si="356"/>
        <v>3.5816759999999999</v>
      </c>
      <c r="CN266" s="32">
        <f t="shared" si="356"/>
        <v>0.189411</v>
      </c>
      <c r="CO266" s="32">
        <f t="shared" si="356"/>
        <v>0.27627699999999999</v>
      </c>
      <c r="CP266" s="32">
        <f t="shared" si="356"/>
        <v>1.4170229999999999</v>
      </c>
      <c r="CQ266" s="32">
        <f t="shared" si="356"/>
        <v>5.2865979999999997</v>
      </c>
      <c r="CR266" s="32">
        <f t="shared" si="356"/>
        <v>6.1873100000000001</v>
      </c>
      <c r="CS266" s="32">
        <f t="shared" si="356"/>
        <v>15.536773999999999</v>
      </c>
      <c r="CT266" s="32">
        <f t="shared" si="356"/>
        <v>15.897176</v>
      </c>
      <c r="CU266" s="32">
        <f t="shared" si="356"/>
        <v>51.619804999999999</v>
      </c>
      <c r="CV266" s="32">
        <f t="shared" si="356"/>
        <v>41.535116000000002</v>
      </c>
      <c r="CW266" s="32">
        <f t="shared" si="356"/>
        <v>13.217040000000001</v>
      </c>
      <c r="CX266" s="32">
        <f t="shared" si="356"/>
        <v>11.195925000000001</v>
      </c>
      <c r="CY266" s="32">
        <f t="shared" si="356"/>
        <v>150.70380299999999</v>
      </c>
      <c r="CZ266" s="32">
        <f t="shared" si="356"/>
        <v>3.727757</v>
      </c>
      <c r="DA266" s="32">
        <f t="shared" si="356"/>
        <v>20.313359999999999</v>
      </c>
      <c r="DB266" s="32">
        <f t="shared" si="356"/>
        <v>23.158235999999999</v>
      </c>
      <c r="DC266" s="32">
        <f t="shared" si="356"/>
        <v>17.115098</v>
      </c>
      <c r="DD266" s="32">
        <f t="shared" si="356"/>
        <v>3.5593149999999998</v>
      </c>
      <c r="DE266" s="32">
        <f t="shared" si="356"/>
        <v>6.1769189999999998</v>
      </c>
      <c r="DF266" s="32">
        <f t="shared" si="356"/>
        <v>0.32926</v>
      </c>
      <c r="DG266" s="32">
        <f t="shared" si="356"/>
        <v>17.026253000000001</v>
      </c>
      <c r="DH266" s="32">
        <f t="shared" si="356"/>
        <v>2.4040590000000002</v>
      </c>
      <c r="DI266" s="32">
        <f t="shared" si="356"/>
        <v>1.631294</v>
      </c>
      <c r="DJ266" s="32">
        <f t="shared" si="356"/>
        <v>15.137422000000001</v>
      </c>
      <c r="DK266" s="32">
        <f t="shared" si="356"/>
        <v>16.291399999999999</v>
      </c>
      <c r="DL266" s="32">
        <f t="shared" si="356"/>
        <v>1.1144080000000001</v>
      </c>
      <c r="DM266" s="32">
        <f t="shared" si="356"/>
        <v>35.622028</v>
      </c>
      <c r="DN266" s="32">
        <f t="shared" si="356"/>
        <v>3.7376</v>
      </c>
      <c r="DO266" s="32">
        <f t="shared" si="356"/>
        <v>2.6846260000000002</v>
      </c>
      <c r="DP266" s="32">
        <f t="shared" si="356"/>
        <v>29.079827999999999</v>
      </c>
      <c r="DQ266" s="32">
        <f t="shared" si="356"/>
        <v>2.0901489999999998</v>
      </c>
      <c r="DR266" s="32">
        <f t="shared" si="356"/>
        <v>10.045677</v>
      </c>
      <c r="DS266" s="32">
        <f t="shared" si="356"/>
        <v>20.517938999999998</v>
      </c>
      <c r="DT266" s="32">
        <f t="shared" si="356"/>
        <v>81.921727000000004</v>
      </c>
      <c r="DU266" s="32">
        <f t="shared" si="356"/>
        <v>31.725680000000001</v>
      </c>
      <c r="DV266" s="32">
        <f t="shared" si="356"/>
        <v>105.86555199999999</v>
      </c>
      <c r="DW266" s="32">
        <f t="shared" si="356"/>
        <v>40.634107999999998</v>
      </c>
      <c r="DX266" s="32">
        <f t="shared" si="356"/>
        <v>7.8788609999999997</v>
      </c>
      <c r="DY266" s="32">
        <f t="shared" si="356"/>
        <v>4.3389720000000001</v>
      </c>
      <c r="DZ266" s="32">
        <f t="shared" si="356"/>
        <v>3.8517380000000001</v>
      </c>
      <c r="EA266" s="32">
        <f t="shared" ref="EA266:FX266" si="357">ROUND(((EA49)*(1+EA205+EA206))/EA47,6)</f>
        <v>1.526235</v>
      </c>
      <c r="EB266" s="32">
        <f t="shared" si="357"/>
        <v>10.022205</v>
      </c>
      <c r="EC266" s="32">
        <f t="shared" si="357"/>
        <v>23.607011</v>
      </c>
      <c r="ED266" s="32">
        <f t="shared" si="357"/>
        <v>0.16994799999999999</v>
      </c>
      <c r="EE266" s="32">
        <f t="shared" si="357"/>
        <v>52.799937</v>
      </c>
      <c r="EF266" s="32">
        <f t="shared" si="357"/>
        <v>8.9705829999999995</v>
      </c>
      <c r="EG266" s="32">
        <f t="shared" si="357"/>
        <v>29.830262000000001</v>
      </c>
      <c r="EH266" s="32">
        <f t="shared" si="357"/>
        <v>63.448917999999999</v>
      </c>
      <c r="EI266" s="32">
        <f t="shared" si="357"/>
        <v>0.63639299999999999</v>
      </c>
      <c r="EJ266" s="32">
        <f t="shared" si="357"/>
        <v>0.82936799999999999</v>
      </c>
      <c r="EK266" s="32">
        <f t="shared" si="357"/>
        <v>1.673211</v>
      </c>
      <c r="EL266" s="32">
        <f t="shared" si="357"/>
        <v>3.6186750000000001</v>
      </c>
      <c r="EM266" s="32">
        <f t="shared" si="357"/>
        <v>7.0764690000000003</v>
      </c>
      <c r="EN266" s="32">
        <f t="shared" si="357"/>
        <v>11.393606999999999</v>
      </c>
      <c r="EO266" s="32">
        <f t="shared" si="357"/>
        <v>19.50534</v>
      </c>
      <c r="EP266" s="32">
        <f t="shared" si="357"/>
        <v>6.5995150000000002</v>
      </c>
      <c r="EQ266" s="32">
        <f t="shared" si="357"/>
        <v>5.0029999999999996E-3</v>
      </c>
      <c r="ER266" s="32">
        <f t="shared" si="357"/>
        <v>7.0017009999999997</v>
      </c>
      <c r="ES266" s="32">
        <f t="shared" si="357"/>
        <v>27.167397999999999</v>
      </c>
      <c r="ET266" s="32">
        <f t="shared" si="357"/>
        <v>17.587591</v>
      </c>
      <c r="EU266" s="32">
        <f t="shared" si="357"/>
        <v>20.860865</v>
      </c>
      <c r="EV266" s="32">
        <f t="shared" si="357"/>
        <v>12.443856</v>
      </c>
      <c r="EW266" s="32">
        <f t="shared" si="357"/>
        <v>0.65506500000000001</v>
      </c>
      <c r="EX266" s="32">
        <f t="shared" si="357"/>
        <v>17.427023999999999</v>
      </c>
      <c r="EY266" s="32">
        <f t="shared" si="357"/>
        <v>29.284295</v>
      </c>
      <c r="EZ266" s="32">
        <f t="shared" si="357"/>
        <v>31.523554000000001</v>
      </c>
      <c r="FA266" s="32">
        <f t="shared" si="357"/>
        <v>0.26307199999999997</v>
      </c>
      <c r="FB266" s="32">
        <f t="shared" si="357"/>
        <v>2.0357940000000001</v>
      </c>
      <c r="FC266" s="32">
        <f t="shared" si="357"/>
        <v>1.8363339999999999</v>
      </c>
      <c r="FD266" s="32">
        <f t="shared" si="357"/>
        <v>18.614294000000001</v>
      </c>
      <c r="FE266" s="32">
        <f t="shared" si="357"/>
        <v>28.440192</v>
      </c>
      <c r="FF266" s="32">
        <f t="shared" si="357"/>
        <v>42.102485000000001</v>
      </c>
      <c r="FG266" s="32">
        <f t="shared" si="357"/>
        <v>32.271864000000001</v>
      </c>
      <c r="FH266" s="32">
        <f t="shared" si="357"/>
        <v>27.985602</v>
      </c>
      <c r="FI266" s="32">
        <f t="shared" si="357"/>
        <v>0.68419399999999997</v>
      </c>
      <c r="FJ266" s="32">
        <f t="shared" si="357"/>
        <v>1.039506</v>
      </c>
      <c r="FK266" s="32">
        <f t="shared" si="357"/>
        <v>0.476825</v>
      </c>
      <c r="FL266" s="32">
        <f t="shared" si="357"/>
        <v>0.45051400000000003</v>
      </c>
      <c r="FM266" s="32">
        <f t="shared" si="357"/>
        <v>0.87873400000000002</v>
      </c>
      <c r="FN266" s="32">
        <f t="shared" si="357"/>
        <v>0.33965299999999998</v>
      </c>
      <c r="FO266" s="32">
        <f t="shared" si="357"/>
        <v>0.311002</v>
      </c>
      <c r="FP266" s="32">
        <f t="shared" si="357"/>
        <v>0.65520800000000001</v>
      </c>
      <c r="FQ266" s="32">
        <f t="shared" si="357"/>
        <v>1.9159219999999999</v>
      </c>
      <c r="FR266" s="32">
        <f t="shared" si="357"/>
        <v>1.7668459999999999</v>
      </c>
      <c r="FS266" s="32">
        <f t="shared" si="357"/>
        <v>2.0178720000000001</v>
      </c>
      <c r="FT266" s="32">
        <f t="shared" si="357"/>
        <v>2.2689900000000001</v>
      </c>
      <c r="FU266" s="32">
        <f t="shared" si="357"/>
        <v>5.6948679999999996</v>
      </c>
      <c r="FV266" s="32">
        <f t="shared" si="357"/>
        <v>7.2598269999999996</v>
      </c>
      <c r="FW266" s="32">
        <f t="shared" si="357"/>
        <v>42.477040000000002</v>
      </c>
      <c r="FX266" s="32">
        <f t="shared" si="357"/>
        <v>56.014127999999999</v>
      </c>
      <c r="FY266" s="32"/>
      <c r="FZ266" s="32"/>
      <c r="GA266" s="32"/>
      <c r="GB266" s="32"/>
      <c r="GC266" s="32"/>
      <c r="GD266" s="32"/>
      <c r="GE266" s="2"/>
      <c r="GF266" s="2"/>
      <c r="GG266" s="2"/>
      <c r="GH266" s="2"/>
      <c r="GI266" s="2"/>
      <c r="GJ266" s="2"/>
      <c r="GK266" s="2"/>
    </row>
    <row r="267" spans="1:193" x14ac:dyDescent="0.35">
      <c r="A267" s="2"/>
      <c r="B267" s="2" t="s">
        <v>571</v>
      </c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  <c r="BH267" s="32"/>
      <c r="BI267" s="32"/>
      <c r="BJ267" s="32"/>
      <c r="BK267" s="32"/>
      <c r="BL267" s="32"/>
      <c r="BM267" s="32"/>
      <c r="BN267" s="32"/>
      <c r="BO267" s="32"/>
      <c r="BP267" s="32"/>
      <c r="BQ267" s="32"/>
      <c r="BR267" s="32"/>
      <c r="BS267" s="32"/>
      <c r="BT267" s="32"/>
      <c r="BU267" s="32"/>
      <c r="BV267" s="32"/>
      <c r="BW267" s="32"/>
      <c r="BX267" s="32"/>
      <c r="BY267" s="32"/>
      <c r="BZ267" s="32"/>
      <c r="CA267" s="32"/>
      <c r="CB267" s="32"/>
      <c r="CC267" s="32"/>
      <c r="CD267" s="32"/>
      <c r="CE267" s="32"/>
      <c r="CF267" s="32"/>
      <c r="CG267" s="32"/>
      <c r="CH267" s="32"/>
      <c r="CI267" s="32"/>
      <c r="CJ267" s="32"/>
      <c r="CK267" s="32"/>
      <c r="CL267" s="32"/>
      <c r="CM267" s="32"/>
      <c r="CN267" s="32"/>
      <c r="CO267" s="32"/>
      <c r="CP267" s="32"/>
      <c r="CQ267" s="32"/>
      <c r="CR267" s="32"/>
      <c r="CS267" s="32"/>
      <c r="CT267" s="32"/>
      <c r="CU267" s="32"/>
      <c r="CV267" s="32"/>
      <c r="CW267" s="32"/>
      <c r="CX267" s="32"/>
      <c r="CY267" s="32"/>
      <c r="CZ267" s="32"/>
      <c r="DA267" s="32"/>
      <c r="DB267" s="32"/>
      <c r="DC267" s="32"/>
      <c r="DD267" s="32"/>
      <c r="DE267" s="32"/>
      <c r="DF267" s="32"/>
      <c r="DG267" s="32"/>
      <c r="DH267" s="32"/>
      <c r="DI267" s="32"/>
      <c r="DJ267" s="32"/>
      <c r="DK267" s="32"/>
      <c r="DL267" s="32"/>
      <c r="DM267" s="32"/>
      <c r="DN267" s="32"/>
      <c r="DO267" s="32"/>
      <c r="DP267" s="32"/>
      <c r="DQ267" s="32"/>
      <c r="DR267" s="32"/>
      <c r="DS267" s="32"/>
      <c r="DT267" s="32"/>
      <c r="DU267" s="32"/>
      <c r="DV267" s="32"/>
      <c r="DW267" s="32"/>
      <c r="DX267" s="32"/>
      <c r="DY267" s="32"/>
      <c r="DZ267" s="32"/>
      <c r="EA267" s="32"/>
      <c r="EB267" s="32"/>
      <c r="EC267" s="32"/>
      <c r="ED267" s="32"/>
      <c r="EE267" s="32"/>
      <c r="EF267" s="32"/>
      <c r="EG267" s="32"/>
      <c r="EH267" s="32"/>
      <c r="EI267" s="32"/>
      <c r="EJ267" s="32"/>
      <c r="EK267" s="32"/>
      <c r="EL267" s="32"/>
      <c r="EM267" s="32"/>
      <c r="EN267" s="32"/>
      <c r="EO267" s="32"/>
      <c r="EP267" s="32"/>
      <c r="EQ267" s="32"/>
      <c r="ER267" s="32"/>
      <c r="ES267" s="32"/>
      <c r="ET267" s="32"/>
      <c r="EU267" s="32"/>
      <c r="EV267" s="32"/>
      <c r="EW267" s="32"/>
      <c r="EX267" s="32"/>
      <c r="EY267" s="32"/>
      <c r="EZ267" s="32"/>
      <c r="FA267" s="32"/>
      <c r="FB267" s="32"/>
      <c r="FC267" s="32"/>
      <c r="FD267" s="32"/>
      <c r="FE267" s="32"/>
      <c r="FF267" s="32"/>
      <c r="FG267" s="32"/>
      <c r="FH267" s="32"/>
      <c r="FI267" s="32"/>
      <c r="FJ267" s="32"/>
      <c r="FK267" s="32"/>
      <c r="FL267" s="32"/>
      <c r="FM267" s="32"/>
      <c r="FN267" s="32"/>
      <c r="FO267" s="32"/>
      <c r="FP267" s="32"/>
      <c r="FQ267" s="32"/>
      <c r="FR267" s="32"/>
      <c r="FS267" s="32"/>
      <c r="FT267" s="32"/>
      <c r="FU267" s="32"/>
      <c r="FV267" s="32"/>
      <c r="FW267" s="32"/>
      <c r="FX267" s="32"/>
      <c r="FY267" s="32"/>
      <c r="FZ267" s="32"/>
      <c r="GA267" s="2"/>
      <c r="GB267" s="32"/>
      <c r="GC267" s="32"/>
      <c r="GD267" s="32"/>
      <c r="GE267" s="2"/>
      <c r="GF267" s="2"/>
      <c r="GG267" s="2"/>
      <c r="GH267" s="2"/>
      <c r="GI267" s="2"/>
      <c r="GJ267" s="2"/>
      <c r="GK267" s="2"/>
    </row>
    <row r="268" spans="1:193" x14ac:dyDescent="0.35">
      <c r="A268" s="2"/>
      <c r="B268" s="2" t="s">
        <v>572</v>
      </c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  <c r="BH268" s="32"/>
      <c r="BI268" s="32"/>
      <c r="BJ268" s="32"/>
      <c r="BK268" s="32"/>
      <c r="BL268" s="32"/>
      <c r="BM268" s="32"/>
      <c r="BN268" s="32"/>
      <c r="BO268" s="32"/>
      <c r="BP268" s="32"/>
      <c r="BQ268" s="32"/>
      <c r="BR268" s="32"/>
      <c r="BS268" s="32"/>
      <c r="BT268" s="32"/>
      <c r="BU268" s="32"/>
      <c r="BV268" s="32"/>
      <c r="BW268" s="32"/>
      <c r="BX268" s="32"/>
      <c r="BY268" s="32"/>
      <c r="BZ268" s="32"/>
      <c r="CA268" s="32"/>
      <c r="CB268" s="32"/>
      <c r="CC268" s="32"/>
      <c r="CD268" s="32"/>
      <c r="CE268" s="32"/>
      <c r="CF268" s="32"/>
      <c r="CG268" s="32"/>
      <c r="CH268" s="32"/>
      <c r="CI268" s="32"/>
      <c r="CJ268" s="32"/>
      <c r="CK268" s="32"/>
      <c r="CL268" s="32"/>
      <c r="CM268" s="32"/>
      <c r="CN268" s="32"/>
      <c r="CO268" s="32"/>
      <c r="CP268" s="32"/>
      <c r="CQ268" s="32"/>
      <c r="CR268" s="32"/>
      <c r="CS268" s="32"/>
      <c r="CT268" s="32"/>
      <c r="CU268" s="32"/>
      <c r="CV268" s="32"/>
      <c r="CW268" s="32"/>
      <c r="CX268" s="32"/>
      <c r="CY268" s="32"/>
      <c r="CZ268" s="32"/>
      <c r="DA268" s="32"/>
      <c r="DB268" s="32"/>
      <c r="DC268" s="32"/>
      <c r="DD268" s="32"/>
      <c r="DE268" s="32"/>
      <c r="DF268" s="32"/>
      <c r="DG268" s="32"/>
      <c r="DH268" s="32"/>
      <c r="DI268" s="32"/>
      <c r="DJ268" s="32"/>
      <c r="DK268" s="32"/>
      <c r="DL268" s="32"/>
      <c r="DM268" s="32"/>
      <c r="DN268" s="32"/>
      <c r="DO268" s="32"/>
      <c r="DP268" s="32"/>
      <c r="DQ268" s="32"/>
      <c r="DR268" s="32"/>
      <c r="DS268" s="32"/>
      <c r="DT268" s="32"/>
      <c r="DU268" s="32"/>
      <c r="DV268" s="32"/>
      <c r="DW268" s="32"/>
      <c r="DX268" s="32"/>
      <c r="DY268" s="32"/>
      <c r="DZ268" s="32"/>
      <c r="EA268" s="32"/>
      <c r="EB268" s="32"/>
      <c r="EC268" s="32"/>
      <c r="ED268" s="32"/>
      <c r="EE268" s="32"/>
      <c r="EF268" s="32"/>
      <c r="EG268" s="32"/>
      <c r="EH268" s="32"/>
      <c r="EI268" s="32"/>
      <c r="EJ268" s="32"/>
      <c r="EK268" s="32"/>
      <c r="EL268" s="32"/>
      <c r="EM268" s="32"/>
      <c r="EN268" s="32"/>
      <c r="EO268" s="32"/>
      <c r="EP268" s="32"/>
      <c r="EQ268" s="32"/>
      <c r="ER268" s="32"/>
      <c r="ES268" s="32"/>
      <c r="ET268" s="32"/>
      <c r="EU268" s="32"/>
      <c r="EV268" s="32"/>
      <c r="EW268" s="32"/>
      <c r="EX268" s="32"/>
      <c r="EY268" s="32"/>
      <c r="EZ268" s="32"/>
      <c r="FA268" s="32"/>
      <c r="FB268" s="32"/>
      <c r="FC268" s="32"/>
      <c r="FD268" s="32"/>
      <c r="FE268" s="32"/>
      <c r="FF268" s="32"/>
      <c r="FG268" s="32"/>
      <c r="FH268" s="32"/>
      <c r="FI268" s="32"/>
      <c r="FJ268" s="32"/>
      <c r="FK268" s="32"/>
      <c r="FL268" s="32"/>
      <c r="FM268" s="32"/>
      <c r="FN268" s="32"/>
      <c r="FO268" s="32"/>
      <c r="FP268" s="32"/>
      <c r="FQ268" s="32"/>
      <c r="FR268" s="32"/>
      <c r="FS268" s="32"/>
      <c r="FT268" s="32"/>
      <c r="FU268" s="32"/>
      <c r="FV268" s="32"/>
      <c r="FW268" s="32"/>
      <c r="FX268" s="32"/>
      <c r="FY268" s="32"/>
      <c r="FZ268" s="32"/>
      <c r="GA268" s="2"/>
      <c r="GB268" s="32"/>
      <c r="GC268" s="32"/>
      <c r="GD268" s="32"/>
      <c r="GE268" s="2"/>
      <c r="GF268" s="2"/>
      <c r="GG268" s="2"/>
      <c r="GH268" s="2"/>
      <c r="GI268" s="2"/>
      <c r="GJ268" s="2"/>
      <c r="GK268" s="2"/>
    </row>
    <row r="269" spans="1:193" x14ac:dyDescent="0.35">
      <c r="A269" s="3" t="s">
        <v>573</v>
      </c>
      <c r="B269" s="2" t="s">
        <v>574</v>
      </c>
      <c r="C269" s="32">
        <f t="shared" ref="C269:AY269" si="358">MIN(C261,C263)</f>
        <v>2.7E-2</v>
      </c>
      <c r="D269" s="32">
        <f t="shared" si="358"/>
        <v>2.7E-2</v>
      </c>
      <c r="E269" s="32">
        <f t="shared" si="358"/>
        <v>2.7E-2</v>
      </c>
      <c r="F269" s="32">
        <f t="shared" si="358"/>
        <v>2.7E-2</v>
      </c>
      <c r="G269" s="32">
        <f t="shared" si="358"/>
        <v>2.5264999999999999E-2</v>
      </c>
      <c r="H269" s="32">
        <f t="shared" si="358"/>
        <v>2.7E-2</v>
      </c>
      <c r="I269" s="32">
        <f t="shared" si="358"/>
        <v>2.7E-2</v>
      </c>
      <c r="J269" s="32">
        <f t="shared" si="358"/>
        <v>2.7E-2</v>
      </c>
      <c r="K269" s="32">
        <f t="shared" si="358"/>
        <v>2.7E-2</v>
      </c>
      <c r="L269" s="32">
        <f t="shared" si="358"/>
        <v>2.6894999999999999E-2</v>
      </c>
      <c r="M269" s="32">
        <f t="shared" si="358"/>
        <v>2.5946999999999998E-2</v>
      </c>
      <c r="N269" s="32">
        <f t="shared" si="358"/>
        <v>1.8756000000000002E-2</v>
      </c>
      <c r="O269" s="32">
        <f t="shared" si="358"/>
        <v>2.7E-2</v>
      </c>
      <c r="P269" s="32">
        <f t="shared" si="358"/>
        <v>2.7E-2</v>
      </c>
      <c r="Q269" s="32">
        <f t="shared" si="358"/>
        <v>2.7E-2</v>
      </c>
      <c r="R269" s="32">
        <f t="shared" si="358"/>
        <v>2.7E-2</v>
      </c>
      <c r="S269" s="32">
        <f t="shared" si="358"/>
        <v>2.6013999999999999E-2</v>
      </c>
      <c r="T269" s="32">
        <f t="shared" si="358"/>
        <v>2.4301E-2</v>
      </c>
      <c r="U269" s="32">
        <f t="shared" si="358"/>
        <v>2.3800999999999999E-2</v>
      </c>
      <c r="V269" s="32">
        <f t="shared" si="358"/>
        <v>2.7E-2</v>
      </c>
      <c r="W269" s="32">
        <f t="shared" si="358"/>
        <v>2.7E-2</v>
      </c>
      <c r="X269" s="32">
        <f t="shared" si="358"/>
        <v>1.5755999999999999E-2</v>
      </c>
      <c r="Y269" s="32">
        <f t="shared" si="358"/>
        <v>2.4498000000000002E-2</v>
      </c>
      <c r="Z269" s="32">
        <f t="shared" si="358"/>
        <v>2.359E-2</v>
      </c>
      <c r="AA269" s="32">
        <f t="shared" si="358"/>
        <v>2.7E-2</v>
      </c>
      <c r="AB269" s="32">
        <f t="shared" si="358"/>
        <v>2.7E-2</v>
      </c>
      <c r="AC269" s="32">
        <f t="shared" si="358"/>
        <v>2.0982000000000001E-2</v>
      </c>
      <c r="AD269" s="32">
        <f t="shared" si="358"/>
        <v>1.9693000000000002E-2</v>
      </c>
      <c r="AE269" s="32">
        <f t="shared" si="358"/>
        <v>1.2814000000000001E-2</v>
      </c>
      <c r="AF269" s="32">
        <f t="shared" si="358"/>
        <v>1.1674E-2</v>
      </c>
      <c r="AG269" s="32">
        <f t="shared" si="358"/>
        <v>1.2485E-2</v>
      </c>
      <c r="AH269" s="32">
        <f t="shared" si="358"/>
        <v>2.2123E-2</v>
      </c>
      <c r="AI269" s="32">
        <f t="shared" si="358"/>
        <v>2.7E-2</v>
      </c>
      <c r="AJ269" s="32">
        <f t="shared" si="358"/>
        <v>2.3788E-2</v>
      </c>
      <c r="AK269" s="32">
        <f t="shared" si="358"/>
        <v>2.128E-2</v>
      </c>
      <c r="AL269" s="32">
        <f t="shared" si="358"/>
        <v>2.7E-2</v>
      </c>
      <c r="AM269" s="32">
        <f t="shared" si="358"/>
        <v>2.1449000000000003E-2</v>
      </c>
      <c r="AN269" s="32">
        <f t="shared" si="358"/>
        <v>2.4230999999999999E-2</v>
      </c>
      <c r="AO269" s="32">
        <f t="shared" si="358"/>
        <v>2.7E-2</v>
      </c>
      <c r="AP269" s="32">
        <f t="shared" si="358"/>
        <v>2.7E-2</v>
      </c>
      <c r="AQ269" s="32">
        <f t="shared" si="358"/>
        <v>1.8685E-2</v>
      </c>
      <c r="AR269" s="32">
        <f t="shared" si="358"/>
        <v>2.7E-2</v>
      </c>
      <c r="AS269" s="32">
        <f t="shared" si="358"/>
        <v>1.2137999999999999E-2</v>
      </c>
      <c r="AT269" s="32">
        <f t="shared" si="358"/>
        <v>2.7E-2</v>
      </c>
      <c r="AU269" s="32">
        <f t="shared" si="358"/>
        <v>2.4187999999999998E-2</v>
      </c>
      <c r="AV269" s="32">
        <f t="shared" si="358"/>
        <v>2.7E-2</v>
      </c>
      <c r="AW269" s="32">
        <f t="shared" si="358"/>
        <v>2.4431000000000001E-2</v>
      </c>
      <c r="AX269" s="32">
        <f t="shared" si="358"/>
        <v>2.1797999999999998E-2</v>
      </c>
      <c r="AY269" s="32">
        <f t="shared" si="358"/>
        <v>2.7E-2</v>
      </c>
      <c r="AZ269" s="32">
        <f>MIN(AZ261,AZ263)</f>
        <v>1.5720000000000001E-2</v>
      </c>
      <c r="BA269" s="32">
        <f t="shared" ref="BA269:DL269" si="359">MIN(BA261,BA263)</f>
        <v>2.6893999999999998E-2</v>
      </c>
      <c r="BB269" s="32">
        <f t="shared" si="359"/>
        <v>2.4684000000000001E-2</v>
      </c>
      <c r="BC269" s="32">
        <f t="shared" si="359"/>
        <v>2.0715000000000001E-2</v>
      </c>
      <c r="BD269" s="32">
        <f t="shared" si="359"/>
        <v>2.7E-2</v>
      </c>
      <c r="BE269" s="32">
        <f t="shared" si="359"/>
        <v>2.7E-2</v>
      </c>
      <c r="BF269" s="32">
        <f t="shared" si="359"/>
        <v>2.7E-2</v>
      </c>
      <c r="BG269" s="32">
        <f t="shared" si="359"/>
        <v>2.7E-2</v>
      </c>
      <c r="BH269" s="32">
        <f t="shared" si="359"/>
        <v>2.6419000000000002E-2</v>
      </c>
      <c r="BI269" s="32">
        <f t="shared" si="359"/>
        <v>1.3433E-2</v>
      </c>
      <c r="BJ269" s="32">
        <f t="shared" si="359"/>
        <v>2.7E-2</v>
      </c>
      <c r="BK269" s="32">
        <f t="shared" si="359"/>
        <v>2.7E-2</v>
      </c>
      <c r="BL269" s="32">
        <f t="shared" si="359"/>
        <v>2.7E-2</v>
      </c>
      <c r="BM269" s="32">
        <f t="shared" si="359"/>
        <v>2.5833999999999999E-2</v>
      </c>
      <c r="BN269" s="32">
        <f t="shared" si="359"/>
        <v>2.7E-2</v>
      </c>
      <c r="BO269" s="32">
        <f t="shared" si="359"/>
        <v>2.0202999999999999E-2</v>
      </c>
      <c r="BP269" s="32">
        <f t="shared" si="359"/>
        <v>2.6702E-2</v>
      </c>
      <c r="BQ269" s="32">
        <f t="shared" si="359"/>
        <v>2.6759000000000002E-2</v>
      </c>
      <c r="BR269" s="32">
        <f t="shared" si="359"/>
        <v>9.6999999999999986E-3</v>
      </c>
      <c r="BS269" s="32">
        <f t="shared" si="359"/>
        <v>4.3949999999999996E-3</v>
      </c>
      <c r="BT269" s="32">
        <f t="shared" si="359"/>
        <v>6.6509999999999998E-3</v>
      </c>
      <c r="BU269" s="32">
        <f t="shared" si="359"/>
        <v>1.3811E-2</v>
      </c>
      <c r="BV269" s="32">
        <f t="shared" si="359"/>
        <v>9.3539999999999995E-3</v>
      </c>
      <c r="BW269" s="32">
        <f t="shared" si="359"/>
        <v>1.5736E-2</v>
      </c>
      <c r="BX269" s="32">
        <f t="shared" si="359"/>
        <v>1.9067000000000001E-2</v>
      </c>
      <c r="BY269" s="32">
        <f t="shared" si="359"/>
        <v>2.7E-2</v>
      </c>
      <c r="BZ269" s="32">
        <f t="shared" si="359"/>
        <v>2.7E-2</v>
      </c>
      <c r="CA269" s="32">
        <f t="shared" si="359"/>
        <v>2.3040999999999999E-2</v>
      </c>
      <c r="CB269" s="32">
        <f t="shared" si="359"/>
        <v>2.7E-2</v>
      </c>
      <c r="CC269" s="32">
        <f t="shared" si="359"/>
        <v>2.7E-2</v>
      </c>
      <c r="CD269" s="32">
        <f t="shared" si="359"/>
        <v>2.452E-2</v>
      </c>
      <c r="CE269" s="32">
        <f t="shared" si="359"/>
        <v>2.7E-2</v>
      </c>
      <c r="CF269" s="32">
        <f t="shared" si="359"/>
        <v>2.4333999999999998E-2</v>
      </c>
      <c r="CG269" s="32">
        <f t="shared" si="359"/>
        <v>2.7E-2</v>
      </c>
      <c r="CH269" s="32">
        <f t="shared" si="359"/>
        <v>2.7E-2</v>
      </c>
      <c r="CI269" s="32">
        <f t="shared" si="359"/>
        <v>2.7E-2</v>
      </c>
      <c r="CJ269" s="32">
        <f t="shared" si="359"/>
        <v>2.3968E-2</v>
      </c>
      <c r="CK269" s="32">
        <f t="shared" si="359"/>
        <v>1.1601E-2</v>
      </c>
      <c r="CL269" s="32">
        <f t="shared" si="359"/>
        <v>1.3228999999999999E-2</v>
      </c>
      <c r="CM269" s="32">
        <f t="shared" si="359"/>
        <v>7.2740000000000001E-3</v>
      </c>
      <c r="CN269" s="32">
        <f t="shared" si="359"/>
        <v>2.7E-2</v>
      </c>
      <c r="CO269" s="32">
        <f t="shared" si="359"/>
        <v>2.7E-2</v>
      </c>
      <c r="CP269" s="32">
        <f t="shared" si="359"/>
        <v>1.6626999999999999E-2</v>
      </c>
      <c r="CQ269" s="32">
        <f t="shared" si="359"/>
        <v>1.7426999999999998E-2</v>
      </c>
      <c r="CR269" s="32">
        <f t="shared" si="359"/>
        <v>4.169E-3</v>
      </c>
      <c r="CS269" s="32">
        <f t="shared" si="359"/>
        <v>2.7E-2</v>
      </c>
      <c r="CT269" s="32">
        <f t="shared" si="359"/>
        <v>1.3519999999999999E-2</v>
      </c>
      <c r="CU269" s="32">
        <f t="shared" si="359"/>
        <v>2.4615999999999999E-2</v>
      </c>
      <c r="CV269" s="32">
        <f t="shared" si="359"/>
        <v>1.5979E-2</v>
      </c>
      <c r="CW269" s="32">
        <f t="shared" si="359"/>
        <v>1.7379000000000002E-2</v>
      </c>
      <c r="CX269" s="32">
        <f t="shared" si="359"/>
        <v>2.6824000000000001E-2</v>
      </c>
      <c r="CY269" s="32">
        <f t="shared" si="359"/>
        <v>2.7E-2</v>
      </c>
      <c r="CZ269" s="32">
        <f t="shared" si="359"/>
        <v>2.7E-2</v>
      </c>
      <c r="DA269" s="32">
        <f t="shared" si="359"/>
        <v>2.7E-2</v>
      </c>
      <c r="DB269" s="32">
        <f t="shared" si="359"/>
        <v>2.7E-2</v>
      </c>
      <c r="DC269" s="32">
        <f t="shared" si="359"/>
        <v>2.2418E-2</v>
      </c>
      <c r="DD269" s="32">
        <f t="shared" si="359"/>
        <v>3.4300000000000003E-3</v>
      </c>
      <c r="DE269" s="32">
        <f t="shared" si="359"/>
        <v>1.1894999999999999E-2</v>
      </c>
      <c r="DF269" s="32">
        <f t="shared" si="359"/>
        <v>2.7E-2</v>
      </c>
      <c r="DG269" s="32">
        <f t="shared" si="359"/>
        <v>2.5453E-2</v>
      </c>
      <c r="DH269" s="32">
        <f t="shared" si="359"/>
        <v>2.5515999999999997E-2</v>
      </c>
      <c r="DI269" s="32">
        <f t="shared" si="359"/>
        <v>2.3844999999999998E-2</v>
      </c>
      <c r="DJ269" s="32">
        <f t="shared" si="359"/>
        <v>2.5883E-2</v>
      </c>
      <c r="DK269" s="32">
        <f t="shared" si="359"/>
        <v>2.0658000000000003E-2</v>
      </c>
      <c r="DL269" s="32">
        <f t="shared" si="359"/>
        <v>2.6966999999999998E-2</v>
      </c>
      <c r="DM269" s="32">
        <f t="shared" ref="DM269:FX269" si="360">MIN(DM261,DM263)</f>
        <v>2.4899000000000001E-2</v>
      </c>
      <c r="DN269" s="32">
        <f t="shared" si="360"/>
        <v>2.7E-2</v>
      </c>
      <c r="DO269" s="32">
        <f t="shared" si="360"/>
        <v>2.7E-2</v>
      </c>
      <c r="DP269" s="32">
        <f t="shared" si="360"/>
        <v>2.7E-2</v>
      </c>
      <c r="DQ269" s="32">
        <f t="shared" si="360"/>
        <v>2.0657999999999999E-2</v>
      </c>
      <c r="DR269" s="32">
        <f t="shared" si="360"/>
        <v>2.7E-2</v>
      </c>
      <c r="DS269" s="32">
        <f t="shared" si="360"/>
        <v>2.7E-2</v>
      </c>
      <c r="DT269" s="32">
        <f t="shared" si="360"/>
        <v>2.6728999999999999E-2</v>
      </c>
      <c r="DU269" s="32">
        <f t="shared" si="360"/>
        <v>2.7E-2</v>
      </c>
      <c r="DV269" s="32">
        <f t="shared" si="360"/>
        <v>2.7E-2</v>
      </c>
      <c r="DW269" s="32">
        <f t="shared" si="360"/>
        <v>2.6997E-2</v>
      </c>
      <c r="DX269" s="32">
        <f t="shared" si="360"/>
        <v>2.3931000000000001E-2</v>
      </c>
      <c r="DY269" s="32">
        <f t="shared" si="360"/>
        <v>1.7927999999999999E-2</v>
      </c>
      <c r="DZ269" s="32">
        <f t="shared" si="360"/>
        <v>2.2661999999999998E-2</v>
      </c>
      <c r="EA269" s="32">
        <f t="shared" si="360"/>
        <v>9.9389999999999999E-3</v>
      </c>
      <c r="EB269" s="32">
        <f t="shared" si="360"/>
        <v>2.7E-2</v>
      </c>
      <c r="EC269" s="32">
        <f t="shared" si="360"/>
        <v>2.7E-2</v>
      </c>
      <c r="ED269" s="32">
        <f t="shared" si="360"/>
        <v>3.8349999999999999E-3</v>
      </c>
      <c r="EE269" s="32">
        <f t="shared" si="360"/>
        <v>2.7E-2</v>
      </c>
      <c r="EF269" s="32">
        <f t="shared" si="360"/>
        <v>2.4594999999999999E-2</v>
      </c>
      <c r="EG269" s="32">
        <f t="shared" si="360"/>
        <v>2.7E-2</v>
      </c>
      <c r="EH269" s="32">
        <f t="shared" si="360"/>
        <v>2.7E-2</v>
      </c>
      <c r="EI269" s="32">
        <f t="shared" si="360"/>
        <v>2.7E-2</v>
      </c>
      <c r="EJ269" s="32">
        <f t="shared" si="360"/>
        <v>2.7E-2</v>
      </c>
      <c r="EK269" s="32">
        <f t="shared" si="360"/>
        <v>5.7670000000000004E-3</v>
      </c>
      <c r="EL269" s="32">
        <f t="shared" si="360"/>
        <v>6.143E-3</v>
      </c>
      <c r="EM269" s="32">
        <f t="shared" si="360"/>
        <v>2.1308000000000001E-2</v>
      </c>
      <c r="EN269" s="32">
        <f t="shared" si="360"/>
        <v>2.7E-2</v>
      </c>
      <c r="EO269" s="32">
        <f t="shared" si="360"/>
        <v>2.7E-2</v>
      </c>
      <c r="EP269" s="32">
        <f t="shared" si="360"/>
        <v>2.5585999999999998E-2</v>
      </c>
      <c r="EQ269" s="32">
        <f>MIN(EQ261,EQ263)</f>
        <v>5.5929999999999999E-3</v>
      </c>
      <c r="ER269" s="32">
        <f t="shared" si="360"/>
        <v>2.1283E-2</v>
      </c>
      <c r="ES269" s="32">
        <f t="shared" si="360"/>
        <v>2.7E-2</v>
      </c>
      <c r="ET269" s="32">
        <f t="shared" si="360"/>
        <v>2.7E-2</v>
      </c>
      <c r="EU269" s="32">
        <f t="shared" si="360"/>
        <v>2.7E-2</v>
      </c>
      <c r="EV269" s="32">
        <f t="shared" si="360"/>
        <v>1.5009E-2</v>
      </c>
      <c r="EW269" s="32">
        <f t="shared" si="360"/>
        <v>7.2809999999999993E-3</v>
      </c>
      <c r="EX269" s="32">
        <f t="shared" si="360"/>
        <v>8.9099999999999995E-3</v>
      </c>
      <c r="EY269" s="32">
        <f t="shared" si="360"/>
        <v>2.7E-2</v>
      </c>
      <c r="EZ269" s="32">
        <f t="shared" si="360"/>
        <v>2.7E-2</v>
      </c>
      <c r="FA269" s="32">
        <f t="shared" si="360"/>
        <v>1.0666E-2</v>
      </c>
      <c r="FB269" s="32">
        <f t="shared" si="360"/>
        <v>8.8070000000000006E-3</v>
      </c>
      <c r="FC269" s="32">
        <f t="shared" si="360"/>
        <v>2.7E-2</v>
      </c>
      <c r="FD269" s="32">
        <f t="shared" si="360"/>
        <v>2.7E-2</v>
      </c>
      <c r="FE269" s="32">
        <f t="shared" si="360"/>
        <v>1.9181E-2</v>
      </c>
      <c r="FF269" s="32">
        <f t="shared" si="360"/>
        <v>2.7E-2</v>
      </c>
      <c r="FG269" s="32">
        <f t="shared" si="360"/>
        <v>2.7E-2</v>
      </c>
      <c r="FH269" s="32">
        <f t="shared" si="360"/>
        <v>2.4771999999999999E-2</v>
      </c>
      <c r="FI269" s="32">
        <f>MIN(FI261,FI263)</f>
        <v>9.639E-3</v>
      </c>
      <c r="FJ269" s="32">
        <f t="shared" si="360"/>
        <v>2.2207999999999999E-2</v>
      </c>
      <c r="FK269" s="32">
        <f t="shared" si="360"/>
        <v>1.0845E-2</v>
      </c>
      <c r="FL269" s="32">
        <f t="shared" si="360"/>
        <v>2.7E-2</v>
      </c>
      <c r="FM269" s="32">
        <f t="shared" si="360"/>
        <v>2.3414000000000001E-2</v>
      </c>
      <c r="FN269" s="32">
        <f t="shared" si="360"/>
        <v>2.7E-2</v>
      </c>
      <c r="FO269" s="32">
        <f t="shared" si="360"/>
        <v>3.8289999999999999E-3</v>
      </c>
      <c r="FP269" s="32">
        <f t="shared" si="360"/>
        <v>1.2143000000000001E-2</v>
      </c>
      <c r="FQ269" s="32">
        <f>MIN(FQ261,FQ263)</f>
        <v>2.188E-2</v>
      </c>
      <c r="FR269" s="32">
        <f t="shared" si="360"/>
        <v>5.6990000000000001E-3</v>
      </c>
      <c r="FS269" s="32">
        <f t="shared" si="360"/>
        <v>5.0679999999999996E-3</v>
      </c>
      <c r="FT269" s="32">
        <f t="shared" si="360"/>
        <v>3.2230000000000002E-3</v>
      </c>
      <c r="FU269" s="32">
        <f t="shared" si="360"/>
        <v>2.3344999999999998E-2</v>
      </c>
      <c r="FV269" s="32">
        <f t="shared" si="360"/>
        <v>2.0032000000000001E-2</v>
      </c>
      <c r="FW269" s="32">
        <f t="shared" si="360"/>
        <v>2.6498000000000001E-2</v>
      </c>
      <c r="FX269" s="32">
        <f t="shared" si="360"/>
        <v>2.4674999999999999E-2</v>
      </c>
      <c r="FY269" s="32"/>
      <c r="FZ269" s="32"/>
      <c r="GA269" s="2"/>
      <c r="GB269" s="32"/>
      <c r="GC269" s="32"/>
      <c r="GD269" s="32"/>
      <c r="GE269" s="2"/>
      <c r="GF269" s="2"/>
      <c r="GG269" s="2"/>
      <c r="GH269" s="2"/>
      <c r="GI269" s="2"/>
      <c r="GJ269" s="2"/>
      <c r="GK269" s="2"/>
    </row>
    <row r="270" spans="1:193" x14ac:dyDescent="0.35">
      <c r="A270" s="2"/>
      <c r="B270" s="2" t="s">
        <v>575</v>
      </c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  <c r="BH270" s="32"/>
      <c r="BI270" s="32"/>
      <c r="BJ270" s="32"/>
      <c r="BK270" s="32"/>
      <c r="BL270" s="32"/>
      <c r="BM270" s="32"/>
      <c r="BN270" s="32"/>
      <c r="BO270" s="32"/>
      <c r="BP270" s="32"/>
      <c r="BQ270" s="32"/>
      <c r="BR270" s="32"/>
      <c r="BS270" s="32"/>
      <c r="BT270" s="32"/>
      <c r="BU270" s="32"/>
      <c r="BV270" s="32"/>
      <c r="BW270" s="32"/>
      <c r="BX270" s="32"/>
      <c r="BY270" s="32"/>
      <c r="BZ270" s="32"/>
      <c r="CA270" s="32"/>
      <c r="CB270" s="32"/>
      <c r="CC270" s="32"/>
      <c r="CD270" s="32"/>
      <c r="CE270" s="32"/>
      <c r="CF270" s="32"/>
      <c r="CG270" s="32"/>
      <c r="CH270" s="32"/>
      <c r="CI270" s="32"/>
      <c r="CJ270" s="32"/>
      <c r="CK270" s="32"/>
      <c r="CL270" s="32"/>
      <c r="CM270" s="32"/>
      <c r="CN270" s="32"/>
      <c r="CO270" s="32"/>
      <c r="CP270" s="32"/>
      <c r="CQ270" s="32"/>
      <c r="CR270" s="32"/>
      <c r="CS270" s="32"/>
      <c r="CT270" s="32"/>
      <c r="CU270" s="32"/>
      <c r="CV270" s="32"/>
      <c r="CW270" s="32"/>
      <c r="CX270" s="32"/>
      <c r="CY270" s="32"/>
      <c r="CZ270" s="32"/>
      <c r="DA270" s="32"/>
      <c r="DB270" s="32"/>
      <c r="DC270" s="32"/>
      <c r="DD270" s="32"/>
      <c r="DE270" s="32"/>
      <c r="DF270" s="32"/>
      <c r="DG270" s="32"/>
      <c r="DH270" s="32"/>
      <c r="DI270" s="32"/>
      <c r="DJ270" s="32"/>
      <c r="DK270" s="32"/>
      <c r="DL270" s="32"/>
      <c r="DM270" s="32"/>
      <c r="DN270" s="32"/>
      <c r="DO270" s="32"/>
      <c r="DP270" s="32"/>
      <c r="DQ270" s="32"/>
      <c r="DR270" s="32"/>
      <c r="DS270" s="32"/>
      <c r="DT270" s="32"/>
      <c r="DU270" s="32"/>
      <c r="DV270" s="32"/>
      <c r="DW270" s="32"/>
      <c r="DX270" s="32"/>
      <c r="DY270" s="32"/>
      <c r="DZ270" s="32"/>
      <c r="EA270" s="32"/>
      <c r="EB270" s="32"/>
      <c r="EC270" s="32"/>
      <c r="ED270" s="32"/>
      <c r="EE270" s="32"/>
      <c r="EF270" s="32"/>
      <c r="EG270" s="32"/>
      <c r="EH270" s="32"/>
      <c r="EI270" s="32"/>
      <c r="EJ270" s="32"/>
      <c r="EK270" s="32"/>
      <c r="EL270" s="32"/>
      <c r="EM270" s="32"/>
      <c r="EN270" s="32"/>
      <c r="EO270" s="32"/>
      <c r="EP270" s="32"/>
      <c r="EQ270" s="32"/>
      <c r="ER270" s="32"/>
      <c r="ES270" s="32"/>
      <c r="ET270" s="32"/>
      <c r="EU270" s="32"/>
      <c r="EV270" s="32"/>
      <c r="EW270" s="32"/>
      <c r="EX270" s="32"/>
      <c r="EY270" s="32"/>
      <c r="EZ270" s="32"/>
      <c r="FA270" s="32"/>
      <c r="FB270" s="32"/>
      <c r="FC270" s="32"/>
      <c r="FD270" s="32"/>
      <c r="FE270" s="32"/>
      <c r="FF270" s="32"/>
      <c r="FG270" s="32"/>
      <c r="FH270" s="32"/>
      <c r="FI270" s="32"/>
      <c r="FJ270" s="32"/>
      <c r="FK270" s="32"/>
      <c r="FL270" s="32"/>
      <c r="FM270" s="32"/>
      <c r="FN270" s="32"/>
      <c r="FO270" s="32"/>
      <c r="FP270" s="32"/>
      <c r="FQ270" s="32"/>
      <c r="FR270" s="32"/>
      <c r="FS270" s="32"/>
      <c r="FT270" s="32"/>
      <c r="FU270" s="32"/>
      <c r="FV270" s="32"/>
      <c r="FW270" s="32"/>
      <c r="FX270" s="32"/>
      <c r="FY270" s="32"/>
      <c r="FZ270" s="32"/>
      <c r="GA270" s="2"/>
      <c r="GB270" s="32"/>
      <c r="GC270" s="32"/>
      <c r="GD270" s="32"/>
      <c r="GE270" s="2"/>
      <c r="GF270" s="2"/>
      <c r="GG270" s="2"/>
      <c r="GH270" s="2"/>
      <c r="GI270" s="2"/>
      <c r="GJ270" s="2"/>
      <c r="GK270" s="2"/>
    </row>
    <row r="271" spans="1:193" x14ac:dyDescent="0.35">
      <c r="A271" s="3" t="s">
        <v>576</v>
      </c>
      <c r="B271" s="2" t="s">
        <v>577</v>
      </c>
      <c r="C271" s="73">
        <v>0</v>
      </c>
      <c r="D271" s="73">
        <v>0</v>
      </c>
      <c r="E271" s="73">
        <v>0</v>
      </c>
      <c r="F271" s="73">
        <v>0</v>
      </c>
      <c r="G271" s="73">
        <v>0</v>
      </c>
      <c r="H271" s="73">
        <v>0</v>
      </c>
      <c r="I271" s="73">
        <v>0</v>
      </c>
      <c r="J271" s="73">
        <v>0</v>
      </c>
      <c r="K271" s="73">
        <v>0</v>
      </c>
      <c r="L271" s="73">
        <v>0</v>
      </c>
      <c r="M271" s="73">
        <v>0</v>
      </c>
      <c r="N271" s="73">
        <v>0</v>
      </c>
      <c r="O271" s="73">
        <v>0</v>
      </c>
      <c r="P271" s="73">
        <v>0</v>
      </c>
      <c r="Q271" s="73">
        <v>0</v>
      </c>
      <c r="R271" s="73">
        <v>0</v>
      </c>
      <c r="S271" s="73">
        <v>0</v>
      </c>
      <c r="T271" s="73">
        <v>0</v>
      </c>
      <c r="U271" s="73">
        <v>0</v>
      </c>
      <c r="V271" s="73">
        <v>0</v>
      </c>
      <c r="W271" s="73">
        <v>0</v>
      </c>
      <c r="X271" s="73">
        <v>0</v>
      </c>
      <c r="Y271" s="73">
        <v>0</v>
      </c>
      <c r="Z271" s="73">
        <v>0</v>
      </c>
      <c r="AA271" s="73">
        <v>0</v>
      </c>
      <c r="AB271" s="73">
        <v>0</v>
      </c>
      <c r="AC271" s="73">
        <v>0</v>
      </c>
      <c r="AD271" s="73">
        <v>0</v>
      </c>
      <c r="AE271" s="73">
        <v>0</v>
      </c>
      <c r="AF271" s="73">
        <v>0</v>
      </c>
      <c r="AG271" s="73">
        <v>0</v>
      </c>
      <c r="AH271" s="73">
        <v>0</v>
      </c>
      <c r="AI271" s="73">
        <v>0</v>
      </c>
      <c r="AJ271" s="73">
        <v>0</v>
      </c>
      <c r="AK271" s="73">
        <v>0</v>
      </c>
      <c r="AL271" s="73">
        <v>0</v>
      </c>
      <c r="AM271" s="73">
        <v>0</v>
      </c>
      <c r="AN271" s="73">
        <v>0</v>
      </c>
      <c r="AO271" s="73">
        <v>0</v>
      </c>
      <c r="AP271" s="73">
        <v>0</v>
      </c>
      <c r="AQ271" s="73">
        <v>0</v>
      </c>
      <c r="AR271" s="73">
        <v>0</v>
      </c>
      <c r="AS271" s="73">
        <v>0</v>
      </c>
      <c r="AT271" s="73">
        <v>0</v>
      </c>
      <c r="AU271" s="73">
        <v>0</v>
      </c>
      <c r="AV271" s="73">
        <v>0</v>
      </c>
      <c r="AW271" s="73">
        <v>0</v>
      </c>
      <c r="AX271" s="73">
        <v>0</v>
      </c>
      <c r="AY271" s="73">
        <v>0</v>
      </c>
      <c r="AZ271" s="73">
        <v>0</v>
      </c>
      <c r="BA271" s="73">
        <v>0</v>
      </c>
      <c r="BB271" s="73">
        <v>0</v>
      </c>
      <c r="BC271" s="73">
        <v>0</v>
      </c>
      <c r="BD271" s="73">
        <v>0</v>
      </c>
      <c r="BE271" s="73">
        <v>0</v>
      </c>
      <c r="BF271" s="73">
        <v>0</v>
      </c>
      <c r="BG271" s="73">
        <v>0</v>
      </c>
      <c r="BH271" s="73">
        <v>0</v>
      </c>
      <c r="BI271" s="73">
        <v>0</v>
      </c>
      <c r="BJ271" s="73">
        <v>0</v>
      </c>
      <c r="BK271" s="73">
        <v>0</v>
      </c>
      <c r="BL271" s="73">
        <v>0</v>
      </c>
      <c r="BM271" s="73">
        <v>0</v>
      </c>
      <c r="BN271" s="73">
        <v>0</v>
      </c>
      <c r="BO271" s="73">
        <v>0</v>
      </c>
      <c r="BP271" s="73">
        <v>0</v>
      </c>
      <c r="BQ271" s="73">
        <v>0</v>
      </c>
      <c r="BR271" s="73">
        <v>0</v>
      </c>
      <c r="BS271" s="73">
        <v>0</v>
      </c>
      <c r="BT271" s="73">
        <v>0</v>
      </c>
      <c r="BU271" s="73">
        <v>0</v>
      </c>
      <c r="BV271" s="73">
        <v>0</v>
      </c>
      <c r="BW271" s="73">
        <v>0</v>
      </c>
      <c r="BX271" s="73">
        <v>0</v>
      </c>
      <c r="BY271" s="73">
        <v>0</v>
      </c>
      <c r="BZ271" s="73">
        <v>0</v>
      </c>
      <c r="CA271" s="73">
        <v>0</v>
      </c>
      <c r="CB271" s="73">
        <v>0</v>
      </c>
      <c r="CC271" s="73">
        <v>0</v>
      </c>
      <c r="CD271" s="73">
        <v>0</v>
      </c>
      <c r="CE271" s="73">
        <v>0</v>
      </c>
      <c r="CF271" s="73">
        <v>0</v>
      </c>
      <c r="CG271" s="73">
        <v>0</v>
      </c>
      <c r="CH271" s="73">
        <v>0</v>
      </c>
      <c r="CI271" s="73">
        <v>0</v>
      </c>
      <c r="CJ271" s="73">
        <v>0</v>
      </c>
      <c r="CK271" s="73">
        <v>0</v>
      </c>
      <c r="CL271" s="73">
        <v>0</v>
      </c>
      <c r="CM271" s="73">
        <v>0</v>
      </c>
      <c r="CN271" s="73">
        <v>0</v>
      </c>
      <c r="CO271" s="73">
        <v>0</v>
      </c>
      <c r="CP271" s="73">
        <v>0</v>
      </c>
      <c r="CQ271" s="73">
        <v>0</v>
      </c>
      <c r="CR271" s="73">
        <v>0</v>
      </c>
      <c r="CS271" s="73">
        <v>0</v>
      </c>
      <c r="CT271" s="73">
        <v>0</v>
      </c>
      <c r="CU271" s="73">
        <v>0</v>
      </c>
      <c r="CV271" s="73">
        <v>0</v>
      </c>
      <c r="CW271" s="73">
        <v>0</v>
      </c>
      <c r="CX271" s="73">
        <v>0</v>
      </c>
      <c r="CY271" s="73">
        <v>0</v>
      </c>
      <c r="CZ271" s="73">
        <v>0</v>
      </c>
      <c r="DA271" s="73">
        <v>0</v>
      </c>
      <c r="DB271" s="73">
        <v>0</v>
      </c>
      <c r="DC271" s="73">
        <v>0</v>
      </c>
      <c r="DD271" s="73">
        <v>0</v>
      </c>
      <c r="DE271" s="73">
        <v>0</v>
      </c>
      <c r="DF271" s="73">
        <v>0</v>
      </c>
      <c r="DG271" s="73">
        <v>0</v>
      </c>
      <c r="DH271" s="73">
        <v>0</v>
      </c>
      <c r="DI271" s="73">
        <v>0</v>
      </c>
      <c r="DJ271" s="73">
        <v>0</v>
      </c>
      <c r="DK271" s="73">
        <v>0</v>
      </c>
      <c r="DL271" s="73">
        <v>0</v>
      </c>
      <c r="DM271" s="73">
        <v>0</v>
      </c>
      <c r="DN271" s="73">
        <v>0</v>
      </c>
      <c r="DO271" s="73">
        <v>0</v>
      </c>
      <c r="DP271" s="73">
        <v>0</v>
      </c>
      <c r="DQ271" s="73">
        <v>0</v>
      </c>
      <c r="DR271" s="73">
        <v>0</v>
      </c>
      <c r="DS271" s="73">
        <v>0</v>
      </c>
      <c r="DT271" s="73">
        <v>0</v>
      </c>
      <c r="DU271" s="73">
        <v>0</v>
      </c>
      <c r="DV271" s="73">
        <v>0</v>
      </c>
      <c r="DW271" s="73">
        <v>0</v>
      </c>
      <c r="DX271" s="73">
        <v>0</v>
      </c>
      <c r="DY271" s="73">
        <v>0</v>
      </c>
      <c r="DZ271" s="73">
        <v>0</v>
      </c>
      <c r="EA271" s="73">
        <v>0</v>
      </c>
      <c r="EB271" s="73">
        <v>0</v>
      </c>
      <c r="EC271" s="73">
        <v>0</v>
      </c>
      <c r="ED271" s="73">
        <v>0</v>
      </c>
      <c r="EE271" s="73">
        <v>0</v>
      </c>
      <c r="EF271" s="73">
        <v>0</v>
      </c>
      <c r="EG271" s="73">
        <v>0</v>
      </c>
      <c r="EH271" s="73">
        <v>0</v>
      </c>
      <c r="EI271" s="73">
        <v>0</v>
      </c>
      <c r="EJ271" s="73">
        <v>0</v>
      </c>
      <c r="EK271" s="73">
        <v>0</v>
      </c>
      <c r="EL271" s="73">
        <v>0</v>
      </c>
      <c r="EM271" s="73">
        <v>0</v>
      </c>
      <c r="EN271" s="73">
        <v>0</v>
      </c>
      <c r="EO271" s="73">
        <v>0</v>
      </c>
      <c r="EP271" s="73">
        <v>0</v>
      </c>
      <c r="EQ271" s="73">
        <v>0</v>
      </c>
      <c r="ER271" s="73">
        <v>0</v>
      </c>
      <c r="ES271" s="73">
        <v>0</v>
      </c>
      <c r="ET271" s="73">
        <v>0</v>
      </c>
      <c r="EU271" s="73">
        <v>0</v>
      </c>
      <c r="EV271" s="73">
        <v>0</v>
      </c>
      <c r="EW271" s="73">
        <v>0</v>
      </c>
      <c r="EX271" s="73">
        <v>0</v>
      </c>
      <c r="EY271" s="73">
        <v>0</v>
      </c>
      <c r="EZ271" s="73">
        <v>0</v>
      </c>
      <c r="FA271" s="73">
        <v>0</v>
      </c>
      <c r="FB271" s="73">
        <v>0</v>
      </c>
      <c r="FC271" s="73">
        <v>0</v>
      </c>
      <c r="FD271" s="73">
        <v>0</v>
      </c>
      <c r="FE271" s="73">
        <v>0</v>
      </c>
      <c r="FF271" s="73">
        <v>0</v>
      </c>
      <c r="FG271" s="73">
        <v>0</v>
      </c>
      <c r="FH271" s="73">
        <v>0</v>
      </c>
      <c r="FI271" s="73">
        <v>0</v>
      </c>
      <c r="FJ271" s="73">
        <v>0</v>
      </c>
      <c r="FK271" s="73">
        <v>0</v>
      </c>
      <c r="FL271" s="73">
        <v>0</v>
      </c>
      <c r="FM271" s="73">
        <v>0</v>
      </c>
      <c r="FN271" s="73">
        <v>0</v>
      </c>
      <c r="FO271" s="73">
        <v>0</v>
      </c>
      <c r="FP271" s="73">
        <v>0</v>
      </c>
      <c r="FQ271" s="73">
        <v>0</v>
      </c>
      <c r="FR271" s="73">
        <v>0</v>
      </c>
      <c r="FS271" s="73">
        <v>0</v>
      </c>
      <c r="FT271" s="73">
        <v>0</v>
      </c>
      <c r="FU271" s="73">
        <v>0</v>
      </c>
      <c r="FV271" s="73">
        <v>0</v>
      </c>
      <c r="FW271" s="73">
        <v>0</v>
      </c>
      <c r="FX271" s="73">
        <v>0</v>
      </c>
      <c r="FY271" s="32"/>
      <c r="FZ271" s="32"/>
      <c r="GA271" s="32"/>
      <c r="GB271" s="32"/>
      <c r="GC271" s="32"/>
      <c r="GD271" s="32"/>
      <c r="GE271" s="2"/>
      <c r="GF271" s="2"/>
      <c r="GG271" s="2"/>
      <c r="GH271" s="2"/>
      <c r="GI271" s="2"/>
      <c r="GJ271" s="2"/>
      <c r="GK271" s="2"/>
    </row>
    <row r="272" spans="1:193" x14ac:dyDescent="0.35">
      <c r="A272" s="3" t="s">
        <v>578</v>
      </c>
      <c r="B272" s="2" t="s">
        <v>579</v>
      </c>
      <c r="C272" s="32">
        <f t="shared" ref="C272:BN272" si="361">IF(C271&gt;0,C271,C269)</f>
        <v>2.7E-2</v>
      </c>
      <c r="D272" s="32">
        <f t="shared" si="361"/>
        <v>2.7E-2</v>
      </c>
      <c r="E272" s="32">
        <f t="shared" si="361"/>
        <v>2.7E-2</v>
      </c>
      <c r="F272" s="32">
        <f t="shared" si="361"/>
        <v>2.7E-2</v>
      </c>
      <c r="G272" s="32">
        <f t="shared" si="361"/>
        <v>2.5264999999999999E-2</v>
      </c>
      <c r="H272" s="32">
        <f t="shared" si="361"/>
        <v>2.7E-2</v>
      </c>
      <c r="I272" s="32">
        <f t="shared" si="361"/>
        <v>2.7E-2</v>
      </c>
      <c r="J272" s="32">
        <f t="shared" si="361"/>
        <v>2.7E-2</v>
      </c>
      <c r="K272" s="32">
        <f t="shared" si="361"/>
        <v>2.7E-2</v>
      </c>
      <c r="L272" s="32">
        <f t="shared" si="361"/>
        <v>2.6894999999999999E-2</v>
      </c>
      <c r="M272" s="32">
        <f t="shared" si="361"/>
        <v>2.5946999999999998E-2</v>
      </c>
      <c r="N272" s="32">
        <f t="shared" si="361"/>
        <v>1.8756000000000002E-2</v>
      </c>
      <c r="O272" s="32">
        <f t="shared" si="361"/>
        <v>2.7E-2</v>
      </c>
      <c r="P272" s="32">
        <f t="shared" si="361"/>
        <v>2.7E-2</v>
      </c>
      <c r="Q272" s="32">
        <f t="shared" si="361"/>
        <v>2.7E-2</v>
      </c>
      <c r="R272" s="32">
        <f t="shared" si="361"/>
        <v>2.7E-2</v>
      </c>
      <c r="S272" s="32">
        <f t="shared" si="361"/>
        <v>2.6013999999999999E-2</v>
      </c>
      <c r="T272" s="32">
        <f t="shared" si="361"/>
        <v>2.4301E-2</v>
      </c>
      <c r="U272" s="32">
        <f t="shared" si="361"/>
        <v>2.3800999999999999E-2</v>
      </c>
      <c r="V272" s="32">
        <f t="shared" si="361"/>
        <v>2.7E-2</v>
      </c>
      <c r="W272" s="32">
        <f t="shared" si="361"/>
        <v>2.7E-2</v>
      </c>
      <c r="X272" s="32">
        <f t="shared" si="361"/>
        <v>1.5755999999999999E-2</v>
      </c>
      <c r="Y272" s="32">
        <f t="shared" si="361"/>
        <v>2.4498000000000002E-2</v>
      </c>
      <c r="Z272" s="32">
        <f t="shared" si="361"/>
        <v>2.359E-2</v>
      </c>
      <c r="AA272" s="32">
        <f t="shared" si="361"/>
        <v>2.7E-2</v>
      </c>
      <c r="AB272" s="32">
        <f t="shared" si="361"/>
        <v>2.7E-2</v>
      </c>
      <c r="AC272" s="32">
        <f t="shared" si="361"/>
        <v>2.0982000000000001E-2</v>
      </c>
      <c r="AD272" s="32">
        <f t="shared" si="361"/>
        <v>1.9693000000000002E-2</v>
      </c>
      <c r="AE272" s="32">
        <f t="shared" si="361"/>
        <v>1.2814000000000001E-2</v>
      </c>
      <c r="AF272" s="32">
        <f t="shared" si="361"/>
        <v>1.1674E-2</v>
      </c>
      <c r="AG272" s="32">
        <f t="shared" si="361"/>
        <v>1.2485E-2</v>
      </c>
      <c r="AH272" s="32">
        <f t="shared" si="361"/>
        <v>2.2123E-2</v>
      </c>
      <c r="AI272" s="32">
        <f t="shared" si="361"/>
        <v>2.7E-2</v>
      </c>
      <c r="AJ272" s="32">
        <f t="shared" si="361"/>
        <v>2.3788E-2</v>
      </c>
      <c r="AK272" s="32">
        <f t="shared" si="361"/>
        <v>2.128E-2</v>
      </c>
      <c r="AL272" s="32">
        <f t="shared" si="361"/>
        <v>2.7E-2</v>
      </c>
      <c r="AM272" s="32">
        <f t="shared" si="361"/>
        <v>2.1449000000000003E-2</v>
      </c>
      <c r="AN272" s="32">
        <f t="shared" si="361"/>
        <v>2.4230999999999999E-2</v>
      </c>
      <c r="AO272" s="32">
        <f t="shared" si="361"/>
        <v>2.7E-2</v>
      </c>
      <c r="AP272" s="32">
        <f t="shared" si="361"/>
        <v>2.7E-2</v>
      </c>
      <c r="AQ272" s="32">
        <f t="shared" si="361"/>
        <v>1.8685E-2</v>
      </c>
      <c r="AR272" s="32">
        <f t="shared" si="361"/>
        <v>2.7E-2</v>
      </c>
      <c r="AS272" s="32">
        <f t="shared" si="361"/>
        <v>1.2137999999999999E-2</v>
      </c>
      <c r="AT272" s="32">
        <f t="shared" si="361"/>
        <v>2.7E-2</v>
      </c>
      <c r="AU272" s="32">
        <f t="shared" si="361"/>
        <v>2.4187999999999998E-2</v>
      </c>
      <c r="AV272" s="32">
        <f t="shared" si="361"/>
        <v>2.7E-2</v>
      </c>
      <c r="AW272" s="32">
        <f t="shared" si="361"/>
        <v>2.4431000000000001E-2</v>
      </c>
      <c r="AX272" s="32">
        <f t="shared" si="361"/>
        <v>2.1797999999999998E-2</v>
      </c>
      <c r="AY272" s="32">
        <f t="shared" si="361"/>
        <v>2.7E-2</v>
      </c>
      <c r="AZ272" s="32">
        <f t="shared" si="361"/>
        <v>1.5720000000000001E-2</v>
      </c>
      <c r="BA272" s="32">
        <f t="shared" si="361"/>
        <v>2.6893999999999998E-2</v>
      </c>
      <c r="BB272" s="32">
        <f t="shared" si="361"/>
        <v>2.4684000000000001E-2</v>
      </c>
      <c r="BC272" s="32">
        <f t="shared" si="361"/>
        <v>2.0715000000000001E-2</v>
      </c>
      <c r="BD272" s="32">
        <f t="shared" si="361"/>
        <v>2.7E-2</v>
      </c>
      <c r="BE272" s="32">
        <f t="shared" si="361"/>
        <v>2.7E-2</v>
      </c>
      <c r="BF272" s="32">
        <f t="shared" si="361"/>
        <v>2.7E-2</v>
      </c>
      <c r="BG272" s="32">
        <f t="shared" si="361"/>
        <v>2.7E-2</v>
      </c>
      <c r="BH272" s="32">
        <f t="shared" si="361"/>
        <v>2.6419000000000002E-2</v>
      </c>
      <c r="BI272" s="32">
        <f t="shared" si="361"/>
        <v>1.3433E-2</v>
      </c>
      <c r="BJ272" s="32">
        <f t="shared" si="361"/>
        <v>2.7E-2</v>
      </c>
      <c r="BK272" s="32">
        <f t="shared" si="361"/>
        <v>2.7E-2</v>
      </c>
      <c r="BL272" s="32">
        <f t="shared" si="361"/>
        <v>2.7E-2</v>
      </c>
      <c r="BM272" s="32">
        <f t="shared" si="361"/>
        <v>2.5833999999999999E-2</v>
      </c>
      <c r="BN272" s="32">
        <f t="shared" si="361"/>
        <v>2.7E-2</v>
      </c>
      <c r="BO272" s="32">
        <f t="shared" ref="BO272:DZ272" si="362">IF(BO271&gt;0,BO271,BO269)</f>
        <v>2.0202999999999999E-2</v>
      </c>
      <c r="BP272" s="32">
        <f t="shared" si="362"/>
        <v>2.6702E-2</v>
      </c>
      <c r="BQ272" s="32">
        <f t="shared" si="362"/>
        <v>2.6759000000000002E-2</v>
      </c>
      <c r="BR272" s="32">
        <f t="shared" si="362"/>
        <v>9.6999999999999986E-3</v>
      </c>
      <c r="BS272" s="32">
        <f t="shared" si="362"/>
        <v>4.3949999999999996E-3</v>
      </c>
      <c r="BT272" s="32">
        <f t="shared" si="362"/>
        <v>6.6509999999999998E-3</v>
      </c>
      <c r="BU272" s="32">
        <f t="shared" si="362"/>
        <v>1.3811E-2</v>
      </c>
      <c r="BV272" s="32">
        <f t="shared" si="362"/>
        <v>9.3539999999999995E-3</v>
      </c>
      <c r="BW272" s="32">
        <f t="shared" si="362"/>
        <v>1.5736E-2</v>
      </c>
      <c r="BX272" s="32">
        <f t="shared" si="362"/>
        <v>1.9067000000000001E-2</v>
      </c>
      <c r="BY272" s="32">
        <f t="shared" si="362"/>
        <v>2.7E-2</v>
      </c>
      <c r="BZ272" s="32">
        <f t="shared" si="362"/>
        <v>2.7E-2</v>
      </c>
      <c r="CA272" s="32">
        <f t="shared" si="362"/>
        <v>2.3040999999999999E-2</v>
      </c>
      <c r="CB272" s="32">
        <f t="shared" si="362"/>
        <v>2.7E-2</v>
      </c>
      <c r="CC272" s="32">
        <f t="shared" si="362"/>
        <v>2.7E-2</v>
      </c>
      <c r="CD272" s="32">
        <f t="shared" si="362"/>
        <v>2.452E-2</v>
      </c>
      <c r="CE272" s="32">
        <f t="shared" si="362"/>
        <v>2.7E-2</v>
      </c>
      <c r="CF272" s="32">
        <f t="shared" si="362"/>
        <v>2.4333999999999998E-2</v>
      </c>
      <c r="CG272" s="32">
        <f t="shared" si="362"/>
        <v>2.7E-2</v>
      </c>
      <c r="CH272" s="32">
        <f t="shared" si="362"/>
        <v>2.7E-2</v>
      </c>
      <c r="CI272" s="32">
        <f t="shared" si="362"/>
        <v>2.7E-2</v>
      </c>
      <c r="CJ272" s="32">
        <f t="shared" si="362"/>
        <v>2.3968E-2</v>
      </c>
      <c r="CK272" s="32">
        <f t="shared" si="362"/>
        <v>1.1601E-2</v>
      </c>
      <c r="CL272" s="32">
        <f t="shared" si="362"/>
        <v>1.3228999999999999E-2</v>
      </c>
      <c r="CM272" s="32">
        <f t="shared" si="362"/>
        <v>7.2740000000000001E-3</v>
      </c>
      <c r="CN272" s="32">
        <f t="shared" si="362"/>
        <v>2.7E-2</v>
      </c>
      <c r="CO272" s="32">
        <f t="shared" si="362"/>
        <v>2.7E-2</v>
      </c>
      <c r="CP272" s="32">
        <f t="shared" si="362"/>
        <v>1.6626999999999999E-2</v>
      </c>
      <c r="CQ272" s="32">
        <f t="shared" si="362"/>
        <v>1.7426999999999998E-2</v>
      </c>
      <c r="CR272" s="32">
        <f t="shared" si="362"/>
        <v>4.169E-3</v>
      </c>
      <c r="CS272" s="32">
        <f t="shared" si="362"/>
        <v>2.7E-2</v>
      </c>
      <c r="CT272" s="32">
        <f t="shared" si="362"/>
        <v>1.3519999999999999E-2</v>
      </c>
      <c r="CU272" s="32">
        <f t="shared" si="362"/>
        <v>2.4615999999999999E-2</v>
      </c>
      <c r="CV272" s="32">
        <f t="shared" si="362"/>
        <v>1.5979E-2</v>
      </c>
      <c r="CW272" s="32">
        <f t="shared" si="362"/>
        <v>1.7379000000000002E-2</v>
      </c>
      <c r="CX272" s="32">
        <f t="shared" si="362"/>
        <v>2.6824000000000001E-2</v>
      </c>
      <c r="CY272" s="32">
        <f t="shared" si="362"/>
        <v>2.7E-2</v>
      </c>
      <c r="CZ272" s="32">
        <f t="shared" si="362"/>
        <v>2.7E-2</v>
      </c>
      <c r="DA272" s="32">
        <f t="shared" si="362"/>
        <v>2.7E-2</v>
      </c>
      <c r="DB272" s="32">
        <f t="shared" si="362"/>
        <v>2.7E-2</v>
      </c>
      <c r="DC272" s="32">
        <f t="shared" si="362"/>
        <v>2.2418E-2</v>
      </c>
      <c r="DD272" s="32">
        <f t="shared" si="362"/>
        <v>3.4300000000000003E-3</v>
      </c>
      <c r="DE272" s="32">
        <f t="shared" si="362"/>
        <v>1.1894999999999999E-2</v>
      </c>
      <c r="DF272" s="32">
        <f t="shared" si="362"/>
        <v>2.7E-2</v>
      </c>
      <c r="DG272" s="32">
        <f t="shared" si="362"/>
        <v>2.5453E-2</v>
      </c>
      <c r="DH272" s="32">
        <f t="shared" si="362"/>
        <v>2.5515999999999997E-2</v>
      </c>
      <c r="DI272" s="32">
        <f t="shared" si="362"/>
        <v>2.3844999999999998E-2</v>
      </c>
      <c r="DJ272" s="32">
        <f t="shared" si="362"/>
        <v>2.5883E-2</v>
      </c>
      <c r="DK272" s="32">
        <f t="shared" si="362"/>
        <v>2.0658000000000003E-2</v>
      </c>
      <c r="DL272" s="32">
        <f t="shared" si="362"/>
        <v>2.6966999999999998E-2</v>
      </c>
      <c r="DM272" s="32">
        <f t="shared" si="362"/>
        <v>2.4899000000000001E-2</v>
      </c>
      <c r="DN272" s="32">
        <f t="shared" si="362"/>
        <v>2.7E-2</v>
      </c>
      <c r="DO272" s="32">
        <f t="shared" si="362"/>
        <v>2.7E-2</v>
      </c>
      <c r="DP272" s="32">
        <f t="shared" si="362"/>
        <v>2.7E-2</v>
      </c>
      <c r="DQ272" s="32">
        <f t="shared" si="362"/>
        <v>2.0657999999999999E-2</v>
      </c>
      <c r="DR272" s="32">
        <f t="shared" si="362"/>
        <v>2.7E-2</v>
      </c>
      <c r="DS272" s="32">
        <f t="shared" si="362"/>
        <v>2.7E-2</v>
      </c>
      <c r="DT272" s="32">
        <f t="shared" si="362"/>
        <v>2.6728999999999999E-2</v>
      </c>
      <c r="DU272" s="32">
        <f t="shared" si="362"/>
        <v>2.7E-2</v>
      </c>
      <c r="DV272" s="32">
        <f t="shared" si="362"/>
        <v>2.7E-2</v>
      </c>
      <c r="DW272" s="32">
        <f t="shared" si="362"/>
        <v>2.6997E-2</v>
      </c>
      <c r="DX272" s="32">
        <f t="shared" si="362"/>
        <v>2.3931000000000001E-2</v>
      </c>
      <c r="DY272" s="32">
        <f t="shared" si="362"/>
        <v>1.7927999999999999E-2</v>
      </c>
      <c r="DZ272" s="32">
        <f t="shared" si="362"/>
        <v>2.2661999999999998E-2</v>
      </c>
      <c r="EA272" s="32">
        <f t="shared" ref="EA272:FO272" si="363">IF(EA271&gt;0,EA271,EA269)</f>
        <v>9.9389999999999999E-3</v>
      </c>
      <c r="EB272" s="32">
        <f t="shared" si="363"/>
        <v>2.7E-2</v>
      </c>
      <c r="EC272" s="32">
        <f t="shared" si="363"/>
        <v>2.7E-2</v>
      </c>
      <c r="ED272" s="32">
        <f t="shared" si="363"/>
        <v>3.8349999999999999E-3</v>
      </c>
      <c r="EE272" s="32">
        <f t="shared" si="363"/>
        <v>2.7E-2</v>
      </c>
      <c r="EF272" s="32">
        <f t="shared" si="363"/>
        <v>2.4594999999999999E-2</v>
      </c>
      <c r="EG272" s="32">
        <f t="shared" si="363"/>
        <v>2.7E-2</v>
      </c>
      <c r="EH272" s="32">
        <f t="shared" si="363"/>
        <v>2.7E-2</v>
      </c>
      <c r="EI272" s="32">
        <f t="shared" si="363"/>
        <v>2.7E-2</v>
      </c>
      <c r="EJ272" s="32">
        <f t="shared" si="363"/>
        <v>2.7E-2</v>
      </c>
      <c r="EK272" s="32">
        <f t="shared" si="363"/>
        <v>5.7670000000000004E-3</v>
      </c>
      <c r="EL272" s="32">
        <f t="shared" si="363"/>
        <v>6.143E-3</v>
      </c>
      <c r="EM272" s="32">
        <f t="shared" si="363"/>
        <v>2.1308000000000001E-2</v>
      </c>
      <c r="EN272" s="32">
        <f t="shared" si="363"/>
        <v>2.7E-2</v>
      </c>
      <c r="EO272" s="32">
        <f t="shared" si="363"/>
        <v>2.7E-2</v>
      </c>
      <c r="EP272" s="32">
        <f t="shared" si="363"/>
        <v>2.5585999999999998E-2</v>
      </c>
      <c r="EQ272" s="32">
        <f t="shared" si="363"/>
        <v>5.5929999999999999E-3</v>
      </c>
      <c r="ER272" s="32">
        <f t="shared" si="363"/>
        <v>2.1283E-2</v>
      </c>
      <c r="ES272" s="32">
        <f t="shared" si="363"/>
        <v>2.7E-2</v>
      </c>
      <c r="ET272" s="32">
        <f t="shared" si="363"/>
        <v>2.7E-2</v>
      </c>
      <c r="EU272" s="32">
        <f t="shared" si="363"/>
        <v>2.7E-2</v>
      </c>
      <c r="EV272" s="32">
        <f t="shared" si="363"/>
        <v>1.5009E-2</v>
      </c>
      <c r="EW272" s="32">
        <f t="shared" si="363"/>
        <v>7.2809999999999993E-3</v>
      </c>
      <c r="EX272" s="32">
        <f t="shared" si="363"/>
        <v>8.9099999999999995E-3</v>
      </c>
      <c r="EY272" s="32">
        <f t="shared" si="363"/>
        <v>2.7E-2</v>
      </c>
      <c r="EZ272" s="32">
        <f t="shared" si="363"/>
        <v>2.7E-2</v>
      </c>
      <c r="FA272" s="32">
        <f t="shared" si="363"/>
        <v>1.0666E-2</v>
      </c>
      <c r="FB272" s="32">
        <f t="shared" si="363"/>
        <v>8.8070000000000006E-3</v>
      </c>
      <c r="FC272" s="32">
        <f t="shared" si="363"/>
        <v>2.7E-2</v>
      </c>
      <c r="FD272" s="32">
        <f t="shared" si="363"/>
        <v>2.7E-2</v>
      </c>
      <c r="FE272" s="32">
        <f t="shared" si="363"/>
        <v>1.9181E-2</v>
      </c>
      <c r="FF272" s="32">
        <f t="shared" si="363"/>
        <v>2.7E-2</v>
      </c>
      <c r="FG272" s="32">
        <f t="shared" si="363"/>
        <v>2.7E-2</v>
      </c>
      <c r="FH272" s="32">
        <f t="shared" si="363"/>
        <v>2.4771999999999999E-2</v>
      </c>
      <c r="FI272" s="32">
        <f t="shared" si="363"/>
        <v>9.639E-3</v>
      </c>
      <c r="FJ272" s="32">
        <f t="shared" si="363"/>
        <v>2.2207999999999999E-2</v>
      </c>
      <c r="FK272" s="32">
        <f t="shared" si="363"/>
        <v>1.0845E-2</v>
      </c>
      <c r="FL272" s="32">
        <f t="shared" si="363"/>
        <v>2.7E-2</v>
      </c>
      <c r="FM272" s="32">
        <f t="shared" si="363"/>
        <v>2.3414000000000001E-2</v>
      </c>
      <c r="FN272" s="32">
        <f t="shared" si="363"/>
        <v>2.7E-2</v>
      </c>
      <c r="FO272" s="32">
        <f t="shared" si="363"/>
        <v>3.8289999999999999E-3</v>
      </c>
      <c r="FP272" s="32">
        <f>IF(FP271&gt;0,FP271,FP269)</f>
        <v>1.2143000000000001E-2</v>
      </c>
      <c r="FQ272" s="32">
        <f t="shared" ref="FQ272:FX272" si="364">IF(FQ271&gt;0,FQ271,FQ269)</f>
        <v>2.188E-2</v>
      </c>
      <c r="FR272" s="32">
        <f t="shared" si="364"/>
        <v>5.6990000000000001E-3</v>
      </c>
      <c r="FS272" s="32">
        <f t="shared" si="364"/>
        <v>5.0679999999999996E-3</v>
      </c>
      <c r="FT272" s="32">
        <f t="shared" si="364"/>
        <v>3.2230000000000002E-3</v>
      </c>
      <c r="FU272" s="32">
        <f t="shared" si="364"/>
        <v>2.3344999999999998E-2</v>
      </c>
      <c r="FV272" s="32">
        <f t="shared" si="364"/>
        <v>2.0032000000000001E-2</v>
      </c>
      <c r="FW272" s="32">
        <f t="shared" si="364"/>
        <v>2.6498000000000001E-2</v>
      </c>
      <c r="FX272" s="32">
        <f t="shared" si="364"/>
        <v>2.4674999999999999E-2</v>
      </c>
      <c r="FY272" s="32"/>
      <c r="FZ272" s="32">
        <f>ROUND(SUM(C272:FX272)*1000,6)</f>
        <v>3903.2089999999998</v>
      </c>
      <c r="GA272" s="32">
        <v>3839.2350000000001</v>
      </c>
      <c r="GB272" s="32"/>
      <c r="GC272" s="32"/>
      <c r="GD272" s="32"/>
      <c r="GE272" s="2"/>
      <c r="GF272" s="2"/>
      <c r="GG272" s="2"/>
      <c r="GH272" s="2"/>
      <c r="GI272" s="2"/>
      <c r="GJ272" s="2"/>
      <c r="GK272" s="2"/>
    </row>
    <row r="273" spans="1:193" x14ac:dyDescent="0.35">
      <c r="A273" s="2"/>
      <c r="B273" s="2" t="s">
        <v>993</v>
      </c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  <c r="BH273" s="32"/>
      <c r="BI273" s="32"/>
      <c r="BJ273" s="32"/>
      <c r="BK273" s="32"/>
      <c r="BL273" s="32"/>
      <c r="BM273" s="32"/>
      <c r="BN273" s="32"/>
      <c r="BO273" s="32"/>
      <c r="BP273" s="32"/>
      <c r="BQ273" s="32"/>
      <c r="BR273" s="32"/>
      <c r="BS273" s="32"/>
      <c r="BT273" s="32"/>
      <c r="BU273" s="32"/>
      <c r="BV273" s="32"/>
      <c r="BW273" s="32"/>
      <c r="BX273" s="32"/>
      <c r="BY273" s="32"/>
      <c r="BZ273" s="32"/>
      <c r="CA273" s="32"/>
      <c r="CB273" s="32"/>
      <c r="CC273" s="32"/>
      <c r="CD273" s="32"/>
      <c r="CE273" s="32"/>
      <c r="CF273" s="32"/>
      <c r="CG273" s="32"/>
      <c r="CH273" s="32"/>
      <c r="CI273" s="32"/>
      <c r="CJ273" s="32"/>
      <c r="CK273" s="32"/>
      <c r="CL273" s="32"/>
      <c r="CM273" s="32"/>
      <c r="CN273" s="32"/>
      <c r="CO273" s="32"/>
      <c r="CP273" s="32"/>
      <c r="CQ273" s="32"/>
      <c r="CR273" s="32"/>
      <c r="CS273" s="32"/>
      <c r="CT273" s="32"/>
      <c r="CU273" s="32"/>
      <c r="CV273" s="32"/>
      <c r="CW273" s="32"/>
      <c r="CX273" s="32"/>
      <c r="CY273" s="32"/>
      <c r="CZ273" s="32"/>
      <c r="DA273" s="32"/>
      <c r="DB273" s="32"/>
      <c r="DC273" s="32"/>
      <c r="DD273" s="32"/>
      <c r="DE273" s="32"/>
      <c r="DF273" s="32"/>
      <c r="DG273" s="32"/>
      <c r="DH273" s="32"/>
      <c r="DI273" s="32"/>
      <c r="DJ273" s="32"/>
      <c r="DK273" s="32"/>
      <c r="DL273" s="32"/>
      <c r="DM273" s="32"/>
      <c r="DN273" s="32"/>
      <c r="DO273" s="32"/>
      <c r="DP273" s="32"/>
      <c r="DQ273" s="32"/>
      <c r="DR273" s="32"/>
      <c r="DS273" s="32"/>
      <c r="DT273" s="32"/>
      <c r="DU273" s="32"/>
      <c r="DV273" s="32"/>
      <c r="DW273" s="32"/>
      <c r="DX273" s="32"/>
      <c r="DY273" s="32"/>
      <c r="DZ273" s="32"/>
      <c r="EA273" s="32"/>
      <c r="EB273" s="32"/>
      <c r="EC273" s="32"/>
      <c r="ED273" s="32"/>
      <c r="EE273" s="32"/>
      <c r="EF273" s="32"/>
      <c r="EG273" s="32"/>
      <c r="EH273" s="32"/>
      <c r="EI273" s="32"/>
      <c r="EJ273" s="32"/>
      <c r="EK273" s="32"/>
      <c r="EL273" s="32"/>
      <c r="EM273" s="32"/>
      <c r="EN273" s="32"/>
      <c r="EO273" s="32"/>
      <c r="EP273" s="32"/>
      <c r="EQ273" s="32"/>
      <c r="ER273" s="32"/>
      <c r="ES273" s="32"/>
      <c r="ET273" s="32"/>
      <c r="EU273" s="32"/>
      <c r="EV273" s="32"/>
      <c r="EW273" s="32"/>
      <c r="EX273" s="32"/>
      <c r="EY273" s="32"/>
      <c r="EZ273" s="32"/>
      <c r="FA273" s="32"/>
      <c r="FB273" s="32"/>
      <c r="FC273" s="32"/>
      <c r="FD273" s="32"/>
      <c r="FE273" s="32"/>
      <c r="FF273" s="32"/>
      <c r="FG273" s="32"/>
      <c r="FH273" s="32"/>
      <c r="FI273" s="32"/>
      <c r="FJ273" s="32"/>
      <c r="FK273" s="32"/>
      <c r="FL273" s="32"/>
      <c r="FM273" s="32"/>
      <c r="FN273" s="32"/>
      <c r="FO273" s="32"/>
      <c r="FP273" s="32"/>
      <c r="FQ273" s="32"/>
      <c r="FR273" s="32"/>
      <c r="FS273" s="32"/>
      <c r="FT273" s="32"/>
      <c r="FU273" s="32"/>
      <c r="FV273" s="32"/>
      <c r="FW273" s="32"/>
      <c r="FX273" s="32"/>
      <c r="FY273" s="73"/>
      <c r="FZ273" s="72"/>
      <c r="GA273" s="32"/>
      <c r="GB273" s="32"/>
      <c r="GC273" s="32"/>
      <c r="GD273" s="32"/>
      <c r="GE273" s="2"/>
      <c r="GF273" s="2"/>
      <c r="GG273" s="2"/>
      <c r="GH273" s="2"/>
      <c r="GI273" s="2"/>
      <c r="GJ273" s="2"/>
      <c r="GK273" s="2"/>
    </row>
    <row r="274" spans="1:193" x14ac:dyDescent="0.35">
      <c r="A274" s="3" t="s">
        <v>580</v>
      </c>
      <c r="B274" s="2" t="s">
        <v>581</v>
      </c>
      <c r="C274" s="32">
        <f>C261-C272-C280</f>
        <v>0</v>
      </c>
      <c r="D274" s="32">
        <f t="shared" ref="D274:BO274" si="365">D261-D272-D280</f>
        <v>0</v>
      </c>
      <c r="E274" s="32">
        <f t="shared" si="365"/>
        <v>0</v>
      </c>
      <c r="F274" s="32">
        <f t="shared" si="365"/>
        <v>0</v>
      </c>
      <c r="G274" s="32">
        <f t="shared" si="365"/>
        <v>0</v>
      </c>
      <c r="H274" s="32">
        <f t="shared" si="365"/>
        <v>0</v>
      </c>
      <c r="I274" s="32">
        <f t="shared" si="365"/>
        <v>0</v>
      </c>
      <c r="J274" s="32">
        <f t="shared" si="365"/>
        <v>0</v>
      </c>
      <c r="K274" s="32">
        <f t="shared" si="365"/>
        <v>0</v>
      </c>
      <c r="L274" s="32">
        <f t="shared" si="365"/>
        <v>0</v>
      </c>
      <c r="M274" s="32">
        <f t="shared" si="365"/>
        <v>0</v>
      </c>
      <c r="N274" s="32">
        <f t="shared" si="365"/>
        <v>0</v>
      </c>
      <c r="O274" s="32">
        <f t="shared" si="365"/>
        <v>0</v>
      </c>
      <c r="P274" s="32">
        <f t="shared" si="365"/>
        <v>0</v>
      </c>
      <c r="Q274" s="32">
        <f t="shared" si="365"/>
        <v>0</v>
      </c>
      <c r="R274" s="32">
        <f t="shared" si="365"/>
        <v>0</v>
      </c>
      <c r="S274" s="32">
        <f t="shared" si="365"/>
        <v>0</v>
      </c>
      <c r="T274" s="32">
        <f t="shared" si="365"/>
        <v>0</v>
      </c>
      <c r="U274" s="32">
        <f t="shared" si="365"/>
        <v>0</v>
      </c>
      <c r="V274" s="32">
        <f t="shared" si="365"/>
        <v>0</v>
      </c>
      <c r="W274" s="32">
        <f t="shared" si="365"/>
        <v>0</v>
      </c>
      <c r="X274" s="32">
        <f t="shared" si="365"/>
        <v>0</v>
      </c>
      <c r="Y274" s="32">
        <f t="shared" si="365"/>
        <v>0</v>
      </c>
      <c r="Z274" s="32">
        <f t="shared" si="365"/>
        <v>0</v>
      </c>
      <c r="AA274" s="32">
        <f t="shared" si="365"/>
        <v>0</v>
      </c>
      <c r="AB274" s="32">
        <f t="shared" si="365"/>
        <v>0</v>
      </c>
      <c r="AC274" s="32">
        <f t="shared" si="365"/>
        <v>0</v>
      </c>
      <c r="AD274" s="32">
        <f t="shared" si="365"/>
        <v>0</v>
      </c>
      <c r="AE274" s="32">
        <f t="shared" si="365"/>
        <v>0</v>
      </c>
      <c r="AF274" s="32">
        <f t="shared" si="365"/>
        <v>0</v>
      </c>
      <c r="AG274" s="32">
        <f t="shared" si="365"/>
        <v>0</v>
      </c>
      <c r="AH274" s="32">
        <f t="shared" si="365"/>
        <v>0</v>
      </c>
      <c r="AI274" s="32">
        <f t="shared" si="365"/>
        <v>0</v>
      </c>
      <c r="AJ274" s="32">
        <f t="shared" si="365"/>
        <v>0</v>
      </c>
      <c r="AK274" s="32">
        <f t="shared" si="365"/>
        <v>0</v>
      </c>
      <c r="AL274" s="32">
        <f t="shared" si="365"/>
        <v>0</v>
      </c>
      <c r="AM274" s="32">
        <f t="shared" si="365"/>
        <v>0</v>
      </c>
      <c r="AN274" s="32">
        <f t="shared" si="365"/>
        <v>1.7900000000000006E-3</v>
      </c>
      <c r="AO274" s="32">
        <f t="shared" si="365"/>
        <v>0</v>
      </c>
      <c r="AP274" s="32">
        <f t="shared" si="365"/>
        <v>0</v>
      </c>
      <c r="AQ274" s="32">
        <f t="shared" si="365"/>
        <v>0</v>
      </c>
      <c r="AR274" s="32">
        <f t="shared" si="365"/>
        <v>0</v>
      </c>
      <c r="AS274" s="32">
        <f t="shared" si="365"/>
        <v>0</v>
      </c>
      <c r="AT274" s="32">
        <f t="shared" si="365"/>
        <v>0</v>
      </c>
      <c r="AU274" s="32">
        <f t="shared" si="365"/>
        <v>0</v>
      </c>
      <c r="AV274" s="32">
        <f t="shared" si="365"/>
        <v>0</v>
      </c>
      <c r="AW274" s="32">
        <f t="shared" si="365"/>
        <v>0</v>
      </c>
      <c r="AX274" s="32">
        <f t="shared" si="365"/>
        <v>0</v>
      </c>
      <c r="AY274" s="32">
        <f t="shared" si="365"/>
        <v>0</v>
      </c>
      <c r="AZ274" s="32">
        <f t="shared" si="365"/>
        <v>0</v>
      </c>
      <c r="BA274" s="32">
        <f t="shared" si="365"/>
        <v>0</v>
      </c>
      <c r="BB274" s="32">
        <f t="shared" si="365"/>
        <v>0</v>
      </c>
      <c r="BC274" s="32">
        <f t="shared" si="365"/>
        <v>0</v>
      </c>
      <c r="BD274" s="32">
        <f t="shared" si="365"/>
        <v>0</v>
      </c>
      <c r="BE274" s="32">
        <f t="shared" si="365"/>
        <v>0</v>
      </c>
      <c r="BF274" s="32">
        <f t="shared" si="365"/>
        <v>0</v>
      </c>
      <c r="BG274" s="32">
        <f t="shared" si="365"/>
        <v>0</v>
      </c>
      <c r="BH274" s="32">
        <f t="shared" si="365"/>
        <v>0</v>
      </c>
      <c r="BI274" s="32">
        <f t="shared" si="365"/>
        <v>0</v>
      </c>
      <c r="BJ274" s="32">
        <f t="shared" si="365"/>
        <v>0</v>
      </c>
      <c r="BK274" s="32">
        <f t="shared" si="365"/>
        <v>0</v>
      </c>
      <c r="BL274" s="32">
        <f t="shared" si="365"/>
        <v>0</v>
      </c>
      <c r="BM274" s="32">
        <f t="shared" si="365"/>
        <v>0</v>
      </c>
      <c r="BN274" s="32">
        <f t="shared" si="365"/>
        <v>0</v>
      </c>
      <c r="BO274" s="32">
        <f t="shared" si="365"/>
        <v>0</v>
      </c>
      <c r="BP274" s="32">
        <f t="shared" ref="BP274:EA274" si="366">BP261-BP272-BP280</f>
        <v>0</v>
      </c>
      <c r="BQ274" s="32">
        <f t="shared" si="366"/>
        <v>0</v>
      </c>
      <c r="BR274" s="32">
        <f t="shared" si="366"/>
        <v>0</v>
      </c>
      <c r="BS274" s="32">
        <f t="shared" si="366"/>
        <v>0</v>
      </c>
      <c r="BT274" s="32">
        <f t="shared" si="366"/>
        <v>0</v>
      </c>
      <c r="BU274" s="32">
        <f t="shared" si="366"/>
        <v>0</v>
      </c>
      <c r="BV274" s="32">
        <f t="shared" si="366"/>
        <v>5.1500000000000113E-4</v>
      </c>
      <c r="BW274" s="32">
        <f t="shared" si="366"/>
        <v>0</v>
      </c>
      <c r="BX274" s="32">
        <f t="shared" si="366"/>
        <v>0</v>
      </c>
      <c r="BY274" s="32">
        <f t="shared" si="366"/>
        <v>0</v>
      </c>
      <c r="BZ274" s="32">
        <f t="shared" si="366"/>
        <v>0</v>
      </c>
      <c r="CA274" s="32">
        <f t="shared" si="366"/>
        <v>0</v>
      </c>
      <c r="CB274" s="32">
        <f t="shared" si="366"/>
        <v>0</v>
      </c>
      <c r="CC274" s="32">
        <f t="shared" si="366"/>
        <v>0</v>
      </c>
      <c r="CD274" s="32">
        <f t="shared" si="366"/>
        <v>0</v>
      </c>
      <c r="CE274" s="32">
        <f t="shared" si="366"/>
        <v>0</v>
      </c>
      <c r="CF274" s="32">
        <f t="shared" si="366"/>
        <v>0</v>
      </c>
      <c r="CG274" s="32">
        <f t="shared" si="366"/>
        <v>0</v>
      </c>
      <c r="CH274" s="32">
        <f t="shared" si="366"/>
        <v>0</v>
      </c>
      <c r="CI274" s="32">
        <f t="shared" si="366"/>
        <v>0</v>
      </c>
      <c r="CJ274" s="32">
        <f t="shared" si="366"/>
        <v>1.1409999999999997E-3</v>
      </c>
      <c r="CK274" s="32">
        <f t="shared" si="366"/>
        <v>0</v>
      </c>
      <c r="CL274" s="32">
        <f t="shared" si="366"/>
        <v>0</v>
      </c>
      <c r="CM274" s="32">
        <f t="shared" si="366"/>
        <v>0</v>
      </c>
      <c r="CN274" s="32">
        <f t="shared" si="366"/>
        <v>0</v>
      </c>
      <c r="CO274" s="32">
        <f t="shared" si="366"/>
        <v>0</v>
      </c>
      <c r="CP274" s="32">
        <f t="shared" si="366"/>
        <v>8.2399999999999997E-4</v>
      </c>
      <c r="CQ274" s="32">
        <f t="shared" si="366"/>
        <v>0</v>
      </c>
      <c r="CR274" s="32">
        <f t="shared" si="366"/>
        <v>0</v>
      </c>
      <c r="CS274" s="32">
        <f t="shared" si="366"/>
        <v>0</v>
      </c>
      <c r="CT274" s="32">
        <f t="shared" si="366"/>
        <v>0</v>
      </c>
      <c r="CU274" s="32">
        <f t="shared" si="366"/>
        <v>0</v>
      </c>
      <c r="CV274" s="32">
        <f t="shared" si="366"/>
        <v>0</v>
      </c>
      <c r="CW274" s="32">
        <f t="shared" si="366"/>
        <v>0</v>
      </c>
      <c r="CX274" s="32">
        <f t="shared" si="366"/>
        <v>0</v>
      </c>
      <c r="CY274" s="32">
        <f t="shared" si="366"/>
        <v>0</v>
      </c>
      <c r="CZ274" s="32">
        <f t="shared" si="366"/>
        <v>0</v>
      </c>
      <c r="DA274" s="32">
        <f t="shared" si="366"/>
        <v>0</v>
      </c>
      <c r="DB274" s="32">
        <f t="shared" si="366"/>
        <v>0</v>
      </c>
      <c r="DC274" s="32">
        <f t="shared" si="366"/>
        <v>0</v>
      </c>
      <c r="DD274" s="32">
        <f t="shared" si="366"/>
        <v>0</v>
      </c>
      <c r="DE274" s="32">
        <f t="shared" si="366"/>
        <v>0</v>
      </c>
      <c r="DF274" s="32">
        <f t="shared" si="366"/>
        <v>0</v>
      </c>
      <c r="DG274" s="32">
        <f t="shared" si="366"/>
        <v>0</v>
      </c>
      <c r="DH274" s="32">
        <f t="shared" si="366"/>
        <v>0</v>
      </c>
      <c r="DI274" s="32">
        <f t="shared" si="366"/>
        <v>0</v>
      </c>
      <c r="DJ274" s="32">
        <f t="shared" si="366"/>
        <v>0</v>
      </c>
      <c r="DK274" s="32">
        <f t="shared" si="366"/>
        <v>0</v>
      </c>
      <c r="DL274" s="32">
        <f t="shared" si="366"/>
        <v>0</v>
      </c>
      <c r="DM274" s="32">
        <f t="shared" si="366"/>
        <v>0</v>
      </c>
      <c r="DN274" s="32">
        <f t="shared" si="366"/>
        <v>0</v>
      </c>
      <c r="DO274" s="32">
        <f t="shared" si="366"/>
        <v>0</v>
      </c>
      <c r="DP274" s="32">
        <f t="shared" si="366"/>
        <v>0</v>
      </c>
      <c r="DQ274" s="32">
        <f t="shared" si="366"/>
        <v>3.1720000000000016E-3</v>
      </c>
      <c r="DR274" s="32">
        <f t="shared" si="366"/>
        <v>0</v>
      </c>
      <c r="DS274" s="32">
        <f t="shared" si="366"/>
        <v>0</v>
      </c>
      <c r="DT274" s="32">
        <f t="shared" si="366"/>
        <v>0</v>
      </c>
      <c r="DU274" s="32">
        <f t="shared" si="366"/>
        <v>0</v>
      </c>
      <c r="DV274" s="32">
        <f t="shared" si="366"/>
        <v>0</v>
      </c>
      <c r="DW274" s="32">
        <f t="shared" si="366"/>
        <v>0</v>
      </c>
      <c r="DX274" s="32">
        <f t="shared" si="366"/>
        <v>0</v>
      </c>
      <c r="DY274" s="32">
        <f t="shared" si="366"/>
        <v>0</v>
      </c>
      <c r="DZ274" s="32">
        <f t="shared" si="366"/>
        <v>0</v>
      </c>
      <c r="EA274" s="32">
        <f t="shared" si="366"/>
        <v>4.4400000000000071E-4</v>
      </c>
      <c r="EB274" s="32">
        <f t="shared" ref="EB274:FX274" si="367">EB261-EB272-EB280</f>
        <v>0</v>
      </c>
      <c r="EC274" s="32">
        <f t="shared" si="367"/>
        <v>0</v>
      </c>
      <c r="ED274" s="32">
        <f t="shared" si="367"/>
        <v>9.1000000000000098E-5</v>
      </c>
      <c r="EE274" s="32">
        <f t="shared" si="367"/>
        <v>0</v>
      </c>
      <c r="EF274" s="32">
        <f t="shared" si="367"/>
        <v>0</v>
      </c>
      <c r="EG274" s="32">
        <f t="shared" si="367"/>
        <v>0</v>
      </c>
      <c r="EH274" s="32">
        <f t="shared" si="367"/>
        <v>0</v>
      </c>
      <c r="EI274" s="32">
        <f t="shared" si="367"/>
        <v>0</v>
      </c>
      <c r="EJ274" s="32">
        <f t="shared" si="367"/>
        <v>0</v>
      </c>
      <c r="EK274" s="32">
        <f t="shared" si="367"/>
        <v>0</v>
      </c>
      <c r="EL274" s="32">
        <f t="shared" si="367"/>
        <v>0</v>
      </c>
      <c r="EM274" s="32">
        <f t="shared" si="367"/>
        <v>0</v>
      </c>
      <c r="EN274" s="32">
        <f t="shared" si="367"/>
        <v>0</v>
      </c>
      <c r="EO274" s="32">
        <f t="shared" si="367"/>
        <v>0</v>
      </c>
      <c r="EP274" s="32">
        <f t="shared" si="367"/>
        <v>0</v>
      </c>
      <c r="EQ274" s="32">
        <v>0</v>
      </c>
      <c r="ER274" s="32">
        <f t="shared" si="367"/>
        <v>0</v>
      </c>
      <c r="ES274" s="32">
        <f t="shared" si="367"/>
        <v>0</v>
      </c>
      <c r="ET274" s="32">
        <f t="shared" si="367"/>
        <v>0</v>
      </c>
      <c r="EU274" s="32">
        <f t="shared" si="367"/>
        <v>0</v>
      </c>
      <c r="EV274" s="32">
        <f t="shared" si="367"/>
        <v>0</v>
      </c>
      <c r="EW274" s="32">
        <f t="shared" si="367"/>
        <v>0</v>
      </c>
      <c r="EX274" s="32">
        <f t="shared" si="367"/>
        <v>0</v>
      </c>
      <c r="EY274" s="32">
        <f t="shared" si="367"/>
        <v>0</v>
      </c>
      <c r="EZ274" s="32">
        <f t="shared" si="367"/>
        <v>0</v>
      </c>
      <c r="FA274" s="32">
        <f t="shared" si="367"/>
        <v>0</v>
      </c>
      <c r="FB274" s="32">
        <f t="shared" si="367"/>
        <v>2.8499999999999999E-4</v>
      </c>
      <c r="FC274" s="32">
        <f t="shared" si="367"/>
        <v>0</v>
      </c>
      <c r="FD274" s="32">
        <f t="shared" si="367"/>
        <v>0</v>
      </c>
      <c r="FE274" s="32">
        <f t="shared" si="367"/>
        <v>0</v>
      </c>
      <c r="FF274" s="32">
        <f t="shared" si="367"/>
        <v>0</v>
      </c>
      <c r="FG274" s="32">
        <f t="shared" si="367"/>
        <v>0</v>
      </c>
      <c r="FH274" s="32">
        <f t="shared" si="367"/>
        <v>0</v>
      </c>
      <c r="FI274" s="32">
        <f t="shared" si="367"/>
        <v>0</v>
      </c>
      <c r="FJ274" s="32">
        <f t="shared" si="367"/>
        <v>0</v>
      </c>
      <c r="FK274" s="32">
        <f t="shared" si="367"/>
        <v>0</v>
      </c>
      <c r="FL274" s="32">
        <f t="shared" si="367"/>
        <v>0</v>
      </c>
      <c r="FM274" s="32">
        <f t="shared" si="367"/>
        <v>0</v>
      </c>
      <c r="FN274" s="32">
        <f t="shared" si="367"/>
        <v>0</v>
      </c>
      <c r="FO274" s="32">
        <f t="shared" si="367"/>
        <v>1.8399999999999995E-4</v>
      </c>
      <c r="FP274" s="32">
        <f t="shared" si="367"/>
        <v>0</v>
      </c>
      <c r="FQ274" s="32">
        <f t="shared" si="367"/>
        <v>0</v>
      </c>
      <c r="FR274" s="32">
        <f t="shared" si="367"/>
        <v>8.3000000000000229E-5</v>
      </c>
      <c r="FS274" s="32">
        <f t="shared" si="367"/>
        <v>0</v>
      </c>
      <c r="FT274" s="32">
        <f>FT261-FT272-FT280</f>
        <v>2.1000000000000131E-5</v>
      </c>
      <c r="FU274" s="32">
        <f t="shared" si="367"/>
        <v>0</v>
      </c>
      <c r="FV274" s="32">
        <f t="shared" si="367"/>
        <v>0</v>
      </c>
      <c r="FW274" s="32">
        <f t="shared" si="367"/>
        <v>0</v>
      </c>
      <c r="FX274" s="32">
        <f t="shared" si="367"/>
        <v>0</v>
      </c>
      <c r="FY274" s="73"/>
      <c r="FZ274" s="32">
        <f>ROUND(SUM(C274:FX274)*1000,6)</f>
        <v>8.5500000000000007</v>
      </c>
      <c r="GA274" s="32"/>
      <c r="GB274" s="32"/>
      <c r="GC274" s="32"/>
      <c r="GD274" s="32"/>
      <c r="GE274" s="2"/>
      <c r="GF274" s="2"/>
      <c r="GG274" s="2"/>
      <c r="GH274" s="2"/>
      <c r="GI274" s="2"/>
      <c r="GJ274" s="2"/>
      <c r="GK274" s="2"/>
    </row>
    <row r="275" spans="1:193" x14ac:dyDescent="0.35">
      <c r="A275" s="3" t="s">
        <v>490</v>
      </c>
      <c r="B275" s="2" t="s">
        <v>490</v>
      </c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  <c r="BH275" s="32"/>
      <c r="BI275" s="32"/>
      <c r="BJ275" s="32"/>
      <c r="BK275" s="32"/>
      <c r="BL275" s="32"/>
      <c r="BM275" s="32"/>
      <c r="BN275" s="32"/>
      <c r="BO275" s="32"/>
      <c r="BP275" s="32"/>
      <c r="BQ275" s="32"/>
      <c r="BR275" s="32"/>
      <c r="BS275" s="32"/>
      <c r="BT275" s="32"/>
      <c r="BU275" s="32"/>
      <c r="BV275" s="32"/>
      <c r="BW275" s="32"/>
      <c r="BX275" s="32"/>
      <c r="BY275" s="32"/>
      <c r="BZ275" s="32"/>
      <c r="CA275" s="32"/>
      <c r="CB275" s="32"/>
      <c r="CC275" s="32"/>
      <c r="CD275" s="32"/>
      <c r="CE275" s="32"/>
      <c r="CF275" s="32"/>
      <c r="CG275" s="32"/>
      <c r="CH275" s="32"/>
      <c r="CI275" s="32"/>
      <c r="CJ275" s="32"/>
      <c r="CK275" s="32"/>
      <c r="CL275" s="32"/>
      <c r="CM275" s="32"/>
      <c r="CN275" s="32"/>
      <c r="CO275" s="32"/>
      <c r="CP275" s="32"/>
      <c r="CQ275" s="32"/>
      <c r="CR275" s="32"/>
      <c r="CS275" s="32"/>
      <c r="CT275" s="32"/>
      <c r="CU275" s="32"/>
      <c r="CV275" s="32"/>
      <c r="CW275" s="32"/>
      <c r="CX275" s="32"/>
      <c r="CY275" s="32"/>
      <c r="CZ275" s="32"/>
      <c r="DA275" s="32"/>
      <c r="DB275" s="32"/>
      <c r="DC275" s="32"/>
      <c r="DD275" s="32"/>
      <c r="DE275" s="32"/>
      <c r="DF275" s="32"/>
      <c r="DG275" s="32"/>
      <c r="DH275" s="32"/>
      <c r="DI275" s="32"/>
      <c r="DJ275" s="32"/>
      <c r="DK275" s="32"/>
      <c r="DL275" s="32"/>
      <c r="DM275" s="32"/>
      <c r="DN275" s="32"/>
      <c r="DO275" s="32"/>
      <c r="DP275" s="32"/>
      <c r="DQ275" s="32"/>
      <c r="DR275" s="32"/>
      <c r="DS275" s="32"/>
      <c r="DT275" s="32"/>
      <c r="DU275" s="32"/>
      <c r="DV275" s="32"/>
      <c r="DW275" s="32"/>
      <c r="DX275" s="32"/>
      <c r="DY275" s="32"/>
      <c r="DZ275" s="32"/>
      <c r="EA275" s="32"/>
      <c r="EB275" s="32"/>
      <c r="EC275" s="32"/>
      <c r="ED275" s="32"/>
      <c r="EE275" s="32"/>
      <c r="EF275" s="32"/>
      <c r="EG275" s="32"/>
      <c r="EH275" s="32"/>
      <c r="EI275" s="32"/>
      <c r="EJ275" s="32"/>
      <c r="EK275" s="32"/>
      <c r="EL275" s="32"/>
      <c r="EM275" s="32"/>
      <c r="EN275" s="32"/>
      <c r="EO275" s="32"/>
      <c r="EP275" s="32"/>
      <c r="EQ275" s="32"/>
      <c r="ER275" s="32"/>
      <c r="ES275" s="32"/>
      <c r="ET275" s="32"/>
      <c r="EU275" s="32"/>
      <c r="EV275" s="32"/>
      <c r="EW275" s="32"/>
      <c r="EX275" s="32"/>
      <c r="EY275" s="32"/>
      <c r="EZ275" s="32"/>
      <c r="FA275" s="32"/>
      <c r="FB275" s="32"/>
      <c r="FC275" s="32"/>
      <c r="FD275" s="32"/>
      <c r="FE275" s="32"/>
      <c r="FF275" s="32"/>
      <c r="FG275" s="32"/>
      <c r="FH275" s="32"/>
      <c r="FI275" s="32"/>
      <c r="FJ275" s="32"/>
      <c r="FK275" s="32"/>
      <c r="FL275" s="32"/>
      <c r="FM275" s="32"/>
      <c r="FN275" s="32"/>
      <c r="FO275" s="32"/>
      <c r="FP275" s="32"/>
      <c r="FQ275" s="32">
        <v>4.931</v>
      </c>
      <c r="FR275" s="32">
        <v>6.2590000000000003</v>
      </c>
      <c r="FS275" s="32">
        <v>1.266</v>
      </c>
      <c r="FT275" s="32">
        <v>2.6150000000000002</v>
      </c>
      <c r="FU275" s="32"/>
      <c r="FV275" s="32"/>
      <c r="FW275" s="32"/>
      <c r="FX275" s="32"/>
      <c r="FY275" s="32"/>
      <c r="FZ275" s="32"/>
      <c r="GA275" s="32"/>
      <c r="GB275" s="32"/>
      <c r="GC275" s="32"/>
      <c r="GD275" s="32"/>
      <c r="GE275" s="2"/>
      <c r="GF275" s="2"/>
      <c r="GG275" s="2"/>
      <c r="GH275" s="2"/>
      <c r="GI275" s="2"/>
      <c r="GJ275" s="2"/>
      <c r="GK275" s="2"/>
    </row>
    <row r="276" spans="1:193" x14ac:dyDescent="0.35">
      <c r="A276" s="3" t="s">
        <v>490</v>
      </c>
      <c r="B276" s="33" t="s">
        <v>582</v>
      </c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  <c r="FY276" s="74"/>
      <c r="FZ276" s="2"/>
      <c r="GA276" s="32"/>
      <c r="GB276" s="72"/>
      <c r="GC276" s="72"/>
      <c r="GD276" s="21"/>
      <c r="GE276" s="2"/>
      <c r="GF276" s="2"/>
      <c r="GG276" s="2"/>
      <c r="GH276" s="2"/>
      <c r="GI276" s="2"/>
      <c r="GJ276" s="2"/>
      <c r="GK276" s="2"/>
    </row>
    <row r="277" spans="1:193" x14ac:dyDescent="0.35">
      <c r="A277" s="3" t="s">
        <v>583</v>
      </c>
      <c r="B277" s="2" t="s">
        <v>994</v>
      </c>
      <c r="C277" s="2">
        <f t="shared" ref="C277:BN277" si="368">C62</f>
        <v>3975359.6368625555</v>
      </c>
      <c r="D277" s="2">
        <f t="shared" si="368"/>
        <v>20560272.927547358</v>
      </c>
      <c r="E277" s="2">
        <f t="shared" si="368"/>
        <v>3957336.3845604667</v>
      </c>
      <c r="F277" s="2">
        <f t="shared" si="368"/>
        <v>11725720.408169016</v>
      </c>
      <c r="G277" s="2">
        <f t="shared" si="368"/>
        <v>749134.75238927116</v>
      </c>
      <c r="H277" s="2">
        <f t="shared" si="368"/>
        <v>875460.61353472143</v>
      </c>
      <c r="I277" s="2">
        <f t="shared" si="368"/>
        <v>4950900.101165615</v>
      </c>
      <c r="J277" s="2">
        <f t="shared" si="368"/>
        <v>1174607.3430782808</v>
      </c>
      <c r="K277" s="2">
        <f t="shared" si="368"/>
        <v>148174.02762891745</v>
      </c>
      <c r="L277" s="2">
        <f t="shared" si="368"/>
        <v>1809566.9849713142</v>
      </c>
      <c r="M277" s="2">
        <f t="shared" si="368"/>
        <v>720101.2592620654</v>
      </c>
      <c r="N277" s="2">
        <f t="shared" si="368"/>
        <v>33573698.057299666</v>
      </c>
      <c r="O277" s="2">
        <f t="shared" si="368"/>
        <v>7951652.0108887823</v>
      </c>
      <c r="P277" s="2">
        <f t="shared" si="368"/>
        <v>238195.42090387226</v>
      </c>
      <c r="Q277" s="2">
        <f t="shared" si="368"/>
        <v>24475693.320616804</v>
      </c>
      <c r="R277" s="2">
        <f t="shared" si="368"/>
        <v>2088234.5235152012</v>
      </c>
      <c r="S277" s="2">
        <f t="shared" si="368"/>
        <v>840187.19638839783</v>
      </c>
      <c r="T277" s="2">
        <f t="shared" si="368"/>
        <v>108965.2725716104</v>
      </c>
      <c r="U277" s="2">
        <f t="shared" si="368"/>
        <v>37193.431668595564</v>
      </c>
      <c r="V277" s="2">
        <f t="shared" si="368"/>
        <v>167495.00150570075</v>
      </c>
      <c r="W277" s="2">
        <f t="shared" si="368"/>
        <v>33789.81845509413</v>
      </c>
      <c r="X277" s="2">
        <f t="shared" si="368"/>
        <v>26750.286612030377</v>
      </c>
      <c r="Y277" s="2">
        <f t="shared" si="368"/>
        <v>420565.66285922786</v>
      </c>
      <c r="Z277" s="2">
        <f t="shared" si="368"/>
        <v>145527.75335373165</v>
      </c>
      <c r="AA277" s="2">
        <f t="shared" si="368"/>
        <v>17895248.291801848</v>
      </c>
      <c r="AB277" s="2">
        <f t="shared" si="368"/>
        <v>17593969.441777565</v>
      </c>
      <c r="AC277" s="2">
        <f t="shared" si="368"/>
        <v>549855.02079579222</v>
      </c>
      <c r="AD277" s="2">
        <f t="shared" si="368"/>
        <v>566683.47791309236</v>
      </c>
      <c r="AE277" s="2">
        <f t="shared" si="368"/>
        <v>81308.454960299423</v>
      </c>
      <c r="AF277" s="2">
        <f t="shared" si="368"/>
        <v>123406.36554046549</v>
      </c>
      <c r="AG277" s="2">
        <f t="shared" si="368"/>
        <v>434649.92047845712</v>
      </c>
      <c r="AH277" s="2">
        <f t="shared" si="368"/>
        <v>514721.37188820203</v>
      </c>
      <c r="AI277" s="2">
        <f t="shared" si="368"/>
        <v>123369.26925853235</v>
      </c>
      <c r="AJ277" s="2">
        <f t="shared" si="368"/>
        <v>93298.180480559633</v>
      </c>
      <c r="AK277" s="2">
        <f t="shared" si="368"/>
        <v>108855.95357231262</v>
      </c>
      <c r="AL277" s="2">
        <f t="shared" si="368"/>
        <v>100022.79577645517</v>
      </c>
      <c r="AM277" s="2">
        <f t="shared" si="368"/>
        <v>251077.82193562208</v>
      </c>
      <c r="AN277" s="2">
        <f t="shared" si="368"/>
        <v>173117.44740056197</v>
      </c>
      <c r="AO277" s="2">
        <f t="shared" si="368"/>
        <v>2738424.7613501702</v>
      </c>
      <c r="AP277" s="2">
        <f t="shared" si="368"/>
        <v>49269592.772665814</v>
      </c>
      <c r="AQ277" s="2">
        <f t="shared" si="368"/>
        <v>204769.52257544457</v>
      </c>
      <c r="AR277" s="2">
        <f t="shared" si="368"/>
        <v>32081581.68313745</v>
      </c>
      <c r="AS277" s="2">
        <f t="shared" si="368"/>
        <v>3523721.4669548324</v>
      </c>
      <c r="AT277" s="2">
        <f t="shared" si="368"/>
        <v>1303247.3953737842</v>
      </c>
      <c r="AU277" s="2">
        <f t="shared" si="368"/>
        <v>216355.0149062376</v>
      </c>
      <c r="AV277" s="2">
        <f t="shared" si="368"/>
        <v>254468.35091938285</v>
      </c>
      <c r="AW277" s="2">
        <f t="shared" si="368"/>
        <v>155306.61526432243</v>
      </c>
      <c r="AX277" s="2">
        <f t="shared" si="368"/>
        <v>81260.452573746647</v>
      </c>
      <c r="AY277" s="2">
        <f t="shared" si="368"/>
        <v>304725.76989508385</v>
      </c>
      <c r="AZ277" s="2">
        <f t="shared" si="368"/>
        <v>6306805.3758183587</v>
      </c>
      <c r="BA277" s="2">
        <f t="shared" si="368"/>
        <v>5489607.5711656148</v>
      </c>
      <c r="BB277" s="2">
        <f t="shared" si="368"/>
        <v>6155948.8893297724</v>
      </c>
      <c r="BC277" s="2">
        <f t="shared" si="368"/>
        <v>10935575.765983488</v>
      </c>
      <c r="BD277" s="2">
        <f t="shared" si="368"/>
        <v>1547641.3968382713</v>
      </c>
      <c r="BE277" s="2">
        <f t="shared" si="368"/>
        <v>696507.8364247221</v>
      </c>
      <c r="BF277" s="2">
        <f t="shared" si="368"/>
        <v>9915498.5603788272</v>
      </c>
      <c r="BG277" s="2">
        <f t="shared" si="368"/>
        <v>596242.4494212087</v>
      </c>
      <c r="BH277" s="2">
        <f t="shared" si="368"/>
        <v>328311.70143720863</v>
      </c>
      <c r="BI277" s="2">
        <f t="shared" si="368"/>
        <v>241110.96726936224</v>
      </c>
      <c r="BJ277" s="2">
        <f t="shared" si="368"/>
        <v>2846222.1441412461</v>
      </c>
      <c r="BK277" s="2">
        <f t="shared" si="368"/>
        <v>11067242.313914524</v>
      </c>
      <c r="BL277" s="2">
        <f t="shared" si="368"/>
        <v>82561.460373204944</v>
      </c>
      <c r="BM277" s="2">
        <f t="shared" si="368"/>
        <v>396650.24049345305</v>
      </c>
      <c r="BN277" s="2">
        <f t="shared" si="368"/>
        <v>1938189.9087948226</v>
      </c>
      <c r="BO277" s="2">
        <f t="shared" ref="BO277:DZ277" si="369">BO62</f>
        <v>982847.09158799471</v>
      </c>
      <c r="BP277" s="2">
        <f t="shared" si="369"/>
        <v>117815.55602096832</v>
      </c>
      <c r="BQ277" s="2">
        <f t="shared" si="369"/>
        <v>2891628.4715609546</v>
      </c>
      <c r="BR277" s="2">
        <f t="shared" si="369"/>
        <v>2287490.4209619872</v>
      </c>
      <c r="BS277" s="2">
        <f t="shared" si="369"/>
        <v>562639.48752807383</v>
      </c>
      <c r="BT277" s="2">
        <f t="shared" si="369"/>
        <v>216225.53547308687</v>
      </c>
      <c r="BU277" s="2">
        <f t="shared" si="369"/>
        <v>232339.53380005827</v>
      </c>
      <c r="BV277" s="2">
        <f t="shared" si="369"/>
        <v>683641.06110556971</v>
      </c>
      <c r="BW277" s="2">
        <f t="shared" si="369"/>
        <v>846721.21781425888</v>
      </c>
      <c r="BX277" s="2">
        <f t="shared" si="369"/>
        <v>58107.016577187038</v>
      </c>
      <c r="BY277" s="2">
        <f t="shared" si="369"/>
        <v>428323.47825513745</v>
      </c>
      <c r="BZ277" s="2">
        <f t="shared" si="369"/>
        <v>149598.21046641792</v>
      </c>
      <c r="CA277" s="2">
        <f t="shared" si="369"/>
        <v>57816.581214433165</v>
      </c>
      <c r="CB277" s="2">
        <f t="shared" si="369"/>
        <v>39322975.835512385</v>
      </c>
      <c r="CC277" s="2">
        <f t="shared" si="369"/>
        <v>129384.2568167835</v>
      </c>
      <c r="CD277" s="2">
        <f t="shared" si="369"/>
        <v>27599.405618017885</v>
      </c>
      <c r="CE277" s="2">
        <f t="shared" si="369"/>
        <v>151475.69035242582</v>
      </c>
      <c r="CF277" s="2">
        <f t="shared" si="369"/>
        <v>72740.328148000757</v>
      </c>
      <c r="CG277" s="2">
        <f t="shared" si="369"/>
        <v>122773.86791181409</v>
      </c>
      <c r="CH277" s="2">
        <f t="shared" si="369"/>
        <v>81934.396361887222</v>
      </c>
      <c r="CI277" s="2">
        <f t="shared" si="369"/>
        <v>498560.82741916185</v>
      </c>
      <c r="CJ277" s="2">
        <f t="shared" si="369"/>
        <v>621085.91641571827</v>
      </c>
      <c r="CK277" s="2">
        <f t="shared" si="369"/>
        <v>3235219.7712578927</v>
      </c>
      <c r="CL277" s="2">
        <f t="shared" si="369"/>
        <v>887033.79710856453</v>
      </c>
      <c r="CM277" s="2">
        <f t="shared" si="369"/>
        <v>528492.52589113661</v>
      </c>
      <c r="CN277" s="2">
        <f t="shared" si="369"/>
        <v>15541079.608868385</v>
      </c>
      <c r="CO277" s="2">
        <f t="shared" si="369"/>
        <v>7951642.5939582326</v>
      </c>
      <c r="CP277" s="2">
        <f t="shared" si="369"/>
        <v>467722.82009106758</v>
      </c>
      <c r="CQ277" s="2">
        <f t="shared" si="369"/>
        <v>613383.0888482664</v>
      </c>
      <c r="CR277" s="2">
        <f t="shared" si="369"/>
        <v>175619.76823391014</v>
      </c>
      <c r="CS277" s="2">
        <f t="shared" si="369"/>
        <v>172824.97477906602</v>
      </c>
      <c r="CT277" s="2">
        <f t="shared" si="369"/>
        <v>102289.6096285465</v>
      </c>
      <c r="CU277" s="2">
        <f t="shared" si="369"/>
        <v>96441.5474873106</v>
      </c>
      <c r="CV277" s="2">
        <f t="shared" si="369"/>
        <v>46466.156612030383</v>
      </c>
      <c r="CW277" s="2">
        <f t="shared" si="369"/>
        <v>185389.55671093561</v>
      </c>
      <c r="CX277" s="2">
        <f t="shared" si="369"/>
        <v>378680.81769251748</v>
      </c>
      <c r="CY277" s="2">
        <f t="shared" si="369"/>
        <v>40319.767191755403</v>
      </c>
      <c r="CZ277" s="2">
        <f t="shared" si="369"/>
        <v>1445360.3518001593</v>
      </c>
      <c r="DA277" s="2">
        <f t="shared" si="369"/>
        <v>118761.57728543418</v>
      </c>
      <c r="DB277" s="2">
        <f t="shared" si="369"/>
        <v>230980.96268869838</v>
      </c>
      <c r="DC277" s="2">
        <f t="shared" si="369"/>
        <v>184644.23070619485</v>
      </c>
      <c r="DD277" s="2">
        <f t="shared" si="369"/>
        <v>107823.8875335956</v>
      </c>
      <c r="DE277" s="2">
        <f t="shared" si="369"/>
        <v>170910.24276903531</v>
      </c>
      <c r="DF277" s="2">
        <f t="shared" si="369"/>
        <v>13856826.092310289</v>
      </c>
      <c r="DG277" s="2">
        <f t="shared" si="369"/>
        <v>46615.189704227072</v>
      </c>
      <c r="DH277" s="2">
        <f t="shared" si="369"/>
        <v>1180004.4695122996</v>
      </c>
      <c r="DI277" s="2">
        <f t="shared" si="369"/>
        <v>1803958.9666310013</v>
      </c>
      <c r="DJ277" s="2">
        <f t="shared" si="369"/>
        <v>384848.61456185119</v>
      </c>
      <c r="DK277" s="2">
        <f t="shared" si="369"/>
        <v>277162.55962692905</v>
      </c>
      <c r="DL277" s="2">
        <f t="shared" si="369"/>
        <v>3301078.4921195148</v>
      </c>
      <c r="DM277" s="2">
        <f t="shared" si="369"/>
        <v>258586.006587004</v>
      </c>
      <c r="DN277" s="2">
        <f t="shared" si="369"/>
        <v>788062.09909076511</v>
      </c>
      <c r="DO277" s="2">
        <f t="shared" si="369"/>
        <v>1688269.4853138258</v>
      </c>
      <c r="DP277" s="2">
        <f t="shared" si="369"/>
        <v>166594.73793269598</v>
      </c>
      <c r="DQ277" s="2">
        <f t="shared" si="369"/>
        <v>358354.62037811964</v>
      </c>
      <c r="DR277" s="2">
        <f t="shared" si="369"/>
        <v>767204.8997198554</v>
      </c>
      <c r="DS277" s="2">
        <f t="shared" si="369"/>
        <v>345603.91752007912</v>
      </c>
      <c r="DT277" s="2">
        <f t="shared" si="369"/>
        <v>63361.576432750931</v>
      </c>
      <c r="DU277" s="2">
        <f t="shared" si="369"/>
        <v>149205.17810480119</v>
      </c>
      <c r="DV277" s="2">
        <f t="shared" si="369"/>
        <v>98441.847109261129</v>
      </c>
      <c r="DW277" s="2">
        <f t="shared" si="369"/>
        <v>123873.17229779011</v>
      </c>
      <c r="DX277" s="2">
        <f t="shared" si="369"/>
        <v>93206.578928209172</v>
      </c>
      <c r="DY277" s="2">
        <f t="shared" si="369"/>
        <v>196534.16107701175</v>
      </c>
      <c r="DZ277" s="2">
        <f t="shared" si="369"/>
        <v>625321.34965118638</v>
      </c>
      <c r="EA277" s="2">
        <f t="shared" ref="EA277:FX277" si="370">EA62</f>
        <v>532449.43882370694</v>
      </c>
      <c r="EB277" s="2">
        <f t="shared" si="370"/>
        <v>414187.58427971142</v>
      </c>
      <c r="EC277" s="2">
        <f t="shared" si="370"/>
        <v>207798.65111541696</v>
      </c>
      <c r="ED277" s="2">
        <f t="shared" si="370"/>
        <v>925536.09880404407</v>
      </c>
      <c r="EE277" s="2">
        <f t="shared" si="370"/>
        <v>94435.066005391389</v>
      </c>
      <c r="EF277" s="2">
        <f t="shared" si="370"/>
        <v>766840.28550778679</v>
      </c>
      <c r="EG277" s="2">
        <f t="shared" si="370"/>
        <v>132080.91287295337</v>
      </c>
      <c r="EH277" s="2">
        <f t="shared" si="370"/>
        <v>111448.8269026858</v>
      </c>
      <c r="EI277" s="2">
        <f t="shared" si="370"/>
        <v>8409210.7053326871</v>
      </c>
      <c r="EJ277" s="2">
        <f t="shared" si="370"/>
        <v>6070945.2586546866</v>
      </c>
      <c r="EK277" s="2">
        <f t="shared" si="370"/>
        <v>331709.13961849996</v>
      </c>
      <c r="EL277" s="2">
        <f t="shared" si="370"/>
        <v>359004.14726938715</v>
      </c>
      <c r="EM277" s="2">
        <f t="shared" si="370"/>
        <v>133629.31033063785</v>
      </c>
      <c r="EN277" s="2">
        <f t="shared" si="370"/>
        <v>599040.85408002674</v>
      </c>
      <c r="EO277" s="2">
        <f t="shared" si="370"/>
        <v>110515.75472165953</v>
      </c>
      <c r="EP277" s="2">
        <f t="shared" si="370"/>
        <v>198467.1499845293</v>
      </c>
      <c r="EQ277" s="2">
        <f t="shared" si="370"/>
        <v>1482699.5302336456</v>
      </c>
      <c r="ER277" s="2">
        <f t="shared" si="370"/>
        <v>178186.99681049981</v>
      </c>
      <c r="ES277" s="2">
        <f t="shared" si="370"/>
        <v>86407.437255903089</v>
      </c>
      <c r="ET277" s="2">
        <f t="shared" si="370"/>
        <v>99167.860137511045</v>
      </c>
      <c r="EU277" s="2">
        <f t="shared" si="370"/>
        <v>322912.49758654094</v>
      </c>
      <c r="EV277" s="2">
        <f t="shared" si="370"/>
        <v>43628.739060467371</v>
      </c>
      <c r="EW277" s="2">
        <f t="shared" si="370"/>
        <v>369514.55207151332</v>
      </c>
      <c r="EX277" s="2">
        <f t="shared" si="370"/>
        <v>81318.092788917696</v>
      </c>
      <c r="EY277" s="2">
        <f t="shared" si="370"/>
        <v>429529.24359690119</v>
      </c>
      <c r="EZ277" s="2">
        <f t="shared" si="370"/>
        <v>87699.390095574476</v>
      </c>
      <c r="FA277" s="2">
        <f t="shared" si="370"/>
        <v>1826713.564192686</v>
      </c>
      <c r="FB277" s="2">
        <f t="shared" si="370"/>
        <v>261415.66140057801</v>
      </c>
      <c r="FC277" s="2">
        <f t="shared" si="370"/>
        <v>1118743.3030608119</v>
      </c>
      <c r="FD277" s="2">
        <f t="shared" si="370"/>
        <v>347007.27838893526</v>
      </c>
      <c r="FE277" s="2">
        <f t="shared" si="370"/>
        <v>73495.369355636954</v>
      </c>
      <c r="FF277" s="2">
        <f t="shared" si="370"/>
        <v>194612.29182576112</v>
      </c>
      <c r="FG277" s="2">
        <f t="shared" si="370"/>
        <v>84433.012111264994</v>
      </c>
      <c r="FH277" s="2">
        <f t="shared" si="370"/>
        <v>86807.970763982477</v>
      </c>
      <c r="FI277" s="2">
        <f t="shared" si="370"/>
        <v>1197393.3302733083</v>
      </c>
      <c r="FJ277" s="2">
        <f t="shared" si="370"/>
        <v>801762.05190615822</v>
      </c>
      <c r="FK277" s="2">
        <f t="shared" si="370"/>
        <v>1253001.4648258083</v>
      </c>
      <c r="FL277" s="2">
        <f t="shared" si="370"/>
        <v>3501094.1756532299</v>
      </c>
      <c r="FM277" s="2">
        <f t="shared" si="370"/>
        <v>1963488.5233917458</v>
      </c>
      <c r="FN277" s="2">
        <f t="shared" si="370"/>
        <v>11231428.410913067</v>
      </c>
      <c r="FO277" s="2">
        <f t="shared" si="370"/>
        <v>607592.63138315966</v>
      </c>
      <c r="FP277" s="2">
        <f t="shared" si="370"/>
        <v>1267504.9977336868</v>
      </c>
      <c r="FQ277" s="2">
        <f t="shared" si="370"/>
        <v>603021.10860051261</v>
      </c>
      <c r="FR277" s="2">
        <f t="shared" si="370"/>
        <v>88488.239989595269</v>
      </c>
      <c r="FS277" s="2">
        <f t="shared" si="370"/>
        <v>82384.211328193938</v>
      </c>
      <c r="FT277" s="2">
        <f t="shared" si="370"/>
        <v>69243.539168030751</v>
      </c>
      <c r="FU277" s="2">
        <f t="shared" si="370"/>
        <v>591729.33694608184</v>
      </c>
      <c r="FV277" s="2">
        <f t="shared" si="370"/>
        <v>438814.89076443302</v>
      </c>
      <c r="FW277" s="2">
        <f t="shared" si="370"/>
        <v>104794.87353843845</v>
      </c>
      <c r="FX277" s="2">
        <f t="shared" si="370"/>
        <v>35710.539170131822</v>
      </c>
      <c r="FY277" s="2"/>
      <c r="FZ277" s="2"/>
      <c r="GA277" s="32"/>
      <c r="GB277" s="32"/>
      <c r="GC277" s="32"/>
      <c r="GD277" s="32"/>
      <c r="GE277" s="2"/>
      <c r="GF277" s="2"/>
      <c r="GG277" s="2"/>
      <c r="GH277" s="2"/>
      <c r="GI277" s="2"/>
      <c r="GJ277" s="2"/>
      <c r="GK277" s="2"/>
    </row>
    <row r="278" spans="1:193" x14ac:dyDescent="0.35">
      <c r="A278" s="3" t="s">
        <v>584</v>
      </c>
      <c r="B278" s="2" t="s">
        <v>585</v>
      </c>
      <c r="C278" s="32">
        <f t="shared" ref="C278:BN278" si="371">ROUND(C277/C47,6)</f>
        <v>3.287E-3</v>
      </c>
      <c r="D278" s="32">
        <f t="shared" si="371"/>
        <v>4.548E-3</v>
      </c>
      <c r="E278" s="32">
        <f t="shared" si="371"/>
        <v>3.2330000000000002E-3</v>
      </c>
      <c r="F278" s="32">
        <f t="shared" si="371"/>
        <v>3.545E-3</v>
      </c>
      <c r="G278" s="32">
        <f t="shared" si="371"/>
        <v>1.305E-3</v>
      </c>
      <c r="H278" s="32">
        <f t="shared" si="371"/>
        <v>6.0099999999999997E-3</v>
      </c>
      <c r="I278" s="32">
        <f t="shared" si="371"/>
        <v>4.1869999999999997E-3</v>
      </c>
      <c r="J278" s="32">
        <f t="shared" si="371"/>
        <v>6.0270000000000002E-3</v>
      </c>
      <c r="K278" s="32">
        <f t="shared" si="371"/>
        <v>2.8730000000000001E-3</v>
      </c>
      <c r="L278" s="32">
        <f t="shared" si="371"/>
        <v>2.0279999999999999E-3</v>
      </c>
      <c r="M278" s="32">
        <f t="shared" si="371"/>
        <v>2.199E-3</v>
      </c>
      <c r="N278" s="32">
        <f t="shared" si="371"/>
        <v>3.5010000000000002E-3</v>
      </c>
      <c r="O278" s="32">
        <f t="shared" si="371"/>
        <v>2.9099999999999998E-3</v>
      </c>
      <c r="P278" s="32">
        <f t="shared" si="371"/>
        <v>4.1599999999999996E-3</v>
      </c>
      <c r="Q278" s="32">
        <f t="shared" si="371"/>
        <v>4.2469999999999999E-3</v>
      </c>
      <c r="R278" s="32">
        <f t="shared" si="371"/>
        <v>2.7505000000000002E-2</v>
      </c>
      <c r="S278" s="32">
        <f t="shared" si="371"/>
        <v>1.3829999999999999E-3</v>
      </c>
      <c r="T278" s="32">
        <f t="shared" si="371"/>
        <v>4.0080000000000003E-3</v>
      </c>
      <c r="U278" s="32">
        <f t="shared" si="371"/>
        <v>1.1969999999999999E-3</v>
      </c>
      <c r="V278" s="32">
        <f t="shared" si="371"/>
        <v>4.2709999999999996E-3</v>
      </c>
      <c r="W278" s="32">
        <f t="shared" si="371"/>
        <v>4.9610000000000001E-3</v>
      </c>
      <c r="X278" s="32">
        <f t="shared" si="371"/>
        <v>1.4059999999999999E-3</v>
      </c>
      <c r="Y278" s="32">
        <f t="shared" si="371"/>
        <v>5.3299999999999997E-3</v>
      </c>
      <c r="Z278" s="32">
        <f t="shared" si="371"/>
        <v>5.228E-3</v>
      </c>
      <c r="AA278" s="32">
        <f t="shared" si="371"/>
        <v>2.6059999999999998E-3</v>
      </c>
      <c r="AB278" s="32">
        <f t="shared" si="371"/>
        <v>1.676E-3</v>
      </c>
      <c r="AC278" s="32">
        <f t="shared" si="371"/>
        <v>1.1490000000000001E-3</v>
      </c>
      <c r="AD278" s="32">
        <f t="shared" si="371"/>
        <v>1.1050000000000001E-3</v>
      </c>
      <c r="AE278" s="32">
        <f t="shared" si="371"/>
        <v>1.583E-3</v>
      </c>
      <c r="AF278" s="32">
        <f t="shared" si="371"/>
        <v>1.255E-3</v>
      </c>
      <c r="AG278" s="32">
        <f t="shared" si="371"/>
        <v>1.1329999999999999E-3</v>
      </c>
      <c r="AH278" s="32">
        <f t="shared" si="371"/>
        <v>1.0810999999999999E-2</v>
      </c>
      <c r="AI278" s="32">
        <f t="shared" si="371"/>
        <v>1.004E-2</v>
      </c>
      <c r="AJ278" s="32">
        <f t="shared" si="371"/>
        <v>2.238E-3</v>
      </c>
      <c r="AK278" s="32">
        <f t="shared" si="371"/>
        <v>1.6000000000000001E-3</v>
      </c>
      <c r="AL278" s="32">
        <f t="shared" si="371"/>
        <v>1.0740000000000001E-3</v>
      </c>
      <c r="AM278" s="32">
        <f t="shared" si="371"/>
        <v>4.0489999999999996E-3</v>
      </c>
      <c r="AN278" s="32">
        <f t="shared" si="371"/>
        <v>9.7999999999999997E-4</v>
      </c>
      <c r="AO278" s="32">
        <f t="shared" si="371"/>
        <v>4.5459999999999997E-3</v>
      </c>
      <c r="AP278" s="32">
        <f t="shared" si="371"/>
        <v>1.9729999999999999E-3</v>
      </c>
      <c r="AQ278" s="32">
        <f t="shared" si="371"/>
        <v>2.14E-3</v>
      </c>
      <c r="AR278" s="32">
        <f t="shared" si="371"/>
        <v>2.9789999999999999E-3</v>
      </c>
      <c r="AS278" s="32">
        <f t="shared" si="371"/>
        <v>7.2400000000000003E-4</v>
      </c>
      <c r="AT278" s="32">
        <f t="shared" si="371"/>
        <v>3.1930000000000001E-3</v>
      </c>
      <c r="AU278" s="32">
        <f t="shared" si="371"/>
        <v>3.0100000000000001E-3</v>
      </c>
      <c r="AV278" s="32">
        <f t="shared" si="371"/>
        <v>5.496E-3</v>
      </c>
      <c r="AW278" s="32">
        <f t="shared" si="371"/>
        <v>3.9560000000000003E-3</v>
      </c>
      <c r="AX278" s="32">
        <f t="shared" si="371"/>
        <v>2.666E-3</v>
      </c>
      <c r="AY278" s="32">
        <f t="shared" si="371"/>
        <v>4.927E-3</v>
      </c>
      <c r="AZ278" s="32">
        <f t="shared" si="371"/>
        <v>5.6569999999999997E-3</v>
      </c>
      <c r="BA278" s="32">
        <f t="shared" si="371"/>
        <v>5.633E-3</v>
      </c>
      <c r="BB278" s="32">
        <f t="shared" si="371"/>
        <v>2.1343000000000001E-2</v>
      </c>
      <c r="BC278" s="32">
        <f t="shared" si="371"/>
        <v>2.3249999999999998E-3</v>
      </c>
      <c r="BD278" s="32">
        <f t="shared" si="371"/>
        <v>2.4520000000000002E-3</v>
      </c>
      <c r="BE278" s="32">
        <f t="shared" si="371"/>
        <v>3.3219999999999999E-3</v>
      </c>
      <c r="BF278" s="32">
        <f t="shared" si="371"/>
        <v>3.258E-3</v>
      </c>
      <c r="BG278" s="32">
        <f t="shared" si="371"/>
        <v>8.6199999999999992E-3</v>
      </c>
      <c r="BH278" s="32">
        <f t="shared" si="371"/>
        <v>3.8500000000000001E-3</v>
      </c>
      <c r="BI278" s="32">
        <f t="shared" si="371"/>
        <v>4.3579999999999999E-3</v>
      </c>
      <c r="BJ278" s="32">
        <f t="shared" si="371"/>
        <v>2.7590000000000002E-3</v>
      </c>
      <c r="BK278" s="32">
        <f t="shared" si="371"/>
        <v>5.5250000000000004E-3</v>
      </c>
      <c r="BL278" s="32">
        <f t="shared" si="371"/>
        <v>1.0260999999999999E-2</v>
      </c>
      <c r="BM278" s="32">
        <f t="shared" si="371"/>
        <v>9.0329999999999994E-3</v>
      </c>
      <c r="BN278" s="32">
        <f t="shared" si="371"/>
        <v>4.8339999999999998E-3</v>
      </c>
      <c r="BO278" s="32">
        <f t="shared" ref="BO278:DZ278" si="372">ROUND(BO277/BO47,6)</f>
        <v>4.5750000000000001E-3</v>
      </c>
      <c r="BP278" s="32">
        <f t="shared" si="372"/>
        <v>1.122E-3</v>
      </c>
      <c r="BQ278" s="32">
        <f t="shared" si="372"/>
        <v>1.343E-3</v>
      </c>
      <c r="BR278" s="32">
        <f t="shared" si="372"/>
        <v>1.884E-3</v>
      </c>
      <c r="BS278" s="32">
        <f t="shared" si="372"/>
        <v>6.0700000000000001E-4</v>
      </c>
      <c r="BT278" s="32">
        <f t="shared" si="372"/>
        <v>4.66E-4</v>
      </c>
      <c r="BU278" s="32">
        <f t="shared" si="372"/>
        <v>1.3140000000000001E-3</v>
      </c>
      <c r="BV278" s="32">
        <f t="shared" si="372"/>
        <v>4.6200000000000001E-4</v>
      </c>
      <c r="BW278" s="32">
        <f t="shared" si="372"/>
        <v>7.1500000000000003E-4</v>
      </c>
      <c r="BX278" s="32">
        <f t="shared" si="372"/>
        <v>8.12E-4</v>
      </c>
      <c r="BY278" s="32">
        <f t="shared" si="372"/>
        <v>3.0860000000000002E-3</v>
      </c>
      <c r="BZ278" s="32">
        <f t="shared" si="372"/>
        <v>3.32E-3</v>
      </c>
      <c r="CA278" s="32">
        <f t="shared" si="372"/>
        <v>5.2700000000000002E-4</v>
      </c>
      <c r="CB278" s="32">
        <f t="shared" si="372"/>
        <v>2.6619999999999999E-3</v>
      </c>
      <c r="CC278" s="32">
        <f t="shared" si="372"/>
        <v>5.9620000000000003E-3</v>
      </c>
      <c r="CD278" s="32">
        <f t="shared" si="372"/>
        <v>1.39E-3</v>
      </c>
      <c r="CE278" s="32">
        <f t="shared" si="372"/>
        <v>3.287E-3</v>
      </c>
      <c r="CF278" s="32">
        <f t="shared" si="372"/>
        <v>2.2560000000000002E-3</v>
      </c>
      <c r="CG278" s="32">
        <f t="shared" si="372"/>
        <v>4.6940000000000003E-3</v>
      </c>
      <c r="CH278" s="32">
        <f t="shared" si="372"/>
        <v>4.3860000000000001E-3</v>
      </c>
      <c r="CI278" s="32">
        <f t="shared" si="372"/>
        <v>3.9610000000000001E-3</v>
      </c>
      <c r="CJ278" s="32">
        <f t="shared" si="372"/>
        <v>1.4059999999999999E-3</v>
      </c>
      <c r="CK278" s="32">
        <f t="shared" si="372"/>
        <v>1.8519999999999999E-3</v>
      </c>
      <c r="CL278" s="32">
        <f t="shared" si="372"/>
        <v>3.2469999999999999E-3</v>
      </c>
      <c r="CM278" s="32">
        <f t="shared" si="372"/>
        <v>1.8209999999999999E-3</v>
      </c>
      <c r="CN278" s="32">
        <f t="shared" si="372"/>
        <v>2.885E-3</v>
      </c>
      <c r="CO278" s="32">
        <f t="shared" si="372"/>
        <v>2.2060000000000001E-3</v>
      </c>
      <c r="CP278" s="32">
        <f t="shared" si="372"/>
        <v>6.8599999999999998E-4</v>
      </c>
      <c r="CQ278" s="32">
        <f t="shared" si="372"/>
        <v>3.3409999999999998E-3</v>
      </c>
      <c r="CR278" s="32">
        <f t="shared" si="372"/>
        <v>1.07E-3</v>
      </c>
      <c r="CS278" s="32">
        <f t="shared" si="372"/>
        <v>2.96E-3</v>
      </c>
      <c r="CT278" s="32">
        <f t="shared" si="372"/>
        <v>1.554E-3</v>
      </c>
      <c r="CU278" s="32">
        <f t="shared" si="372"/>
        <v>4.862E-3</v>
      </c>
      <c r="CV278" s="32">
        <f t="shared" si="372"/>
        <v>1.8829999999999999E-3</v>
      </c>
      <c r="CW278" s="32">
        <f t="shared" si="372"/>
        <v>2.3679999999999999E-3</v>
      </c>
      <c r="CX278" s="32">
        <f t="shared" si="372"/>
        <v>4.1710000000000002E-3</v>
      </c>
      <c r="CY278" s="32">
        <f t="shared" si="372"/>
        <v>5.9280000000000001E-3</v>
      </c>
      <c r="CZ278" s="32">
        <f t="shared" si="372"/>
        <v>5.6239999999999997E-3</v>
      </c>
      <c r="DA278" s="32">
        <f t="shared" si="372"/>
        <v>2.4429999999999999E-3</v>
      </c>
      <c r="DB278" s="32">
        <f t="shared" si="372"/>
        <v>5.2909999999999997E-3</v>
      </c>
      <c r="DC278" s="32">
        <f t="shared" si="372"/>
        <v>3.003E-3</v>
      </c>
      <c r="DD278" s="32">
        <f t="shared" si="372"/>
        <v>3.6900000000000002E-4</v>
      </c>
      <c r="DE278" s="32">
        <f t="shared" si="372"/>
        <v>9.8900000000000008E-4</v>
      </c>
      <c r="DF278" s="32">
        <f t="shared" si="372"/>
        <v>4.8279999999999998E-3</v>
      </c>
      <c r="DG278" s="32">
        <f t="shared" si="372"/>
        <v>7.0799999999999997E-4</v>
      </c>
      <c r="DH278" s="32">
        <f t="shared" si="372"/>
        <v>2.9250000000000001E-3</v>
      </c>
      <c r="DI278" s="32">
        <f t="shared" si="372"/>
        <v>2.9750000000000002E-3</v>
      </c>
      <c r="DJ278" s="32">
        <f t="shared" si="372"/>
        <v>5.6020000000000002E-3</v>
      </c>
      <c r="DK278" s="32">
        <f t="shared" si="372"/>
        <v>4.28E-3</v>
      </c>
      <c r="DL278" s="32">
        <f t="shared" si="372"/>
        <v>3.5969999999999999E-3</v>
      </c>
      <c r="DM278" s="32">
        <f t="shared" si="372"/>
        <v>9.306E-3</v>
      </c>
      <c r="DN278" s="32">
        <f t="shared" si="372"/>
        <v>2.7910000000000001E-3</v>
      </c>
      <c r="DO278" s="32">
        <f t="shared" si="372"/>
        <v>4.4019999999999997E-3</v>
      </c>
      <c r="DP278" s="32">
        <f t="shared" si="372"/>
        <v>4.9020000000000001E-3</v>
      </c>
      <c r="DQ278" s="32">
        <f t="shared" si="372"/>
        <v>7.1599999999999995E-4</v>
      </c>
      <c r="DR278" s="32">
        <f t="shared" si="372"/>
        <v>7.8120000000000004E-3</v>
      </c>
      <c r="DS278" s="32">
        <f t="shared" si="372"/>
        <v>7.6800000000000002E-3</v>
      </c>
      <c r="DT278" s="32">
        <f t="shared" si="372"/>
        <v>5.1799999999999997E-3</v>
      </c>
      <c r="DU278" s="32">
        <f t="shared" si="372"/>
        <v>4.6309999999999997E-3</v>
      </c>
      <c r="DV278" s="32">
        <f t="shared" si="372"/>
        <v>1.0076E-2</v>
      </c>
      <c r="DW278" s="32">
        <f t="shared" si="372"/>
        <v>5.1000000000000004E-3</v>
      </c>
      <c r="DX278" s="32">
        <f t="shared" si="372"/>
        <v>7.9799999999999999E-4</v>
      </c>
      <c r="DY278" s="32">
        <f t="shared" si="372"/>
        <v>8.8199999999999997E-4</v>
      </c>
      <c r="DZ278" s="32">
        <f t="shared" si="372"/>
        <v>2.4199999999999998E-3</v>
      </c>
      <c r="EA278" s="32">
        <f t="shared" ref="EA278:FX278" si="373">ROUND(EA277/EA47,6)</f>
        <v>8.0999999999999996E-4</v>
      </c>
      <c r="EB278" s="32">
        <f t="shared" si="373"/>
        <v>4.4980000000000003E-3</v>
      </c>
      <c r="EC278" s="32">
        <f t="shared" si="373"/>
        <v>5.1879999999999999E-3</v>
      </c>
      <c r="ED278" s="32">
        <f t="shared" si="373"/>
        <v>1.5799999999999999E-4</v>
      </c>
      <c r="EE278" s="32">
        <f t="shared" si="373"/>
        <v>5.0239999999999998E-3</v>
      </c>
      <c r="EF278" s="32">
        <f t="shared" si="373"/>
        <v>7.0470000000000003E-3</v>
      </c>
      <c r="EG278" s="32">
        <f t="shared" si="373"/>
        <v>4.0309999999999999E-3</v>
      </c>
      <c r="EH278" s="32">
        <f t="shared" si="373"/>
        <v>7.1960000000000001E-3</v>
      </c>
      <c r="EI278" s="32">
        <f t="shared" si="373"/>
        <v>5.5129999999999997E-3</v>
      </c>
      <c r="EJ278" s="32">
        <f t="shared" si="373"/>
        <v>4.9449999999999997E-3</v>
      </c>
      <c r="EK278" s="32">
        <f t="shared" si="373"/>
        <v>5.5000000000000003E-4</v>
      </c>
      <c r="EL278" s="32">
        <f t="shared" si="373"/>
        <v>1.242E-3</v>
      </c>
      <c r="EM278" s="32">
        <f t="shared" si="373"/>
        <v>9.8999999999999999E-4</v>
      </c>
      <c r="EN278" s="32">
        <f t="shared" si="373"/>
        <v>6.9839999999999998E-3</v>
      </c>
      <c r="EO278" s="32">
        <f t="shared" si="373"/>
        <v>2.3289999999999999E-3</v>
      </c>
      <c r="EP278" s="32">
        <f t="shared" si="373"/>
        <v>1.2769999999999999E-3</v>
      </c>
      <c r="EQ278" s="32">
        <f t="shared" si="373"/>
        <v>7.5900000000000002E-4</v>
      </c>
      <c r="ER278" s="32">
        <f t="shared" si="373"/>
        <v>1.199E-3</v>
      </c>
      <c r="ES278" s="32">
        <f t="shared" si="373"/>
        <v>2.2659999999999998E-3</v>
      </c>
      <c r="ET278" s="32">
        <f t="shared" si="373"/>
        <v>1.7669999999999999E-3</v>
      </c>
      <c r="EU278" s="32">
        <f t="shared" si="373"/>
        <v>6.7499999999999999E-3</v>
      </c>
      <c r="EV278" s="32">
        <f t="shared" si="373"/>
        <v>5.3200000000000003E-4</v>
      </c>
      <c r="EW278" s="32">
        <f t="shared" si="373"/>
        <v>2.7500000000000002E-4</v>
      </c>
      <c r="EX278" s="32">
        <f t="shared" si="373"/>
        <v>1.3929999999999999E-3</v>
      </c>
      <c r="EY278" s="32">
        <f t="shared" si="373"/>
        <v>1.2411999999999999E-2</v>
      </c>
      <c r="EZ278" s="32">
        <f t="shared" si="373"/>
        <v>2.9069999999999999E-3</v>
      </c>
      <c r="FA278" s="32">
        <f t="shared" si="373"/>
        <v>4.7800000000000002E-4</v>
      </c>
      <c r="FB278" s="32">
        <f t="shared" si="373"/>
        <v>5.3200000000000003E-4</v>
      </c>
      <c r="FC278" s="32">
        <f t="shared" si="373"/>
        <v>2.3470000000000001E-3</v>
      </c>
      <c r="FD278" s="32">
        <f t="shared" si="373"/>
        <v>6.2459999999999998E-3</v>
      </c>
      <c r="FE278" s="32">
        <f t="shared" si="373"/>
        <v>2.1770000000000001E-3</v>
      </c>
      <c r="FF278" s="32">
        <f t="shared" si="373"/>
        <v>7.7759999999999999E-3</v>
      </c>
      <c r="FG278" s="32">
        <f t="shared" si="373"/>
        <v>2.7390000000000001E-3</v>
      </c>
      <c r="FH278" s="32">
        <f t="shared" si="373"/>
        <v>2.2959999999999999E-3</v>
      </c>
      <c r="FI278" s="32">
        <f t="shared" si="373"/>
        <v>8.3900000000000001E-4</v>
      </c>
      <c r="FJ278" s="32">
        <f t="shared" si="373"/>
        <v>8.0699999999999999E-4</v>
      </c>
      <c r="FK278" s="32">
        <f t="shared" si="373"/>
        <v>5.7899999999999998E-4</v>
      </c>
      <c r="FL278" s="32">
        <f t="shared" si="373"/>
        <v>1.5250000000000001E-3</v>
      </c>
      <c r="FM278" s="32">
        <f t="shared" si="373"/>
        <v>1.66E-3</v>
      </c>
      <c r="FN278" s="32">
        <f t="shared" si="373"/>
        <v>3.7030000000000001E-3</v>
      </c>
      <c r="FO278" s="32">
        <f t="shared" si="373"/>
        <v>1.8799999999999999E-4</v>
      </c>
      <c r="FP278" s="32">
        <f t="shared" si="373"/>
        <v>8.2200000000000003E-4</v>
      </c>
      <c r="FQ278" s="32">
        <f t="shared" si="373"/>
        <v>1.116E-3</v>
      </c>
      <c r="FR278" s="32">
        <f t="shared" si="373"/>
        <v>1.55E-4</v>
      </c>
      <c r="FS278" s="32">
        <f t="shared" si="373"/>
        <v>1.85E-4</v>
      </c>
      <c r="FT278" s="32">
        <f t="shared" si="373"/>
        <v>1.5100000000000001E-4</v>
      </c>
      <c r="FU278" s="32">
        <f t="shared" si="373"/>
        <v>3.4199999999999999E-3</v>
      </c>
      <c r="FV278" s="32">
        <f t="shared" si="373"/>
        <v>3.0400000000000002E-3</v>
      </c>
      <c r="FW278" s="32">
        <f t="shared" si="373"/>
        <v>4.9909999999999998E-3</v>
      </c>
      <c r="FX278" s="32">
        <f t="shared" si="373"/>
        <v>2.0279999999999999E-3</v>
      </c>
      <c r="FY278" s="2"/>
      <c r="FZ278" s="2"/>
      <c r="GA278" s="32"/>
      <c r="GB278" s="2"/>
      <c r="GC278" s="2"/>
      <c r="GD278" s="2"/>
      <c r="GE278" s="2"/>
      <c r="GF278" s="2"/>
      <c r="GG278" s="2"/>
      <c r="GH278" s="2"/>
      <c r="GI278" s="2"/>
      <c r="GJ278" s="2"/>
      <c r="GK278" s="2"/>
    </row>
    <row r="279" spans="1:193" x14ac:dyDescent="0.35">
      <c r="A279" s="2"/>
      <c r="B279" s="2" t="s">
        <v>995</v>
      </c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  <c r="BH279" s="32"/>
      <c r="BI279" s="32"/>
      <c r="BJ279" s="32"/>
      <c r="BK279" s="32"/>
      <c r="BL279" s="32"/>
      <c r="BM279" s="32"/>
      <c r="BN279" s="32"/>
      <c r="BO279" s="32"/>
      <c r="BP279" s="32"/>
      <c r="BQ279" s="32"/>
      <c r="BR279" s="32"/>
      <c r="BS279" s="32"/>
      <c r="BT279" s="32"/>
      <c r="BU279" s="32"/>
      <c r="BV279" s="32"/>
      <c r="BW279" s="32"/>
      <c r="BX279" s="32"/>
      <c r="BY279" s="32"/>
      <c r="BZ279" s="32"/>
      <c r="CA279" s="32"/>
      <c r="CB279" s="32"/>
      <c r="CC279" s="32"/>
      <c r="CD279" s="32"/>
      <c r="CE279" s="32"/>
      <c r="CF279" s="32"/>
      <c r="CG279" s="32"/>
      <c r="CH279" s="32"/>
      <c r="CI279" s="32"/>
      <c r="CJ279" s="32"/>
      <c r="CK279" s="32"/>
      <c r="CL279" s="32"/>
      <c r="CM279" s="32"/>
      <c r="CN279" s="32"/>
      <c r="CO279" s="32"/>
      <c r="CP279" s="32"/>
      <c r="CQ279" s="32"/>
      <c r="CR279" s="32"/>
      <c r="CS279" s="32"/>
      <c r="CT279" s="32"/>
      <c r="CU279" s="32"/>
      <c r="CV279" s="32"/>
      <c r="CW279" s="32"/>
      <c r="CX279" s="32"/>
      <c r="CY279" s="32"/>
      <c r="CZ279" s="32"/>
      <c r="DA279" s="32"/>
      <c r="DB279" s="32"/>
      <c r="DC279" s="32"/>
      <c r="DD279" s="32"/>
      <c r="DE279" s="32"/>
      <c r="DF279" s="32"/>
      <c r="DG279" s="32"/>
      <c r="DH279" s="32"/>
      <c r="DI279" s="32"/>
      <c r="DJ279" s="32"/>
      <c r="DK279" s="32"/>
      <c r="DL279" s="32"/>
      <c r="DM279" s="32"/>
      <c r="DN279" s="32"/>
      <c r="DO279" s="32"/>
      <c r="DP279" s="32"/>
      <c r="DQ279" s="32"/>
      <c r="DR279" s="32"/>
      <c r="DS279" s="32"/>
      <c r="DT279" s="32"/>
      <c r="DU279" s="32"/>
      <c r="DV279" s="32"/>
      <c r="DW279" s="32"/>
      <c r="DX279" s="32"/>
      <c r="DY279" s="32"/>
      <c r="DZ279" s="32"/>
      <c r="EA279" s="32"/>
      <c r="EB279" s="32"/>
      <c r="EC279" s="32"/>
      <c r="ED279" s="32"/>
      <c r="EE279" s="32"/>
      <c r="EF279" s="32"/>
      <c r="EG279" s="32"/>
      <c r="EH279" s="32"/>
      <c r="EI279" s="32"/>
      <c r="EJ279" s="32"/>
      <c r="EK279" s="32"/>
      <c r="EL279" s="32"/>
      <c r="EM279" s="32"/>
      <c r="EN279" s="32"/>
      <c r="EO279" s="32"/>
      <c r="EP279" s="32"/>
      <c r="EQ279" s="32"/>
      <c r="ER279" s="32"/>
      <c r="ES279" s="32"/>
      <c r="ET279" s="32"/>
      <c r="EU279" s="32"/>
      <c r="EV279" s="32"/>
      <c r="EW279" s="32"/>
      <c r="EX279" s="32"/>
      <c r="EY279" s="32"/>
      <c r="EZ279" s="32"/>
      <c r="FA279" s="32"/>
      <c r="FB279" s="32"/>
      <c r="FC279" s="32"/>
      <c r="FD279" s="32"/>
      <c r="FE279" s="32"/>
      <c r="FF279" s="32"/>
      <c r="FG279" s="32"/>
      <c r="FH279" s="32"/>
      <c r="FI279" s="32"/>
      <c r="FJ279" s="32"/>
      <c r="FK279" s="32"/>
      <c r="FL279" s="32"/>
      <c r="FM279" s="32"/>
      <c r="FN279" s="32"/>
      <c r="FO279" s="32"/>
      <c r="FP279" s="32">
        <f>IF(FT271&gt;0,FT271,FT269)</f>
        <v>3.2230000000000002E-3</v>
      </c>
      <c r="FQ279" s="32"/>
      <c r="FR279" s="32"/>
      <c r="FS279" s="32"/>
      <c r="FT279" s="32"/>
      <c r="FU279" s="32"/>
      <c r="FV279" s="32"/>
      <c r="FW279" s="32"/>
      <c r="FX279" s="32"/>
      <c r="FY279" s="2"/>
      <c r="FZ279" s="2"/>
      <c r="GA279" s="2"/>
      <c r="GB279" s="2"/>
      <c r="GC279" s="2"/>
      <c r="GD279" s="2"/>
      <c r="GE279" s="2"/>
      <c r="GF279" s="2"/>
      <c r="GG279" s="2"/>
      <c r="GH279" s="2"/>
      <c r="GI279" s="2"/>
      <c r="GJ279" s="2"/>
      <c r="GK279" s="2"/>
    </row>
    <row r="280" spans="1:193" x14ac:dyDescent="0.35">
      <c r="A280" s="3" t="s">
        <v>586</v>
      </c>
      <c r="B280" s="2" t="s">
        <v>587</v>
      </c>
      <c r="C280" s="32">
        <f t="shared" ref="C280:BB280" si="374">IF(ROUND(MIN(C278,(C261-C272),(C266-C272)),6)&lt;0,0,(ROUND(MIN(C278,(C261-C272),(C266-C272)),6)))</f>
        <v>0</v>
      </c>
      <c r="D280" s="32">
        <f t="shared" si="374"/>
        <v>0</v>
      </c>
      <c r="E280" s="32">
        <f t="shared" si="374"/>
        <v>0</v>
      </c>
      <c r="F280" s="32">
        <f t="shared" si="374"/>
        <v>0</v>
      </c>
      <c r="G280" s="32">
        <f t="shared" si="374"/>
        <v>0</v>
      </c>
      <c r="H280" s="32">
        <f t="shared" si="374"/>
        <v>0</v>
      </c>
      <c r="I280" s="32">
        <f t="shared" si="374"/>
        <v>0</v>
      </c>
      <c r="J280" s="32">
        <f t="shared" si="374"/>
        <v>0</v>
      </c>
      <c r="K280" s="32">
        <f t="shared" si="374"/>
        <v>0</v>
      </c>
      <c r="L280" s="32">
        <f t="shared" si="374"/>
        <v>0</v>
      </c>
      <c r="M280" s="32">
        <f t="shared" si="374"/>
        <v>0</v>
      </c>
      <c r="N280" s="32">
        <f t="shared" si="374"/>
        <v>0</v>
      </c>
      <c r="O280" s="32">
        <f t="shared" si="374"/>
        <v>0</v>
      </c>
      <c r="P280" s="32">
        <f t="shared" si="374"/>
        <v>0</v>
      </c>
      <c r="Q280" s="32">
        <f t="shared" si="374"/>
        <v>0</v>
      </c>
      <c r="R280" s="32">
        <f t="shared" si="374"/>
        <v>0</v>
      </c>
      <c r="S280" s="32">
        <f t="shared" si="374"/>
        <v>0</v>
      </c>
      <c r="T280" s="32">
        <f t="shared" si="374"/>
        <v>0</v>
      </c>
      <c r="U280" s="32">
        <f t="shared" si="374"/>
        <v>0</v>
      </c>
      <c r="V280" s="32">
        <f t="shared" si="374"/>
        <v>0</v>
      </c>
      <c r="W280" s="32">
        <f t="shared" si="374"/>
        <v>0</v>
      </c>
      <c r="X280" s="32">
        <f t="shared" si="374"/>
        <v>0</v>
      </c>
      <c r="Y280" s="32">
        <f t="shared" si="374"/>
        <v>0</v>
      </c>
      <c r="Z280" s="32">
        <f t="shared" si="374"/>
        <v>0</v>
      </c>
      <c r="AA280" s="32">
        <f t="shared" si="374"/>
        <v>0</v>
      </c>
      <c r="AB280" s="32">
        <f t="shared" si="374"/>
        <v>0</v>
      </c>
      <c r="AC280" s="32">
        <f t="shared" si="374"/>
        <v>0</v>
      </c>
      <c r="AD280" s="32">
        <f t="shared" si="374"/>
        <v>0</v>
      </c>
      <c r="AE280" s="32">
        <f t="shared" si="374"/>
        <v>0</v>
      </c>
      <c r="AF280" s="32">
        <f t="shared" si="374"/>
        <v>0</v>
      </c>
      <c r="AG280" s="32">
        <f t="shared" si="374"/>
        <v>0</v>
      </c>
      <c r="AH280" s="32">
        <f t="shared" si="374"/>
        <v>0</v>
      </c>
      <c r="AI280" s="32">
        <f t="shared" si="374"/>
        <v>0</v>
      </c>
      <c r="AJ280" s="32">
        <f t="shared" si="374"/>
        <v>0</v>
      </c>
      <c r="AK280" s="32">
        <f t="shared" si="374"/>
        <v>0</v>
      </c>
      <c r="AL280" s="32">
        <f t="shared" si="374"/>
        <v>0</v>
      </c>
      <c r="AM280" s="32">
        <f t="shared" si="374"/>
        <v>0</v>
      </c>
      <c r="AN280" s="32">
        <f>IF(ROUND(MIN(AN278,(AN261-AN272),(AN266-AN272)),6)&lt;0,0,(ROUND(MIN(AN278,(AN261-AN272),(AN266-AN272)),6)))-0.000001</f>
        <v>9.7900000000000005E-4</v>
      </c>
      <c r="AO280" s="32">
        <f t="shared" si="374"/>
        <v>0</v>
      </c>
      <c r="AP280" s="32">
        <f t="shared" si="374"/>
        <v>0</v>
      </c>
      <c r="AQ280" s="32">
        <f t="shared" si="374"/>
        <v>0</v>
      </c>
      <c r="AR280" s="32">
        <f t="shared" si="374"/>
        <v>0</v>
      </c>
      <c r="AS280" s="32">
        <f t="shared" si="374"/>
        <v>0</v>
      </c>
      <c r="AT280" s="32">
        <f t="shared" si="374"/>
        <v>0</v>
      </c>
      <c r="AU280" s="32">
        <f t="shared" si="374"/>
        <v>0</v>
      </c>
      <c r="AV280" s="32">
        <f t="shared" si="374"/>
        <v>0</v>
      </c>
      <c r="AW280" s="32">
        <f t="shared" si="374"/>
        <v>0</v>
      </c>
      <c r="AX280" s="32">
        <f t="shared" si="374"/>
        <v>0</v>
      </c>
      <c r="AY280" s="32">
        <f t="shared" si="374"/>
        <v>0</v>
      </c>
      <c r="AZ280" s="32">
        <f>IF(ROUND(MIN(AZ278,(AZ261-AZ272),(AZ266-AZ272)),6)&lt;0,0,(ROUND(MIN(AZ278,(AZ261-AZ272),(AZ266-AZ272)),6)))</f>
        <v>0</v>
      </c>
      <c r="BA280" s="32">
        <f t="shared" si="374"/>
        <v>0</v>
      </c>
      <c r="BB280" s="32">
        <f t="shared" si="374"/>
        <v>0</v>
      </c>
      <c r="BC280" s="32">
        <f>IF(ROUND(MIN(BC278,(BC261-BC272),(BC266-BC272)),6)&lt;0,0,(ROUND(MIN(BC278,(BC261-BC272),(BC266-BC272)),6)))</f>
        <v>0</v>
      </c>
      <c r="BD280" s="32">
        <f t="shared" ref="BD280:DO280" si="375">IF(ROUND(MIN(BD278,(BD261-BD272),(BD266-BD272)),6)&lt;0,0,(ROUND(MIN(BD278,(BD261-BD272),(BD266-BD272)),6)))</f>
        <v>0</v>
      </c>
      <c r="BE280" s="32">
        <f t="shared" si="375"/>
        <v>0</v>
      </c>
      <c r="BF280" s="32">
        <f t="shared" si="375"/>
        <v>0</v>
      </c>
      <c r="BG280" s="32">
        <f t="shared" si="375"/>
        <v>0</v>
      </c>
      <c r="BH280" s="32">
        <f t="shared" si="375"/>
        <v>0</v>
      </c>
      <c r="BI280" s="32">
        <f t="shared" si="375"/>
        <v>0</v>
      </c>
      <c r="BJ280" s="32">
        <f t="shared" si="375"/>
        <v>0</v>
      </c>
      <c r="BK280" s="32">
        <f t="shared" si="375"/>
        <v>0</v>
      </c>
      <c r="BL280" s="32">
        <f t="shared" si="375"/>
        <v>0</v>
      </c>
      <c r="BM280" s="32">
        <f t="shared" si="375"/>
        <v>0</v>
      </c>
      <c r="BN280" s="32">
        <f t="shared" si="375"/>
        <v>0</v>
      </c>
      <c r="BO280" s="32">
        <f t="shared" si="375"/>
        <v>0</v>
      </c>
      <c r="BP280" s="32">
        <f t="shared" si="375"/>
        <v>0</v>
      </c>
      <c r="BQ280" s="32">
        <f t="shared" si="375"/>
        <v>0</v>
      </c>
      <c r="BR280" s="32">
        <f t="shared" si="375"/>
        <v>0</v>
      </c>
      <c r="BS280" s="32">
        <f t="shared" si="375"/>
        <v>0</v>
      </c>
      <c r="BT280" s="32">
        <f t="shared" si="375"/>
        <v>0</v>
      </c>
      <c r="BU280" s="32">
        <f t="shared" si="375"/>
        <v>0</v>
      </c>
      <c r="BV280" s="32">
        <f>IF(ROUND(MIN(BV278,(BV261-BV272),(BV266-BV272)),6)&lt;0,0,(ROUND(MIN(BV278,(BV261-BV272),(BV266-BV272)),6)))-0.000001</f>
        <v>4.6099999999999998E-4</v>
      </c>
      <c r="BW280" s="32">
        <f t="shared" si="375"/>
        <v>0</v>
      </c>
      <c r="BX280" s="32">
        <f t="shared" si="375"/>
        <v>0</v>
      </c>
      <c r="BY280" s="32">
        <f t="shared" si="375"/>
        <v>0</v>
      </c>
      <c r="BZ280" s="32">
        <f t="shared" si="375"/>
        <v>0</v>
      </c>
      <c r="CA280" s="32">
        <f t="shared" si="375"/>
        <v>0</v>
      </c>
      <c r="CB280" s="32">
        <f t="shared" si="375"/>
        <v>0</v>
      </c>
      <c r="CC280" s="32">
        <f t="shared" si="375"/>
        <v>0</v>
      </c>
      <c r="CD280" s="32">
        <f t="shared" si="375"/>
        <v>0</v>
      </c>
      <c r="CE280" s="32">
        <f t="shared" si="375"/>
        <v>0</v>
      </c>
      <c r="CF280" s="32">
        <f t="shared" si="375"/>
        <v>0</v>
      </c>
      <c r="CG280" s="32">
        <f t="shared" si="375"/>
        <v>0</v>
      </c>
      <c r="CH280" s="32">
        <f t="shared" si="375"/>
        <v>0</v>
      </c>
      <c r="CI280" s="32">
        <f t="shared" si="375"/>
        <v>0</v>
      </c>
      <c r="CJ280" s="32">
        <f>IF(ROUND(MIN(CJ278,(CJ261-CJ272),(CJ266-CJ272)),6)&lt;0,0,(ROUND(MIN(CJ278,(CJ261-CJ272),(CJ266-CJ272)),6)))-0.000001</f>
        <v>1.405E-3</v>
      </c>
      <c r="CK280" s="32">
        <f t="shared" si="375"/>
        <v>0</v>
      </c>
      <c r="CL280" s="32">
        <f t="shared" si="375"/>
        <v>0</v>
      </c>
      <c r="CM280" s="32">
        <f t="shared" si="375"/>
        <v>0</v>
      </c>
      <c r="CN280" s="32">
        <f t="shared" si="375"/>
        <v>0</v>
      </c>
      <c r="CO280" s="32">
        <f t="shared" si="375"/>
        <v>0</v>
      </c>
      <c r="CP280" s="32">
        <f>IF(ROUND(MIN(CP278,(CP261-CP272),(CP266-CP272)),6)&lt;0,0,(ROUND(MIN(CP278,(CP261-CP272),(CP266-CP272)),6)))-0.000001</f>
        <v>6.8499999999999995E-4</v>
      </c>
      <c r="CQ280" s="32">
        <f t="shared" si="375"/>
        <v>0</v>
      </c>
      <c r="CR280" s="32">
        <f t="shared" si="375"/>
        <v>0</v>
      </c>
      <c r="CS280" s="32">
        <f t="shared" si="375"/>
        <v>0</v>
      </c>
      <c r="CT280" s="32">
        <f t="shared" si="375"/>
        <v>0</v>
      </c>
      <c r="CU280" s="32">
        <f t="shared" si="375"/>
        <v>0</v>
      </c>
      <c r="CV280" s="32">
        <f t="shared" si="375"/>
        <v>0</v>
      </c>
      <c r="CW280" s="32">
        <f t="shared" si="375"/>
        <v>0</v>
      </c>
      <c r="CX280" s="32">
        <f t="shared" si="375"/>
        <v>0</v>
      </c>
      <c r="CY280" s="32">
        <f t="shared" si="375"/>
        <v>0</v>
      </c>
      <c r="CZ280" s="32">
        <f t="shared" si="375"/>
        <v>0</v>
      </c>
      <c r="DA280" s="32">
        <f t="shared" si="375"/>
        <v>0</v>
      </c>
      <c r="DB280" s="32">
        <f t="shared" si="375"/>
        <v>0</v>
      </c>
      <c r="DC280" s="32">
        <f t="shared" si="375"/>
        <v>0</v>
      </c>
      <c r="DD280" s="32">
        <f t="shared" si="375"/>
        <v>0</v>
      </c>
      <c r="DE280" s="32">
        <f t="shared" si="375"/>
        <v>0</v>
      </c>
      <c r="DF280" s="32">
        <f t="shared" si="375"/>
        <v>0</v>
      </c>
      <c r="DG280" s="32">
        <f t="shared" si="375"/>
        <v>0</v>
      </c>
      <c r="DH280" s="32">
        <f t="shared" si="375"/>
        <v>0</v>
      </c>
      <c r="DI280" s="32">
        <f t="shared" si="375"/>
        <v>0</v>
      </c>
      <c r="DJ280" s="32">
        <f t="shared" si="375"/>
        <v>0</v>
      </c>
      <c r="DK280" s="32">
        <f t="shared" si="375"/>
        <v>0</v>
      </c>
      <c r="DL280" s="32">
        <f t="shared" si="375"/>
        <v>0</v>
      </c>
      <c r="DM280" s="32">
        <f t="shared" si="375"/>
        <v>0</v>
      </c>
      <c r="DN280" s="32">
        <f t="shared" si="375"/>
        <v>0</v>
      </c>
      <c r="DO280" s="32">
        <f t="shared" si="375"/>
        <v>0</v>
      </c>
      <c r="DP280" s="32">
        <f t="shared" ref="DP280:FX280" si="376">IF(ROUND(MIN(DP278,(DP261-DP272),(DP266-DP272)),6)&lt;0,0,(ROUND(MIN(DP278,(DP261-DP272),(DP266-DP272)),6)))</f>
        <v>0</v>
      </c>
      <c r="DQ280" s="32">
        <f>IF(ROUND(MIN(DQ278,(DQ261-DQ272),(DQ266-DQ272)),6)&lt;0,0,(ROUND(MIN(DQ278,(DQ261-DQ272),(DQ266-DQ272)),6)))-0.000001</f>
        <v>7.1499999999999992E-4</v>
      </c>
      <c r="DR280" s="32">
        <f t="shared" si="376"/>
        <v>0</v>
      </c>
      <c r="DS280" s="32">
        <f t="shared" si="376"/>
        <v>0</v>
      </c>
      <c r="DT280" s="32">
        <f t="shared" si="376"/>
        <v>0</v>
      </c>
      <c r="DU280" s="32">
        <f t="shared" si="376"/>
        <v>0</v>
      </c>
      <c r="DV280" s="32">
        <f t="shared" si="376"/>
        <v>0</v>
      </c>
      <c r="DW280" s="32">
        <f t="shared" si="376"/>
        <v>0</v>
      </c>
      <c r="DX280" s="32">
        <f t="shared" si="376"/>
        <v>0</v>
      </c>
      <c r="DY280" s="32">
        <f t="shared" si="376"/>
        <v>0</v>
      </c>
      <c r="DZ280" s="32">
        <f t="shared" si="376"/>
        <v>0</v>
      </c>
      <c r="EA280" s="32">
        <f>IF(ROUND(MIN(EA278,(EA261-EA272),(EA266-EA272)),6)&lt;0,0,(ROUND(MIN(EA278,(EA261-EA272),(EA266-EA272)),6)))-0.000001</f>
        <v>8.0899999999999993E-4</v>
      </c>
      <c r="EB280" s="32">
        <f t="shared" si="376"/>
        <v>0</v>
      </c>
      <c r="EC280" s="32">
        <f t="shared" si="376"/>
        <v>0</v>
      </c>
      <c r="ED280" s="32">
        <f t="shared" si="376"/>
        <v>1.5799999999999999E-4</v>
      </c>
      <c r="EE280" s="32">
        <f t="shared" si="376"/>
        <v>0</v>
      </c>
      <c r="EF280" s="32">
        <f t="shared" si="376"/>
        <v>0</v>
      </c>
      <c r="EG280" s="32">
        <f t="shared" si="376"/>
        <v>0</v>
      </c>
      <c r="EH280" s="32">
        <f t="shared" si="376"/>
        <v>0</v>
      </c>
      <c r="EI280" s="32">
        <f t="shared" si="376"/>
        <v>0</v>
      </c>
      <c r="EJ280" s="32">
        <f t="shared" si="376"/>
        <v>0</v>
      </c>
      <c r="EK280" s="32">
        <f t="shared" si="376"/>
        <v>0</v>
      </c>
      <c r="EL280" s="32">
        <f t="shared" si="376"/>
        <v>0</v>
      </c>
      <c r="EM280" s="32">
        <f t="shared" si="376"/>
        <v>0</v>
      </c>
      <c r="EN280" s="32">
        <f t="shared" si="376"/>
        <v>0</v>
      </c>
      <c r="EO280" s="32">
        <f t="shared" si="376"/>
        <v>0</v>
      </c>
      <c r="EP280" s="32">
        <f t="shared" si="376"/>
        <v>0</v>
      </c>
      <c r="EQ280" s="32">
        <f>IF(ROUND(MIN(EQ278,(EQ261-EQ272),(EQ266-EQ272)),6)&lt;0,0,(ROUND(MIN(EQ278,(EQ261-EQ272),(EQ266-EQ272)),6)))</f>
        <v>0</v>
      </c>
      <c r="ER280" s="32">
        <f t="shared" si="376"/>
        <v>0</v>
      </c>
      <c r="ES280" s="32">
        <f t="shared" si="376"/>
        <v>0</v>
      </c>
      <c r="ET280" s="32">
        <f t="shared" si="376"/>
        <v>0</v>
      </c>
      <c r="EU280" s="32">
        <f t="shared" si="376"/>
        <v>0</v>
      </c>
      <c r="EV280" s="32">
        <f t="shared" si="376"/>
        <v>0</v>
      </c>
      <c r="EW280" s="32">
        <f t="shared" si="376"/>
        <v>0</v>
      </c>
      <c r="EX280" s="32">
        <f t="shared" si="376"/>
        <v>0</v>
      </c>
      <c r="EY280" s="32">
        <f t="shared" si="376"/>
        <v>0</v>
      </c>
      <c r="EZ280" s="32">
        <f t="shared" si="376"/>
        <v>0</v>
      </c>
      <c r="FA280" s="32">
        <f t="shared" si="376"/>
        <v>0</v>
      </c>
      <c r="FB280" s="32">
        <f t="shared" si="376"/>
        <v>5.3200000000000003E-4</v>
      </c>
      <c r="FC280" s="32">
        <f t="shared" si="376"/>
        <v>0</v>
      </c>
      <c r="FD280" s="32">
        <f t="shared" si="376"/>
        <v>0</v>
      </c>
      <c r="FE280" s="32">
        <f t="shared" si="376"/>
        <v>0</v>
      </c>
      <c r="FF280" s="32">
        <f t="shared" si="376"/>
        <v>0</v>
      </c>
      <c r="FG280" s="32">
        <f t="shared" si="376"/>
        <v>0</v>
      </c>
      <c r="FH280" s="32">
        <f t="shared" si="376"/>
        <v>0</v>
      </c>
      <c r="FI280" s="32">
        <f>IF(ROUND(MIN(FI278,(FI261-FI272),(FI266-FI272)),6)&lt;0,0,(ROUND(MIN(FI278,(FI261-FI272),(FI266-FI272)),6)))</f>
        <v>0</v>
      </c>
      <c r="FJ280" s="32">
        <f>IF(ROUND(MIN(FJ278,(FJ261-FJ272),(FJ266-FJ272)),6)&lt;0,0,(ROUND(MIN(FJ278,(FJ261-FJ272),(FJ266-FJ272)),6)))</f>
        <v>0</v>
      </c>
      <c r="FK280" s="32">
        <f>IF(ROUND(MIN(FK278,(FK261-FK272),(FK266-FK272)),6)&lt;0,0,(ROUND(MIN(FK278,(FK261-FK272),(FK266-FK272)),6)))</f>
        <v>0</v>
      </c>
      <c r="FL280" s="32">
        <f t="shared" si="376"/>
        <v>0</v>
      </c>
      <c r="FM280" s="32">
        <f t="shared" si="376"/>
        <v>0</v>
      </c>
      <c r="FN280" s="32">
        <f t="shared" si="376"/>
        <v>0</v>
      </c>
      <c r="FO280" s="32">
        <f t="shared" si="376"/>
        <v>1.8799999999999999E-4</v>
      </c>
      <c r="FP280" s="32">
        <f t="shared" si="376"/>
        <v>0</v>
      </c>
      <c r="FQ280" s="32">
        <f t="shared" si="376"/>
        <v>0</v>
      </c>
      <c r="FR280" s="32">
        <f>IF(ROUND(MIN(FR278,(FR261-FR272),(FR266-FR272)),6)&lt;0,0,(ROUND(MIN(FR278,(FR261-FR272),(FR266-FR272)),6)))-0.000001</f>
        <v>1.54E-4</v>
      </c>
      <c r="FS280" s="32">
        <f>IF(ROUND(MIN(FS278,(FS261-FS272),(FS266-FS272)),6)&lt;0,0,(ROUND(MIN(FS278,(FS261-FS272),(FS266-FS272)),6)))</f>
        <v>0</v>
      </c>
      <c r="FT280" s="32">
        <f>IF(ROUND(MIN(FT278,(FT261-FT272),(FT266-FT272)),6)&lt;0,0,(ROUND(MIN(FT278,(FT261-FT272),(FT266-FT272)),6)))-0.000001</f>
        <v>1.5000000000000001E-4</v>
      </c>
      <c r="FU280" s="32">
        <f t="shared" si="376"/>
        <v>0</v>
      </c>
      <c r="FV280" s="32">
        <f t="shared" si="376"/>
        <v>0</v>
      </c>
      <c r="FW280" s="32">
        <f t="shared" si="376"/>
        <v>0</v>
      </c>
      <c r="FX280" s="32">
        <f t="shared" si="376"/>
        <v>0</v>
      </c>
      <c r="FY280" s="32"/>
      <c r="FZ280" s="32">
        <f>SUM(C280:FX280)</f>
        <v>6.2360000000000002E-3</v>
      </c>
      <c r="GA280" s="2"/>
      <c r="GB280" s="2"/>
      <c r="GC280" s="2"/>
      <c r="GD280" s="2"/>
      <c r="GE280" s="2"/>
      <c r="GF280" s="2"/>
      <c r="GG280" s="2"/>
      <c r="GH280" s="2"/>
      <c r="GI280" s="2"/>
      <c r="GJ280" s="2"/>
      <c r="GK280" s="2"/>
    </row>
    <row r="281" spans="1:193" x14ac:dyDescent="0.35">
      <c r="A281" s="2"/>
      <c r="B281" s="2" t="s">
        <v>588</v>
      </c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  <c r="BH281" s="32"/>
      <c r="BI281" s="32"/>
      <c r="BJ281" s="32"/>
      <c r="BK281" s="32"/>
      <c r="BL281" s="32"/>
      <c r="BM281" s="32"/>
      <c r="BN281" s="32"/>
      <c r="BO281" s="32"/>
      <c r="BP281" s="32"/>
      <c r="BQ281" s="32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  <c r="CW281" s="32"/>
      <c r="CX281" s="32"/>
      <c r="CY281" s="32"/>
      <c r="CZ281" s="32"/>
      <c r="DA281" s="32"/>
      <c r="DB281" s="32"/>
      <c r="DC281" s="32"/>
      <c r="DD281" s="32"/>
      <c r="DE281" s="32"/>
      <c r="DF281" s="32"/>
      <c r="DG281" s="32"/>
      <c r="DH281" s="32"/>
      <c r="DI281" s="32"/>
      <c r="DJ281" s="32"/>
      <c r="DK281" s="32"/>
      <c r="DL281" s="32"/>
      <c r="DM281" s="32"/>
      <c r="DN281" s="32"/>
      <c r="DO281" s="32"/>
      <c r="DP281" s="32"/>
      <c r="DQ281" s="32"/>
      <c r="DR281" s="32"/>
      <c r="DS281" s="32"/>
      <c r="DT281" s="32"/>
      <c r="DU281" s="32"/>
      <c r="DV281" s="32"/>
      <c r="DW281" s="32"/>
      <c r="DX281" s="32"/>
      <c r="DY281" s="32"/>
      <c r="DZ281" s="32"/>
      <c r="EA281" s="32"/>
      <c r="EB281" s="32"/>
      <c r="EC281" s="32"/>
      <c r="ED281" s="32"/>
      <c r="EE281" s="32"/>
      <c r="EF281" s="32"/>
      <c r="EG281" s="32"/>
      <c r="EH281" s="32"/>
      <c r="EI281" s="32"/>
      <c r="EJ281" s="32"/>
      <c r="EK281" s="32"/>
      <c r="EL281" s="32"/>
      <c r="EM281" s="32"/>
      <c r="EN281" s="32"/>
      <c r="EO281" s="32"/>
      <c r="EP281" s="32"/>
      <c r="EQ281" s="32"/>
      <c r="ER281" s="32"/>
      <c r="ES281" s="32"/>
      <c r="ET281" s="32"/>
      <c r="EU281" s="32"/>
      <c r="EV281" s="32"/>
      <c r="EW281" s="32"/>
      <c r="EX281" s="32"/>
      <c r="EY281" s="32"/>
      <c r="EZ281" s="32"/>
      <c r="FA281" s="32"/>
      <c r="FB281" s="32"/>
      <c r="FC281" s="32"/>
      <c r="FD281" s="32"/>
      <c r="FE281" s="32"/>
      <c r="FF281" s="32"/>
      <c r="FG281" s="32"/>
      <c r="FH281" s="32"/>
      <c r="FI281" s="32"/>
      <c r="FJ281" s="32"/>
      <c r="FK281" s="32"/>
      <c r="FL281" s="32"/>
      <c r="FM281" s="32"/>
      <c r="FN281" s="32"/>
      <c r="FO281" s="32"/>
      <c r="FP281" s="32"/>
      <c r="FQ281" s="32"/>
      <c r="FR281" s="32"/>
      <c r="FS281" s="32"/>
      <c r="FT281" s="32"/>
      <c r="FU281" s="32"/>
      <c r="FV281" s="32"/>
      <c r="FW281" s="32"/>
      <c r="FX281" s="32"/>
      <c r="FY281" s="32"/>
      <c r="FZ281" s="32"/>
      <c r="GA281" s="2"/>
      <c r="GB281" s="2"/>
      <c r="GC281" s="2"/>
      <c r="GD281" s="2"/>
      <c r="GE281" s="2"/>
      <c r="GF281" s="2"/>
      <c r="GG281" s="2"/>
      <c r="GH281" s="2"/>
      <c r="GI281" s="2"/>
      <c r="GJ281" s="2"/>
      <c r="GK281" s="2"/>
    </row>
    <row r="282" spans="1:193" x14ac:dyDescent="0.35">
      <c r="A282" s="2"/>
      <c r="B282" s="2" t="s">
        <v>589</v>
      </c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  <c r="BH282" s="32"/>
      <c r="BI282" s="32"/>
      <c r="BJ282" s="32"/>
      <c r="BK282" s="32"/>
      <c r="BL282" s="32"/>
      <c r="BM282" s="32"/>
      <c r="BN282" s="32"/>
      <c r="BO282" s="32"/>
      <c r="BP282" s="32"/>
      <c r="BQ282" s="32"/>
      <c r="BR282" s="32"/>
      <c r="BS282" s="32"/>
      <c r="BT282" s="32"/>
      <c r="BU282" s="32"/>
      <c r="BV282" s="32"/>
      <c r="BW282" s="32"/>
      <c r="BX282" s="32"/>
      <c r="BY282" s="32"/>
      <c r="BZ282" s="32"/>
      <c r="CA282" s="32"/>
      <c r="CB282" s="32"/>
      <c r="CC282" s="32"/>
      <c r="CD282" s="32"/>
      <c r="CE282" s="32"/>
      <c r="CF282" s="32"/>
      <c r="CG282" s="32"/>
      <c r="CH282" s="32"/>
      <c r="CI282" s="32"/>
      <c r="CJ282" s="32"/>
      <c r="CK282" s="32"/>
      <c r="CL282" s="32"/>
      <c r="CM282" s="32"/>
      <c r="CN282" s="32"/>
      <c r="CO282" s="32"/>
      <c r="CP282" s="32"/>
      <c r="CQ282" s="32"/>
      <c r="CR282" s="32"/>
      <c r="CS282" s="32"/>
      <c r="CT282" s="32"/>
      <c r="CU282" s="32"/>
      <c r="CV282" s="32"/>
      <c r="CW282" s="32"/>
      <c r="CX282" s="32"/>
      <c r="CY282" s="32"/>
      <c r="CZ282" s="32"/>
      <c r="DA282" s="32"/>
      <c r="DB282" s="32"/>
      <c r="DC282" s="32"/>
      <c r="DD282" s="32"/>
      <c r="DE282" s="32"/>
      <c r="DF282" s="32"/>
      <c r="DG282" s="32"/>
      <c r="DH282" s="32"/>
      <c r="DI282" s="32"/>
      <c r="DJ282" s="32"/>
      <c r="DK282" s="32"/>
      <c r="DL282" s="32"/>
      <c r="DM282" s="32"/>
      <c r="DN282" s="32"/>
      <c r="DO282" s="32"/>
      <c r="DP282" s="32"/>
      <c r="DQ282" s="32"/>
      <c r="DR282" s="32"/>
      <c r="DS282" s="32"/>
      <c r="DT282" s="32"/>
      <c r="DU282" s="32"/>
      <c r="DV282" s="32"/>
      <c r="DW282" s="32"/>
      <c r="DX282" s="32"/>
      <c r="DY282" s="32"/>
      <c r="DZ282" s="32"/>
      <c r="EA282" s="32"/>
      <c r="EB282" s="32"/>
      <c r="EC282" s="32"/>
      <c r="ED282" s="32"/>
      <c r="EE282" s="32"/>
      <c r="EF282" s="32"/>
      <c r="EG282" s="32"/>
      <c r="EH282" s="32"/>
      <c r="EI282" s="32"/>
      <c r="EJ282" s="32"/>
      <c r="EK282" s="32"/>
      <c r="EL282" s="32"/>
      <c r="EM282" s="32"/>
      <c r="EN282" s="32"/>
      <c r="EO282" s="32"/>
      <c r="EP282" s="32"/>
      <c r="EQ282" s="32"/>
      <c r="ER282" s="32"/>
      <c r="ES282" s="32"/>
      <c r="ET282" s="32"/>
      <c r="EU282" s="32"/>
      <c r="EV282" s="32"/>
      <c r="EW282" s="32"/>
      <c r="EX282" s="32"/>
      <c r="EY282" s="32"/>
      <c r="EZ282" s="32"/>
      <c r="FA282" s="32"/>
      <c r="FB282" s="32"/>
      <c r="FC282" s="32"/>
      <c r="FD282" s="32"/>
      <c r="FE282" s="32"/>
      <c r="FF282" s="32"/>
      <c r="FG282" s="32"/>
      <c r="FH282" s="32"/>
      <c r="FI282" s="32"/>
      <c r="FJ282" s="32"/>
      <c r="FK282" s="32"/>
      <c r="FL282" s="32"/>
      <c r="FM282" s="32"/>
      <c r="FN282" s="32"/>
      <c r="FO282" s="32"/>
      <c r="FP282" s="32"/>
      <c r="FQ282" s="32"/>
      <c r="FR282" s="32"/>
      <c r="FS282" s="32"/>
      <c r="FT282" s="32"/>
      <c r="FU282" s="32"/>
      <c r="FV282" s="32"/>
      <c r="FW282" s="32"/>
      <c r="FX282" s="32"/>
      <c r="FY282" s="32"/>
      <c r="FZ282" s="32"/>
      <c r="GA282" s="2"/>
      <c r="GB282" s="32"/>
      <c r="GC282" s="32"/>
      <c r="GD282" s="32"/>
      <c r="GE282" s="2"/>
      <c r="GF282" s="2"/>
      <c r="GG282" s="2"/>
      <c r="GH282" s="2"/>
      <c r="GI282" s="2"/>
      <c r="GJ282" s="2"/>
      <c r="GK282" s="2"/>
    </row>
    <row r="283" spans="1:193" x14ac:dyDescent="0.35">
      <c r="A283" s="3" t="s">
        <v>590</v>
      </c>
      <c r="B283" s="2" t="s">
        <v>591</v>
      </c>
      <c r="C283" s="32">
        <v>0</v>
      </c>
      <c r="D283" s="32">
        <v>0</v>
      </c>
      <c r="E283" s="32">
        <v>0</v>
      </c>
      <c r="F283" s="32">
        <v>0</v>
      </c>
      <c r="G283" s="32">
        <v>0</v>
      </c>
      <c r="H283" s="32">
        <v>0</v>
      </c>
      <c r="I283" s="32">
        <v>0</v>
      </c>
      <c r="J283" s="32">
        <v>0</v>
      </c>
      <c r="K283" s="32">
        <v>0</v>
      </c>
      <c r="L283" s="32">
        <v>0</v>
      </c>
      <c r="M283" s="32">
        <v>0</v>
      </c>
      <c r="N283" s="32">
        <v>0</v>
      </c>
      <c r="O283" s="32">
        <v>0</v>
      </c>
      <c r="P283" s="32">
        <v>0</v>
      </c>
      <c r="Q283" s="32">
        <v>0</v>
      </c>
      <c r="R283" s="32">
        <v>0</v>
      </c>
      <c r="S283" s="32">
        <v>0</v>
      </c>
      <c r="T283" s="32">
        <v>0</v>
      </c>
      <c r="U283" s="32">
        <v>0</v>
      </c>
      <c r="V283" s="32">
        <v>0</v>
      </c>
      <c r="W283" s="32">
        <v>0</v>
      </c>
      <c r="X283" s="32">
        <v>0</v>
      </c>
      <c r="Y283" s="32">
        <v>0</v>
      </c>
      <c r="Z283" s="32">
        <v>0</v>
      </c>
      <c r="AA283" s="32">
        <v>0</v>
      </c>
      <c r="AB283" s="32">
        <v>0</v>
      </c>
      <c r="AC283" s="32">
        <v>0</v>
      </c>
      <c r="AD283" s="32">
        <v>0</v>
      </c>
      <c r="AE283" s="32">
        <v>0</v>
      </c>
      <c r="AF283" s="32">
        <v>0</v>
      </c>
      <c r="AG283" s="32">
        <v>0</v>
      </c>
      <c r="AH283" s="32">
        <v>0</v>
      </c>
      <c r="AI283" s="32">
        <v>0</v>
      </c>
      <c r="AJ283" s="32">
        <v>0</v>
      </c>
      <c r="AK283" s="32">
        <v>0</v>
      </c>
      <c r="AL283" s="32">
        <v>0</v>
      </c>
      <c r="AM283" s="32">
        <v>0</v>
      </c>
      <c r="AN283" s="32">
        <v>0</v>
      </c>
      <c r="AO283" s="32">
        <v>0</v>
      </c>
      <c r="AP283" s="32">
        <v>0</v>
      </c>
      <c r="AQ283" s="32">
        <v>0</v>
      </c>
      <c r="AR283" s="32">
        <v>0</v>
      </c>
      <c r="AS283" s="32">
        <v>0</v>
      </c>
      <c r="AT283" s="32">
        <v>0</v>
      </c>
      <c r="AU283" s="32">
        <v>0</v>
      </c>
      <c r="AV283" s="32">
        <v>0</v>
      </c>
      <c r="AW283" s="32">
        <v>0</v>
      </c>
      <c r="AX283" s="32">
        <v>0</v>
      </c>
      <c r="AY283" s="32">
        <v>0</v>
      </c>
      <c r="AZ283" s="32">
        <v>0</v>
      </c>
      <c r="BA283" s="32">
        <v>0</v>
      </c>
      <c r="BB283" s="32">
        <v>0</v>
      </c>
      <c r="BC283" s="32">
        <v>0</v>
      </c>
      <c r="BD283" s="32">
        <v>0</v>
      </c>
      <c r="BE283" s="32">
        <v>0</v>
      </c>
      <c r="BF283" s="32">
        <v>0</v>
      </c>
      <c r="BG283" s="32">
        <v>0</v>
      </c>
      <c r="BH283" s="32">
        <v>0</v>
      </c>
      <c r="BI283" s="32">
        <v>0</v>
      </c>
      <c r="BJ283" s="32">
        <v>0</v>
      </c>
      <c r="BK283" s="32">
        <v>0</v>
      </c>
      <c r="BL283" s="32">
        <v>0</v>
      </c>
      <c r="BM283" s="32">
        <v>0</v>
      </c>
      <c r="BN283" s="32">
        <v>0</v>
      </c>
      <c r="BO283" s="32">
        <v>0</v>
      </c>
      <c r="BP283" s="32">
        <v>0</v>
      </c>
      <c r="BQ283" s="32">
        <v>0</v>
      </c>
      <c r="BR283" s="32">
        <v>0</v>
      </c>
      <c r="BS283" s="32">
        <v>0</v>
      </c>
      <c r="BT283" s="32">
        <v>0</v>
      </c>
      <c r="BU283" s="32">
        <v>0</v>
      </c>
      <c r="BV283" s="32">
        <v>0</v>
      </c>
      <c r="BW283" s="32">
        <v>0</v>
      </c>
      <c r="BX283" s="32">
        <v>0</v>
      </c>
      <c r="BY283" s="32">
        <v>0</v>
      </c>
      <c r="BZ283" s="32">
        <v>0</v>
      </c>
      <c r="CA283" s="32">
        <v>0</v>
      </c>
      <c r="CB283" s="32">
        <v>0</v>
      </c>
      <c r="CC283" s="32">
        <v>0</v>
      </c>
      <c r="CD283" s="32">
        <v>0</v>
      </c>
      <c r="CE283" s="32">
        <v>0</v>
      </c>
      <c r="CF283" s="32">
        <v>0</v>
      </c>
      <c r="CG283" s="32">
        <v>0</v>
      </c>
      <c r="CH283" s="32">
        <v>0</v>
      </c>
      <c r="CI283" s="32">
        <v>0</v>
      </c>
      <c r="CJ283" s="32">
        <v>0</v>
      </c>
      <c r="CK283" s="32">
        <v>0</v>
      </c>
      <c r="CL283" s="32">
        <v>0</v>
      </c>
      <c r="CM283" s="32">
        <v>0</v>
      </c>
      <c r="CN283" s="32">
        <v>0</v>
      </c>
      <c r="CO283" s="32">
        <v>0</v>
      </c>
      <c r="CP283" s="32">
        <v>0</v>
      </c>
      <c r="CQ283" s="32">
        <v>0</v>
      </c>
      <c r="CR283" s="32">
        <v>0</v>
      </c>
      <c r="CS283" s="32">
        <v>0</v>
      </c>
      <c r="CT283" s="32">
        <v>0</v>
      </c>
      <c r="CU283" s="32">
        <v>0</v>
      </c>
      <c r="CV283" s="32">
        <v>0</v>
      </c>
      <c r="CW283" s="32">
        <v>0</v>
      </c>
      <c r="CX283" s="32">
        <v>0</v>
      </c>
      <c r="CY283" s="32">
        <v>0</v>
      </c>
      <c r="CZ283" s="32">
        <v>0</v>
      </c>
      <c r="DA283" s="32">
        <v>0</v>
      </c>
      <c r="DB283" s="32">
        <v>0</v>
      </c>
      <c r="DC283" s="32">
        <v>0</v>
      </c>
      <c r="DD283" s="32">
        <v>0</v>
      </c>
      <c r="DE283" s="32">
        <v>0</v>
      </c>
      <c r="DF283" s="32">
        <v>0</v>
      </c>
      <c r="DG283" s="32">
        <v>0</v>
      </c>
      <c r="DH283" s="32">
        <v>0</v>
      </c>
      <c r="DI283" s="32">
        <v>0</v>
      </c>
      <c r="DJ283" s="32">
        <v>0</v>
      </c>
      <c r="DK283" s="32">
        <v>0</v>
      </c>
      <c r="DL283" s="32">
        <v>0</v>
      </c>
      <c r="DM283" s="32">
        <v>0</v>
      </c>
      <c r="DN283" s="32">
        <v>0</v>
      </c>
      <c r="DO283" s="32">
        <v>0</v>
      </c>
      <c r="DP283" s="32">
        <v>0</v>
      </c>
      <c r="DQ283" s="32">
        <v>0</v>
      </c>
      <c r="DR283" s="32">
        <v>0</v>
      </c>
      <c r="DS283" s="32">
        <v>0</v>
      </c>
      <c r="DT283" s="32">
        <v>0</v>
      </c>
      <c r="DU283" s="32">
        <v>0</v>
      </c>
      <c r="DV283" s="32">
        <v>0</v>
      </c>
      <c r="DW283" s="32">
        <v>0</v>
      </c>
      <c r="DX283" s="32">
        <v>0</v>
      </c>
      <c r="DY283" s="32">
        <v>0</v>
      </c>
      <c r="DZ283" s="32">
        <v>0</v>
      </c>
      <c r="EA283" s="32">
        <v>0</v>
      </c>
      <c r="EB283" s="32">
        <v>0</v>
      </c>
      <c r="EC283" s="32">
        <v>0</v>
      </c>
      <c r="ED283" s="32">
        <v>0</v>
      </c>
      <c r="EE283" s="32">
        <v>0</v>
      </c>
      <c r="EF283" s="32">
        <v>0</v>
      </c>
      <c r="EG283" s="32">
        <v>0</v>
      </c>
      <c r="EH283" s="32">
        <v>0</v>
      </c>
      <c r="EI283" s="32">
        <v>0</v>
      </c>
      <c r="EJ283" s="32">
        <v>0</v>
      </c>
      <c r="EK283" s="32">
        <v>0</v>
      </c>
      <c r="EL283" s="32">
        <v>0</v>
      </c>
      <c r="EM283" s="32">
        <v>0</v>
      </c>
      <c r="EN283" s="32">
        <v>0</v>
      </c>
      <c r="EO283" s="32">
        <v>0</v>
      </c>
      <c r="EP283" s="32">
        <v>0</v>
      </c>
      <c r="EQ283" s="32">
        <v>0</v>
      </c>
      <c r="ER283" s="32">
        <v>0</v>
      </c>
      <c r="ES283" s="32">
        <v>0</v>
      </c>
      <c r="ET283" s="32">
        <v>0</v>
      </c>
      <c r="EU283" s="32">
        <v>0</v>
      </c>
      <c r="EV283" s="32">
        <v>0</v>
      </c>
      <c r="EW283" s="32">
        <v>0</v>
      </c>
      <c r="EX283" s="32">
        <v>0</v>
      </c>
      <c r="EY283" s="32">
        <v>0</v>
      </c>
      <c r="EZ283" s="32">
        <v>0</v>
      </c>
      <c r="FA283" s="32">
        <v>0</v>
      </c>
      <c r="FB283" s="32">
        <v>0</v>
      </c>
      <c r="FC283" s="32">
        <v>0</v>
      </c>
      <c r="FD283" s="32">
        <v>0</v>
      </c>
      <c r="FE283" s="32">
        <v>0</v>
      </c>
      <c r="FF283" s="32">
        <v>0</v>
      </c>
      <c r="FG283" s="32">
        <v>0</v>
      </c>
      <c r="FH283" s="32">
        <v>0</v>
      </c>
      <c r="FI283" s="32">
        <v>0</v>
      </c>
      <c r="FJ283" s="32">
        <v>0</v>
      </c>
      <c r="FK283" s="32">
        <v>0</v>
      </c>
      <c r="FL283" s="32">
        <v>0</v>
      </c>
      <c r="FM283" s="32">
        <v>0</v>
      </c>
      <c r="FN283" s="32">
        <v>0</v>
      </c>
      <c r="FO283" s="32">
        <v>0</v>
      </c>
      <c r="FP283" s="32">
        <v>0</v>
      </c>
      <c r="FQ283" s="32">
        <v>0</v>
      </c>
      <c r="FR283" s="32">
        <v>0</v>
      </c>
      <c r="FS283" s="32">
        <v>0</v>
      </c>
      <c r="FT283" s="32">
        <v>0</v>
      </c>
      <c r="FU283" s="32">
        <v>0</v>
      </c>
      <c r="FV283" s="32">
        <v>0</v>
      </c>
      <c r="FW283" s="32">
        <v>0</v>
      </c>
      <c r="FX283" s="32">
        <v>0</v>
      </c>
      <c r="FY283" s="32"/>
      <c r="FZ283" s="32"/>
      <c r="GA283" s="2"/>
      <c r="GB283" s="32"/>
      <c r="GC283" s="32"/>
      <c r="GD283" s="32"/>
      <c r="GE283" s="2"/>
      <c r="GF283" s="2"/>
      <c r="GG283" s="2"/>
      <c r="GH283" s="2"/>
      <c r="GI283" s="2"/>
      <c r="GJ283" s="2"/>
      <c r="GK283" s="2"/>
    </row>
    <row r="284" spans="1:193" x14ac:dyDescent="0.35">
      <c r="A284" s="3" t="s">
        <v>592</v>
      </c>
      <c r="B284" s="2" t="s">
        <v>593</v>
      </c>
      <c r="C284" s="32">
        <f t="shared" ref="C284:BN284" si="377">IF(C271&gt;0,C283,C280)</f>
        <v>0</v>
      </c>
      <c r="D284" s="32">
        <f t="shared" si="377"/>
        <v>0</v>
      </c>
      <c r="E284" s="32">
        <f t="shared" si="377"/>
        <v>0</v>
      </c>
      <c r="F284" s="32">
        <f t="shared" si="377"/>
        <v>0</v>
      </c>
      <c r="G284" s="32">
        <f t="shared" si="377"/>
        <v>0</v>
      </c>
      <c r="H284" s="32">
        <f t="shared" si="377"/>
        <v>0</v>
      </c>
      <c r="I284" s="32">
        <f t="shared" si="377"/>
        <v>0</v>
      </c>
      <c r="J284" s="32">
        <f t="shared" si="377"/>
        <v>0</v>
      </c>
      <c r="K284" s="32">
        <f t="shared" si="377"/>
        <v>0</v>
      </c>
      <c r="L284" s="32">
        <f t="shared" si="377"/>
        <v>0</v>
      </c>
      <c r="M284" s="32">
        <f t="shared" si="377"/>
        <v>0</v>
      </c>
      <c r="N284" s="32">
        <f t="shared" si="377"/>
        <v>0</v>
      </c>
      <c r="O284" s="32">
        <f t="shared" si="377"/>
        <v>0</v>
      </c>
      <c r="P284" s="32">
        <f t="shared" si="377"/>
        <v>0</v>
      </c>
      <c r="Q284" s="32">
        <f t="shared" si="377"/>
        <v>0</v>
      </c>
      <c r="R284" s="32">
        <f t="shared" si="377"/>
        <v>0</v>
      </c>
      <c r="S284" s="32">
        <f t="shared" si="377"/>
        <v>0</v>
      </c>
      <c r="T284" s="32">
        <f t="shared" si="377"/>
        <v>0</v>
      </c>
      <c r="U284" s="32">
        <f t="shared" si="377"/>
        <v>0</v>
      </c>
      <c r="V284" s="32">
        <f t="shared" si="377"/>
        <v>0</v>
      </c>
      <c r="W284" s="32">
        <f t="shared" si="377"/>
        <v>0</v>
      </c>
      <c r="X284" s="32">
        <f t="shared" si="377"/>
        <v>0</v>
      </c>
      <c r="Y284" s="32">
        <f t="shared" si="377"/>
        <v>0</v>
      </c>
      <c r="Z284" s="32">
        <f t="shared" si="377"/>
        <v>0</v>
      </c>
      <c r="AA284" s="32">
        <f t="shared" si="377"/>
        <v>0</v>
      </c>
      <c r="AB284" s="32">
        <f t="shared" si="377"/>
        <v>0</v>
      </c>
      <c r="AC284" s="32">
        <f t="shared" si="377"/>
        <v>0</v>
      </c>
      <c r="AD284" s="32">
        <f t="shared" si="377"/>
        <v>0</v>
      </c>
      <c r="AE284" s="32">
        <f t="shared" si="377"/>
        <v>0</v>
      </c>
      <c r="AF284" s="32">
        <f t="shared" si="377"/>
        <v>0</v>
      </c>
      <c r="AG284" s="32">
        <f t="shared" si="377"/>
        <v>0</v>
      </c>
      <c r="AH284" s="32">
        <f t="shared" si="377"/>
        <v>0</v>
      </c>
      <c r="AI284" s="32">
        <f t="shared" si="377"/>
        <v>0</v>
      </c>
      <c r="AJ284" s="32">
        <f t="shared" si="377"/>
        <v>0</v>
      </c>
      <c r="AK284" s="32">
        <f t="shared" si="377"/>
        <v>0</v>
      </c>
      <c r="AL284" s="32">
        <f t="shared" si="377"/>
        <v>0</v>
      </c>
      <c r="AM284" s="32">
        <f t="shared" si="377"/>
        <v>0</v>
      </c>
      <c r="AN284" s="32">
        <f t="shared" si="377"/>
        <v>9.7900000000000005E-4</v>
      </c>
      <c r="AO284" s="32">
        <f t="shared" si="377"/>
        <v>0</v>
      </c>
      <c r="AP284" s="32">
        <f t="shared" si="377"/>
        <v>0</v>
      </c>
      <c r="AQ284" s="32">
        <f t="shared" si="377"/>
        <v>0</v>
      </c>
      <c r="AR284" s="32">
        <f t="shared" si="377"/>
        <v>0</v>
      </c>
      <c r="AS284" s="32">
        <f t="shared" si="377"/>
        <v>0</v>
      </c>
      <c r="AT284" s="32">
        <f t="shared" si="377"/>
        <v>0</v>
      </c>
      <c r="AU284" s="32">
        <f t="shared" si="377"/>
        <v>0</v>
      </c>
      <c r="AV284" s="32">
        <f t="shared" si="377"/>
        <v>0</v>
      </c>
      <c r="AW284" s="32">
        <f t="shared" si="377"/>
        <v>0</v>
      </c>
      <c r="AX284" s="32">
        <f t="shared" si="377"/>
        <v>0</v>
      </c>
      <c r="AY284" s="32">
        <f t="shared" si="377"/>
        <v>0</v>
      </c>
      <c r="AZ284" s="32">
        <f t="shared" si="377"/>
        <v>0</v>
      </c>
      <c r="BA284" s="32">
        <f t="shared" si="377"/>
        <v>0</v>
      </c>
      <c r="BB284" s="32">
        <f t="shared" si="377"/>
        <v>0</v>
      </c>
      <c r="BC284" s="32">
        <f t="shared" si="377"/>
        <v>0</v>
      </c>
      <c r="BD284" s="32">
        <f t="shared" si="377"/>
        <v>0</v>
      </c>
      <c r="BE284" s="32">
        <f t="shared" si="377"/>
        <v>0</v>
      </c>
      <c r="BF284" s="32">
        <f t="shared" si="377"/>
        <v>0</v>
      </c>
      <c r="BG284" s="32">
        <f t="shared" si="377"/>
        <v>0</v>
      </c>
      <c r="BH284" s="32">
        <f t="shared" si="377"/>
        <v>0</v>
      </c>
      <c r="BI284" s="32">
        <f t="shared" si="377"/>
        <v>0</v>
      </c>
      <c r="BJ284" s="32">
        <f t="shared" si="377"/>
        <v>0</v>
      </c>
      <c r="BK284" s="32">
        <f t="shared" si="377"/>
        <v>0</v>
      </c>
      <c r="BL284" s="32">
        <f t="shared" si="377"/>
        <v>0</v>
      </c>
      <c r="BM284" s="32">
        <f t="shared" si="377"/>
        <v>0</v>
      </c>
      <c r="BN284" s="32">
        <f t="shared" si="377"/>
        <v>0</v>
      </c>
      <c r="BO284" s="32">
        <f t="shared" ref="BO284:DZ284" si="378">IF(BO271&gt;0,BO283,BO280)</f>
        <v>0</v>
      </c>
      <c r="BP284" s="32">
        <f t="shared" si="378"/>
        <v>0</v>
      </c>
      <c r="BQ284" s="32">
        <f t="shared" si="378"/>
        <v>0</v>
      </c>
      <c r="BR284" s="32">
        <f t="shared" si="378"/>
        <v>0</v>
      </c>
      <c r="BS284" s="32">
        <f t="shared" si="378"/>
        <v>0</v>
      </c>
      <c r="BT284" s="32">
        <f t="shared" si="378"/>
        <v>0</v>
      </c>
      <c r="BU284" s="32">
        <f t="shared" si="378"/>
        <v>0</v>
      </c>
      <c r="BV284" s="32">
        <f t="shared" si="378"/>
        <v>4.6099999999999998E-4</v>
      </c>
      <c r="BW284" s="32">
        <f t="shared" si="378"/>
        <v>0</v>
      </c>
      <c r="BX284" s="32">
        <f t="shared" si="378"/>
        <v>0</v>
      </c>
      <c r="BY284" s="32">
        <f t="shared" si="378"/>
        <v>0</v>
      </c>
      <c r="BZ284" s="32">
        <f t="shared" si="378"/>
        <v>0</v>
      </c>
      <c r="CA284" s="32">
        <f t="shared" si="378"/>
        <v>0</v>
      </c>
      <c r="CB284" s="32">
        <f t="shared" si="378"/>
        <v>0</v>
      </c>
      <c r="CC284" s="32">
        <f t="shared" si="378"/>
        <v>0</v>
      </c>
      <c r="CD284" s="32">
        <f t="shared" si="378"/>
        <v>0</v>
      </c>
      <c r="CE284" s="32">
        <f t="shared" si="378"/>
        <v>0</v>
      </c>
      <c r="CF284" s="32">
        <f t="shared" si="378"/>
        <v>0</v>
      </c>
      <c r="CG284" s="32">
        <f t="shared" si="378"/>
        <v>0</v>
      </c>
      <c r="CH284" s="32">
        <f t="shared" si="378"/>
        <v>0</v>
      </c>
      <c r="CI284" s="32">
        <f t="shared" si="378"/>
        <v>0</v>
      </c>
      <c r="CJ284" s="32">
        <f t="shared" si="378"/>
        <v>1.405E-3</v>
      </c>
      <c r="CK284" s="32">
        <f t="shared" si="378"/>
        <v>0</v>
      </c>
      <c r="CL284" s="32">
        <f t="shared" si="378"/>
        <v>0</v>
      </c>
      <c r="CM284" s="32">
        <f t="shared" si="378"/>
        <v>0</v>
      </c>
      <c r="CN284" s="32">
        <f t="shared" si="378"/>
        <v>0</v>
      </c>
      <c r="CO284" s="32">
        <f t="shared" si="378"/>
        <v>0</v>
      </c>
      <c r="CP284" s="32">
        <f t="shared" si="378"/>
        <v>6.8499999999999995E-4</v>
      </c>
      <c r="CQ284" s="32">
        <f t="shared" si="378"/>
        <v>0</v>
      </c>
      <c r="CR284" s="32">
        <f t="shared" si="378"/>
        <v>0</v>
      </c>
      <c r="CS284" s="32">
        <f t="shared" si="378"/>
        <v>0</v>
      </c>
      <c r="CT284" s="32">
        <f t="shared" si="378"/>
        <v>0</v>
      </c>
      <c r="CU284" s="32">
        <f t="shared" si="378"/>
        <v>0</v>
      </c>
      <c r="CV284" s="32">
        <f t="shared" si="378"/>
        <v>0</v>
      </c>
      <c r="CW284" s="32">
        <f t="shared" si="378"/>
        <v>0</v>
      </c>
      <c r="CX284" s="32">
        <f t="shared" si="378"/>
        <v>0</v>
      </c>
      <c r="CY284" s="32">
        <f t="shared" si="378"/>
        <v>0</v>
      </c>
      <c r="CZ284" s="32">
        <f t="shared" si="378"/>
        <v>0</v>
      </c>
      <c r="DA284" s="32">
        <f t="shared" si="378"/>
        <v>0</v>
      </c>
      <c r="DB284" s="32">
        <f t="shared" si="378"/>
        <v>0</v>
      </c>
      <c r="DC284" s="32">
        <f t="shared" si="378"/>
        <v>0</v>
      </c>
      <c r="DD284" s="32">
        <f t="shared" si="378"/>
        <v>0</v>
      </c>
      <c r="DE284" s="32">
        <f t="shared" si="378"/>
        <v>0</v>
      </c>
      <c r="DF284" s="32">
        <f t="shared" si="378"/>
        <v>0</v>
      </c>
      <c r="DG284" s="32">
        <f t="shared" si="378"/>
        <v>0</v>
      </c>
      <c r="DH284" s="32">
        <f t="shared" si="378"/>
        <v>0</v>
      </c>
      <c r="DI284" s="32">
        <f t="shared" si="378"/>
        <v>0</v>
      </c>
      <c r="DJ284" s="32">
        <f t="shared" si="378"/>
        <v>0</v>
      </c>
      <c r="DK284" s="32">
        <f t="shared" si="378"/>
        <v>0</v>
      </c>
      <c r="DL284" s="32">
        <f t="shared" si="378"/>
        <v>0</v>
      </c>
      <c r="DM284" s="32">
        <f t="shared" si="378"/>
        <v>0</v>
      </c>
      <c r="DN284" s="32">
        <f t="shared" si="378"/>
        <v>0</v>
      </c>
      <c r="DO284" s="32">
        <f t="shared" si="378"/>
        <v>0</v>
      </c>
      <c r="DP284" s="32">
        <f t="shared" si="378"/>
        <v>0</v>
      </c>
      <c r="DQ284" s="32">
        <f t="shared" si="378"/>
        <v>7.1499999999999992E-4</v>
      </c>
      <c r="DR284" s="32">
        <f t="shared" si="378"/>
        <v>0</v>
      </c>
      <c r="DS284" s="32">
        <f t="shared" si="378"/>
        <v>0</v>
      </c>
      <c r="DT284" s="32">
        <f t="shared" si="378"/>
        <v>0</v>
      </c>
      <c r="DU284" s="32">
        <f t="shared" si="378"/>
        <v>0</v>
      </c>
      <c r="DV284" s="32">
        <f t="shared" si="378"/>
        <v>0</v>
      </c>
      <c r="DW284" s="32">
        <f t="shared" si="378"/>
        <v>0</v>
      </c>
      <c r="DX284" s="32">
        <f t="shared" si="378"/>
        <v>0</v>
      </c>
      <c r="DY284" s="32">
        <f t="shared" si="378"/>
        <v>0</v>
      </c>
      <c r="DZ284" s="32">
        <f t="shared" si="378"/>
        <v>0</v>
      </c>
      <c r="EA284" s="32">
        <f t="shared" ref="EA284:FX284" si="379">IF(EA271&gt;0,EA283,EA280)</f>
        <v>8.0899999999999993E-4</v>
      </c>
      <c r="EB284" s="32">
        <f t="shared" si="379"/>
        <v>0</v>
      </c>
      <c r="EC284" s="32">
        <f t="shared" si="379"/>
        <v>0</v>
      </c>
      <c r="ED284" s="32">
        <f t="shared" si="379"/>
        <v>1.5799999999999999E-4</v>
      </c>
      <c r="EE284" s="32">
        <f t="shared" si="379"/>
        <v>0</v>
      </c>
      <c r="EF284" s="32">
        <f t="shared" si="379"/>
        <v>0</v>
      </c>
      <c r="EG284" s="32">
        <f t="shared" si="379"/>
        <v>0</v>
      </c>
      <c r="EH284" s="32">
        <f t="shared" si="379"/>
        <v>0</v>
      </c>
      <c r="EI284" s="32">
        <f t="shared" si="379"/>
        <v>0</v>
      </c>
      <c r="EJ284" s="32">
        <f t="shared" si="379"/>
        <v>0</v>
      </c>
      <c r="EK284" s="32">
        <f t="shared" si="379"/>
        <v>0</v>
      </c>
      <c r="EL284" s="32">
        <f t="shared" si="379"/>
        <v>0</v>
      </c>
      <c r="EM284" s="32">
        <f t="shared" si="379"/>
        <v>0</v>
      </c>
      <c r="EN284" s="32">
        <f t="shared" si="379"/>
        <v>0</v>
      </c>
      <c r="EO284" s="32">
        <f t="shared" si="379"/>
        <v>0</v>
      </c>
      <c r="EP284" s="32">
        <f t="shared" si="379"/>
        <v>0</v>
      </c>
      <c r="EQ284" s="32">
        <f t="shared" si="379"/>
        <v>0</v>
      </c>
      <c r="ER284" s="32">
        <f t="shared" si="379"/>
        <v>0</v>
      </c>
      <c r="ES284" s="32">
        <f t="shared" si="379"/>
        <v>0</v>
      </c>
      <c r="ET284" s="32">
        <f t="shared" si="379"/>
        <v>0</v>
      </c>
      <c r="EU284" s="32">
        <f t="shared" si="379"/>
        <v>0</v>
      </c>
      <c r="EV284" s="32">
        <f t="shared" si="379"/>
        <v>0</v>
      </c>
      <c r="EW284" s="32">
        <f t="shared" si="379"/>
        <v>0</v>
      </c>
      <c r="EX284" s="32">
        <f t="shared" si="379"/>
        <v>0</v>
      </c>
      <c r="EY284" s="32">
        <f t="shared" si="379"/>
        <v>0</v>
      </c>
      <c r="EZ284" s="32">
        <f t="shared" si="379"/>
        <v>0</v>
      </c>
      <c r="FA284" s="32">
        <f t="shared" si="379"/>
        <v>0</v>
      </c>
      <c r="FB284" s="32">
        <f t="shared" si="379"/>
        <v>5.3200000000000003E-4</v>
      </c>
      <c r="FC284" s="32">
        <f t="shared" si="379"/>
        <v>0</v>
      </c>
      <c r="FD284" s="32">
        <f t="shared" si="379"/>
        <v>0</v>
      </c>
      <c r="FE284" s="32">
        <f t="shared" si="379"/>
        <v>0</v>
      </c>
      <c r="FF284" s="32">
        <f t="shared" si="379"/>
        <v>0</v>
      </c>
      <c r="FG284" s="32">
        <f t="shared" si="379"/>
        <v>0</v>
      </c>
      <c r="FH284" s="32">
        <f t="shared" si="379"/>
        <v>0</v>
      </c>
      <c r="FI284" s="32">
        <f t="shared" si="379"/>
        <v>0</v>
      </c>
      <c r="FJ284" s="32">
        <f t="shared" si="379"/>
        <v>0</v>
      </c>
      <c r="FK284" s="32">
        <f t="shared" si="379"/>
        <v>0</v>
      </c>
      <c r="FL284" s="32">
        <f t="shared" si="379"/>
        <v>0</v>
      </c>
      <c r="FM284" s="32">
        <f t="shared" si="379"/>
        <v>0</v>
      </c>
      <c r="FN284" s="32">
        <f t="shared" si="379"/>
        <v>0</v>
      </c>
      <c r="FO284" s="32">
        <f t="shared" si="379"/>
        <v>1.8799999999999999E-4</v>
      </c>
      <c r="FP284" s="32">
        <f t="shared" si="379"/>
        <v>0</v>
      </c>
      <c r="FQ284" s="32">
        <f t="shared" si="379"/>
        <v>0</v>
      </c>
      <c r="FR284" s="32">
        <f t="shared" si="379"/>
        <v>1.54E-4</v>
      </c>
      <c r="FS284" s="32">
        <f t="shared" si="379"/>
        <v>0</v>
      </c>
      <c r="FT284" s="32">
        <f t="shared" si="379"/>
        <v>1.5000000000000001E-4</v>
      </c>
      <c r="FU284" s="32">
        <f t="shared" si="379"/>
        <v>0</v>
      </c>
      <c r="FV284" s="32">
        <f t="shared" si="379"/>
        <v>0</v>
      </c>
      <c r="FW284" s="32">
        <f t="shared" si="379"/>
        <v>0</v>
      </c>
      <c r="FX284" s="32">
        <f t="shared" si="379"/>
        <v>0</v>
      </c>
      <c r="FY284" s="32"/>
      <c r="FZ284" s="32">
        <f>SUM(C284:FX284)</f>
        <v>6.2360000000000002E-3</v>
      </c>
      <c r="GA284" s="2"/>
      <c r="GB284" s="32"/>
      <c r="GC284" s="32"/>
      <c r="GD284" s="32"/>
      <c r="GE284" s="2"/>
      <c r="GF284" s="2"/>
      <c r="GG284" s="2"/>
      <c r="GH284" s="2"/>
      <c r="GI284" s="2"/>
      <c r="GJ284" s="2"/>
      <c r="GK284" s="2"/>
    </row>
    <row r="285" spans="1:193" x14ac:dyDescent="0.35">
      <c r="A285" s="2"/>
      <c r="B285" s="2" t="s">
        <v>996</v>
      </c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  <c r="FY285" s="32"/>
      <c r="FZ285" s="32" t="s">
        <v>456</v>
      </c>
      <c r="GA285" s="2"/>
      <c r="GB285" s="32"/>
      <c r="GC285" s="2"/>
      <c r="GD285" s="32"/>
      <c r="GE285" s="2"/>
      <c r="GF285" s="2"/>
      <c r="GG285" s="2"/>
      <c r="GH285" s="2"/>
      <c r="GI285" s="2"/>
      <c r="GJ285" s="2"/>
      <c r="GK285" s="2"/>
    </row>
    <row r="286" spans="1:193" x14ac:dyDescent="0.35">
      <c r="A286" s="3"/>
      <c r="B286" s="2"/>
      <c r="C286" s="2">
        <f>C287-C288</f>
        <v>158071.28000000119</v>
      </c>
      <c r="D286" s="2">
        <f t="shared" ref="D286:BO286" si="380">D287-D288</f>
        <v>19675186.189999998</v>
      </c>
      <c r="E286" s="2">
        <f t="shared" si="380"/>
        <v>6142887.099999994</v>
      </c>
      <c r="F286" s="2">
        <f t="shared" si="380"/>
        <v>934864.21999996901</v>
      </c>
      <c r="G286" s="2">
        <f t="shared" si="380"/>
        <v>157438.09999999776</v>
      </c>
      <c r="H286" s="2">
        <f t="shared" si="380"/>
        <v>26809.109999999404</v>
      </c>
      <c r="I286" s="2">
        <f t="shared" si="380"/>
        <v>8584459.6499999911</v>
      </c>
      <c r="J286" s="2">
        <f t="shared" si="380"/>
        <v>777906.1099999994</v>
      </c>
      <c r="K286" s="2">
        <f t="shared" si="380"/>
        <v>8791.5499999998137</v>
      </c>
      <c r="L286" s="2">
        <f t="shared" si="380"/>
        <v>750489.69999999925</v>
      </c>
      <c r="M286" s="2">
        <f t="shared" si="380"/>
        <v>726752.6799999997</v>
      </c>
      <c r="N286" s="2">
        <f t="shared" si="380"/>
        <v>17565584.190000057</v>
      </c>
      <c r="O286" s="2">
        <f t="shared" si="380"/>
        <v>2992864.150000006</v>
      </c>
      <c r="P286" s="2">
        <f t="shared" si="380"/>
        <v>11176.990000000224</v>
      </c>
      <c r="Q286" s="2">
        <f t="shared" si="380"/>
        <v>1576360.5099999905</v>
      </c>
      <c r="R286" s="2">
        <f t="shared" si="380"/>
        <v>139036.98000000417</v>
      </c>
      <c r="S286" s="2">
        <f t="shared" si="380"/>
        <v>1004207.9400000013</v>
      </c>
      <c r="T286" s="2">
        <f t="shared" si="380"/>
        <v>6394.8799999998882</v>
      </c>
      <c r="U286" s="2">
        <f t="shared" si="380"/>
        <v>10451.639999999898</v>
      </c>
      <c r="V286" s="2">
        <f t="shared" si="380"/>
        <v>60303.589999999851</v>
      </c>
      <c r="W286" s="2">
        <f t="shared" si="380"/>
        <v>7388.5300000002608</v>
      </c>
      <c r="X286" s="2">
        <f t="shared" si="380"/>
        <v>2237.8599999998696</v>
      </c>
      <c r="Y286" s="2">
        <f t="shared" si="380"/>
        <v>254433.84999999963</v>
      </c>
      <c r="Z286" s="2">
        <f t="shared" si="380"/>
        <v>72894.220000000205</v>
      </c>
      <c r="AA286" s="2">
        <f t="shared" si="380"/>
        <v>4283389.9599999785</v>
      </c>
      <c r="AB286" s="2">
        <f t="shared" si="380"/>
        <v>4843558.8600000143</v>
      </c>
      <c r="AC286" s="2">
        <f t="shared" si="380"/>
        <v>202557.01999999955</v>
      </c>
      <c r="AD286" s="2">
        <f t="shared" si="380"/>
        <v>31816.300000000745</v>
      </c>
      <c r="AE286" s="2">
        <f t="shared" si="380"/>
        <v>26212.919999999925</v>
      </c>
      <c r="AF286" s="2">
        <f t="shared" si="380"/>
        <v>6810.2800000002608</v>
      </c>
      <c r="AG286" s="2">
        <f t="shared" si="380"/>
        <v>304201.79000000004</v>
      </c>
      <c r="AH286" s="2">
        <f t="shared" si="380"/>
        <v>382712.1799999997</v>
      </c>
      <c r="AI286" s="2">
        <f t="shared" si="380"/>
        <v>11199.009999999776</v>
      </c>
      <c r="AJ286" s="2">
        <f t="shared" si="380"/>
        <v>6748.9699999997392</v>
      </c>
      <c r="AK286" s="2">
        <f t="shared" si="380"/>
        <v>123552.87000000011</v>
      </c>
      <c r="AL286" s="2">
        <f t="shared" si="380"/>
        <v>9106.5699999993667</v>
      </c>
      <c r="AM286" s="2">
        <f t="shared" si="380"/>
        <v>213899.96999999974</v>
      </c>
      <c r="AN286" s="2">
        <f t="shared" si="380"/>
        <v>224582.54000000004</v>
      </c>
      <c r="AO286" s="2">
        <f t="shared" si="380"/>
        <v>1935552.8400000036</v>
      </c>
      <c r="AP286" s="2">
        <f t="shared" si="380"/>
        <v>17443864.850000024</v>
      </c>
      <c r="AQ286" s="2">
        <f t="shared" si="380"/>
        <v>66124.469999999739</v>
      </c>
      <c r="AR286" s="2">
        <f t="shared" si="380"/>
        <v>16245318.519999981</v>
      </c>
      <c r="AS286" s="2">
        <f t="shared" si="380"/>
        <v>991110.94999998808</v>
      </c>
      <c r="AT286" s="2">
        <f t="shared" si="380"/>
        <v>66276.089999996126</v>
      </c>
      <c r="AU286" s="2">
        <f t="shared" si="380"/>
        <v>10092.229999999516</v>
      </c>
      <c r="AV286" s="2">
        <f t="shared" si="380"/>
        <v>75498.430000000633</v>
      </c>
      <c r="AW286" s="2">
        <f t="shared" si="380"/>
        <v>8823.4599999999627</v>
      </c>
      <c r="AX286" s="2">
        <f t="shared" si="380"/>
        <v>107258.0399999998</v>
      </c>
      <c r="AY286" s="2">
        <f t="shared" si="380"/>
        <v>12131.959999999963</v>
      </c>
      <c r="AZ286" s="2">
        <f t="shared" si="380"/>
        <v>4215296.1200000048</v>
      </c>
      <c r="BA286" s="2">
        <f t="shared" si="380"/>
        <v>1606977.5799999982</v>
      </c>
      <c r="BB286" s="2">
        <f t="shared" si="380"/>
        <v>3876551.1700000018</v>
      </c>
      <c r="BC286" s="2">
        <f t="shared" si="380"/>
        <v>2193163.3400000334</v>
      </c>
      <c r="BD286" s="2">
        <f t="shared" si="380"/>
        <v>12330.240000002086</v>
      </c>
      <c r="BE286" s="2">
        <f t="shared" si="380"/>
        <v>566258.30000000075</v>
      </c>
      <c r="BF286" s="2">
        <f t="shared" si="380"/>
        <v>106782.95999997854</v>
      </c>
      <c r="BG286" s="2">
        <f t="shared" si="380"/>
        <v>73048.86999999918</v>
      </c>
      <c r="BH286" s="2">
        <f t="shared" si="380"/>
        <v>67258.530000000261</v>
      </c>
      <c r="BI286" s="2">
        <f t="shared" si="380"/>
        <v>65218.240000000224</v>
      </c>
      <c r="BJ286" s="2">
        <f t="shared" si="380"/>
        <v>27917.789999991655</v>
      </c>
      <c r="BK286" s="2">
        <f t="shared" si="380"/>
        <v>689751.69999998808</v>
      </c>
      <c r="BL286" s="2">
        <f t="shared" si="380"/>
        <v>252253.1100000001</v>
      </c>
      <c r="BM286" s="2">
        <f t="shared" si="380"/>
        <v>11841.44000000041</v>
      </c>
      <c r="BN286" s="2">
        <f t="shared" si="380"/>
        <v>1215938.9200000018</v>
      </c>
      <c r="BO286" s="2">
        <f t="shared" si="380"/>
        <v>513343.94999999925</v>
      </c>
      <c r="BP286" s="2">
        <f t="shared" ref="BP286:EA286" si="381">BP287-BP288</f>
        <v>202293.85000000009</v>
      </c>
      <c r="BQ286" s="2">
        <f t="shared" si="381"/>
        <v>879135.43999999762</v>
      </c>
      <c r="BR286" s="2">
        <f t="shared" si="381"/>
        <v>156910.97999999672</v>
      </c>
      <c r="BS286" s="2">
        <f t="shared" si="381"/>
        <v>167602.71999999881</v>
      </c>
      <c r="BT286" s="2">
        <f t="shared" si="381"/>
        <v>93787.860000000335</v>
      </c>
      <c r="BU286" s="2">
        <f t="shared" si="381"/>
        <v>12180.490000000224</v>
      </c>
      <c r="BV286" s="2">
        <f t="shared" si="381"/>
        <v>68542.25</v>
      </c>
      <c r="BW286" s="2">
        <f t="shared" si="381"/>
        <v>97636.669999998063</v>
      </c>
      <c r="BX286" s="2">
        <f t="shared" si="381"/>
        <v>5537.5299999997951</v>
      </c>
      <c r="BY286" s="2">
        <f t="shared" si="381"/>
        <v>66127.700000000186</v>
      </c>
      <c r="BZ286" s="2">
        <f t="shared" si="381"/>
        <v>47366.10999999987</v>
      </c>
      <c r="CA286" s="2">
        <f t="shared" si="381"/>
        <v>135893.55000000028</v>
      </c>
      <c r="CB286" s="2">
        <f t="shared" si="381"/>
        <v>26630344.570000052</v>
      </c>
      <c r="CC286" s="2">
        <f t="shared" si="381"/>
        <v>6860.7599999997765</v>
      </c>
      <c r="CD286" s="2">
        <f t="shared" si="381"/>
        <v>70961.370000000112</v>
      </c>
      <c r="CE286" s="2">
        <f t="shared" si="381"/>
        <v>44033.419999999925</v>
      </c>
      <c r="CF286" s="2">
        <f t="shared" si="381"/>
        <v>21633.790000000037</v>
      </c>
      <c r="CG286" s="2">
        <f t="shared" si="381"/>
        <v>73271.830000000075</v>
      </c>
      <c r="CH286" s="2">
        <f t="shared" si="381"/>
        <v>64674.020000000019</v>
      </c>
      <c r="CI286" s="2">
        <f t="shared" si="381"/>
        <v>21097.769999999553</v>
      </c>
      <c r="CJ286" s="2">
        <f t="shared" si="381"/>
        <v>539751.25999999978</v>
      </c>
      <c r="CK286" s="2">
        <f t="shared" si="381"/>
        <v>1115069.2099999934</v>
      </c>
      <c r="CL286" s="2">
        <f t="shared" si="381"/>
        <v>555046.13000000082</v>
      </c>
      <c r="CM286" s="2">
        <f t="shared" si="381"/>
        <v>19669.220000000671</v>
      </c>
      <c r="CN286" s="2">
        <f t="shared" si="381"/>
        <v>2129864.1600000262</v>
      </c>
      <c r="CO286" s="2">
        <f t="shared" si="381"/>
        <v>3824651.8199999928</v>
      </c>
      <c r="CP286" s="2">
        <f t="shared" si="381"/>
        <v>434947.48000000045</v>
      </c>
      <c r="CQ286" s="2">
        <f t="shared" si="381"/>
        <v>330960.77000000142</v>
      </c>
      <c r="CR286" s="2">
        <f t="shared" si="381"/>
        <v>20814.910000000149</v>
      </c>
      <c r="CS286" s="2">
        <f t="shared" si="381"/>
        <v>216790.90000000037</v>
      </c>
      <c r="CT286" s="2">
        <f t="shared" si="381"/>
        <v>4563.9399999999441</v>
      </c>
      <c r="CU286" s="2">
        <f t="shared" si="381"/>
        <v>12759.290000000037</v>
      </c>
      <c r="CV286" s="2">
        <f t="shared" si="381"/>
        <v>2097.6899999999441</v>
      </c>
      <c r="CW286" s="2">
        <f t="shared" si="381"/>
        <v>7609.9300000001676</v>
      </c>
      <c r="CX286" s="2">
        <f t="shared" si="381"/>
        <v>47969.669999999925</v>
      </c>
      <c r="CY286" s="2">
        <f t="shared" si="381"/>
        <v>2285.2600000000093</v>
      </c>
      <c r="CZ286" s="2">
        <f t="shared" si="381"/>
        <v>761065.66000000015</v>
      </c>
      <c r="DA286" s="2">
        <f t="shared" si="381"/>
        <v>66953.969999999739</v>
      </c>
      <c r="DB286" s="2">
        <f t="shared" si="381"/>
        <v>38064.549999999814</v>
      </c>
      <c r="DC286" s="2">
        <f t="shared" si="381"/>
        <v>6840.2900000000373</v>
      </c>
      <c r="DD286" s="2">
        <f t="shared" si="381"/>
        <v>6426.5699999998324</v>
      </c>
      <c r="DE286" s="2">
        <f t="shared" si="381"/>
        <v>9510.3000000007451</v>
      </c>
      <c r="DF286" s="2">
        <f t="shared" si="381"/>
        <v>13731657.169999987</v>
      </c>
      <c r="DG286" s="2">
        <f t="shared" si="381"/>
        <v>5006.3700000001118</v>
      </c>
      <c r="DH286" s="2">
        <f t="shared" si="381"/>
        <v>779098.96999999881</v>
      </c>
      <c r="DI286" s="2">
        <f t="shared" si="381"/>
        <v>628638.1799999997</v>
      </c>
      <c r="DJ286" s="2">
        <f t="shared" si="381"/>
        <v>16515.759999999776</v>
      </c>
      <c r="DK286" s="2">
        <f t="shared" si="381"/>
        <v>13421.370000000112</v>
      </c>
      <c r="DL286" s="2">
        <f t="shared" si="381"/>
        <v>252403.21000000834</v>
      </c>
      <c r="DM286" s="2">
        <f t="shared" si="381"/>
        <v>61229.360000000335</v>
      </c>
      <c r="DN286" s="2">
        <f t="shared" si="381"/>
        <v>33012.130000002682</v>
      </c>
      <c r="DO286" s="2">
        <f t="shared" si="381"/>
        <v>75888.460000000894</v>
      </c>
      <c r="DP286" s="2">
        <f t="shared" si="381"/>
        <v>70325.149999999907</v>
      </c>
      <c r="DQ286" s="2">
        <f t="shared" si="381"/>
        <v>20978.470000000671</v>
      </c>
      <c r="DR286" s="2">
        <f t="shared" si="381"/>
        <v>372372.75999999978</v>
      </c>
      <c r="DS286" s="2">
        <f t="shared" si="381"/>
        <v>416233.48000000045</v>
      </c>
      <c r="DT286" s="2">
        <f t="shared" si="381"/>
        <v>38683.569999999832</v>
      </c>
      <c r="DU286" s="2">
        <f t="shared" si="381"/>
        <v>14568.580000000075</v>
      </c>
      <c r="DV286" s="2">
        <f t="shared" si="381"/>
        <v>7795.6499999999069</v>
      </c>
      <c r="DW286" s="2">
        <f t="shared" si="381"/>
        <v>93491.929999999702</v>
      </c>
      <c r="DX286" s="2">
        <f t="shared" si="381"/>
        <v>190399.64999999991</v>
      </c>
      <c r="DY286" s="2">
        <f t="shared" si="381"/>
        <v>145504.85000000056</v>
      </c>
      <c r="DZ286" s="2">
        <f t="shared" si="381"/>
        <v>190242.55000000075</v>
      </c>
      <c r="EA286" s="2">
        <f t="shared" si="381"/>
        <v>48574.009999999776</v>
      </c>
      <c r="EB286" s="2">
        <f t="shared" ref="EB286:FX286" si="382">EB287-EB288</f>
        <v>438719.11999999918</v>
      </c>
      <c r="EC286" s="2">
        <f t="shared" si="382"/>
        <v>174754.41999999993</v>
      </c>
      <c r="ED286" s="2">
        <f t="shared" si="382"/>
        <v>534124.12999999896</v>
      </c>
      <c r="EE286" s="2">
        <f t="shared" si="382"/>
        <v>54476.189999999944</v>
      </c>
      <c r="EF286" s="2">
        <f t="shared" si="382"/>
        <v>506606.25</v>
      </c>
      <c r="EG286" s="2">
        <f t="shared" si="382"/>
        <v>60676.119999999646</v>
      </c>
      <c r="EH286" s="2">
        <f t="shared" si="382"/>
        <v>63558.5</v>
      </c>
      <c r="EI286" s="2">
        <f t="shared" si="382"/>
        <v>5873676.099999994</v>
      </c>
      <c r="EJ286" s="2">
        <f t="shared" si="382"/>
        <v>662037.44999998808</v>
      </c>
      <c r="EK286" s="2">
        <f t="shared" si="382"/>
        <v>92963.029999999329</v>
      </c>
      <c r="EL286" s="2">
        <f t="shared" si="382"/>
        <v>12175.929999999702</v>
      </c>
      <c r="EM286" s="2">
        <f t="shared" si="382"/>
        <v>172928.11000000034</v>
      </c>
      <c r="EN286" s="2">
        <f t="shared" si="382"/>
        <v>217457.48000000045</v>
      </c>
      <c r="EO286" s="2">
        <f t="shared" si="382"/>
        <v>222389.91999999993</v>
      </c>
      <c r="EP286" s="2">
        <f t="shared" si="382"/>
        <v>12009.179999999702</v>
      </c>
      <c r="EQ286" s="2">
        <f t="shared" si="382"/>
        <v>993850.06000000238</v>
      </c>
      <c r="ER286" s="2">
        <f t="shared" si="382"/>
        <v>10271.279999999329</v>
      </c>
      <c r="ES286" s="2">
        <f t="shared" si="382"/>
        <v>6864.8199999998324</v>
      </c>
      <c r="ET286" s="2">
        <f t="shared" si="382"/>
        <v>39574.870000000112</v>
      </c>
      <c r="EU286" s="2">
        <f t="shared" si="382"/>
        <v>186544.61000000034</v>
      </c>
      <c r="EV286" s="2">
        <f t="shared" si="382"/>
        <v>7597.5999999998603</v>
      </c>
      <c r="EW286" s="2">
        <f t="shared" si="382"/>
        <v>1289815.2599999998</v>
      </c>
      <c r="EX286" s="2">
        <f t="shared" si="382"/>
        <v>20182.879999999888</v>
      </c>
      <c r="EY286" s="2">
        <f t="shared" si="382"/>
        <v>92632.509999999776</v>
      </c>
      <c r="EZ286" s="2">
        <f t="shared" si="382"/>
        <v>102453.91000000015</v>
      </c>
      <c r="FA286" s="2">
        <f t="shared" si="382"/>
        <v>660939.28000000119</v>
      </c>
      <c r="FB286" s="2">
        <f t="shared" si="382"/>
        <v>33751.799999999814</v>
      </c>
      <c r="FC286" s="2">
        <f t="shared" si="382"/>
        <v>1793011.7699999996</v>
      </c>
      <c r="FD286" s="2">
        <f t="shared" si="382"/>
        <v>11383.870000000112</v>
      </c>
      <c r="FE286" s="2">
        <f t="shared" si="382"/>
        <v>70908.429999999935</v>
      </c>
      <c r="FF286" s="2">
        <f t="shared" si="382"/>
        <v>7402.589999999851</v>
      </c>
      <c r="FG286" s="2">
        <f t="shared" si="382"/>
        <v>14840.369999999646</v>
      </c>
      <c r="FH286" s="2">
        <f t="shared" si="382"/>
        <v>3269.4399999999441</v>
      </c>
      <c r="FI286" s="2">
        <f t="shared" si="382"/>
        <v>612545.93000000343</v>
      </c>
      <c r="FJ286" s="2">
        <f t="shared" si="382"/>
        <v>45204.800000000745</v>
      </c>
      <c r="FK286" s="2">
        <f t="shared" si="382"/>
        <v>58798.570000000298</v>
      </c>
      <c r="FL286" s="2">
        <f t="shared" si="382"/>
        <v>28293.980000004172</v>
      </c>
      <c r="FM286" s="2">
        <f t="shared" si="382"/>
        <v>14690.489999994636</v>
      </c>
      <c r="FN286" s="2">
        <f t="shared" si="382"/>
        <v>510779.19999998808</v>
      </c>
      <c r="FO286" s="2">
        <f t="shared" si="382"/>
        <v>217817.02999999933</v>
      </c>
      <c r="FP286" s="2">
        <f t="shared" si="382"/>
        <v>309007.58999999985</v>
      </c>
      <c r="FQ286" s="2">
        <f t="shared" si="382"/>
        <v>24068.320000000298</v>
      </c>
      <c r="FR286" s="2">
        <f t="shared" si="382"/>
        <v>30604.279999999795</v>
      </c>
      <c r="FS286" s="2">
        <f t="shared" si="382"/>
        <v>175442.85999999987</v>
      </c>
      <c r="FT286" s="2">
        <f t="shared" si="382"/>
        <v>2905.3799999998882</v>
      </c>
      <c r="FU286" s="2">
        <f t="shared" si="382"/>
        <v>218184.33999999985</v>
      </c>
      <c r="FV286" s="2">
        <f t="shared" si="382"/>
        <v>20170.509999999776</v>
      </c>
      <c r="FW286" s="2">
        <f t="shared" si="382"/>
        <v>192393.37999999989</v>
      </c>
      <c r="FX286" s="2">
        <f t="shared" si="382"/>
        <v>37508.409999999916</v>
      </c>
      <c r="FY286" s="32"/>
      <c r="FZ286" s="32"/>
      <c r="GA286" s="2"/>
      <c r="GB286" s="102"/>
      <c r="GC286" s="2"/>
      <c r="GD286" s="32"/>
      <c r="GE286" s="2"/>
      <c r="GF286" s="2"/>
      <c r="GG286" s="2"/>
      <c r="GH286" s="2"/>
      <c r="GI286" s="2"/>
      <c r="GJ286" s="2"/>
      <c r="GK286" s="2"/>
    </row>
    <row r="287" spans="1:193" x14ac:dyDescent="0.35">
      <c r="A287" s="3" t="s">
        <v>490</v>
      </c>
      <c r="B287" s="33" t="s">
        <v>594</v>
      </c>
      <c r="C287" s="111">
        <v>81147952.870000005</v>
      </c>
      <c r="D287" s="111">
        <v>445037618.75</v>
      </c>
      <c r="E287" s="111">
        <v>72004259.659999996</v>
      </c>
      <c r="F287" s="111">
        <v>274919220.33999997</v>
      </c>
      <c r="G287" s="111">
        <v>18704750.329999998</v>
      </c>
      <c r="H287" s="111">
        <v>13791086.32</v>
      </c>
      <c r="I287" s="111">
        <v>98170878.659999996</v>
      </c>
      <c r="J287" s="111">
        <v>24289478.309999999</v>
      </c>
      <c r="K287" s="111">
        <v>4515381.8</v>
      </c>
      <c r="L287" s="111">
        <v>26483477.43</v>
      </c>
      <c r="M287" s="111">
        <v>13335993.689999999</v>
      </c>
      <c r="N287" s="111">
        <v>587972065.57000005</v>
      </c>
      <c r="O287" s="111">
        <v>145032659.30000001</v>
      </c>
      <c r="P287" s="111">
        <v>5740567.6500000004</v>
      </c>
      <c r="Q287" s="111">
        <v>482928639.07999998</v>
      </c>
      <c r="R287" s="111">
        <v>69972366.650000006</v>
      </c>
      <c r="S287" s="111">
        <v>19158354.920000002</v>
      </c>
      <c r="T287" s="111">
        <v>3384306.34</v>
      </c>
      <c r="U287" s="111">
        <v>1314665.1599999999</v>
      </c>
      <c r="V287" s="111">
        <v>4324649.62</v>
      </c>
      <c r="W287" s="111">
        <v>3804367.18</v>
      </c>
      <c r="X287" s="111">
        <v>1249324.8999999999</v>
      </c>
      <c r="Y287" s="111">
        <v>11745936.609999999</v>
      </c>
      <c r="Z287" s="111">
        <v>3887575.27</v>
      </c>
      <c r="AA287" s="111">
        <v>352395012.00999999</v>
      </c>
      <c r="AB287" s="111">
        <v>313321778.18000001</v>
      </c>
      <c r="AC287" s="111">
        <v>11547531.09</v>
      </c>
      <c r="AD287" s="111">
        <v>16363520.67</v>
      </c>
      <c r="AE287" s="111">
        <v>2141904.92</v>
      </c>
      <c r="AF287" s="111">
        <v>3597646.31</v>
      </c>
      <c r="AG287" s="111">
        <v>8030511.9800000004</v>
      </c>
      <c r="AH287" s="111">
        <v>11847176.810000001</v>
      </c>
      <c r="AI287" s="111">
        <v>5751903.8499999996</v>
      </c>
      <c r="AJ287" s="111">
        <v>3566161.53</v>
      </c>
      <c r="AK287" s="111">
        <v>3426276.29</v>
      </c>
      <c r="AL287" s="111">
        <v>4677177.3899999997</v>
      </c>
      <c r="AM287" s="111">
        <v>5378130.9500000002</v>
      </c>
      <c r="AN287" s="111">
        <v>4919415.8499999996</v>
      </c>
      <c r="AO287" s="111">
        <v>49434583.640000001</v>
      </c>
      <c r="AP287" s="111">
        <v>1000837250.23</v>
      </c>
      <c r="AQ287" s="111">
        <v>4352649.5</v>
      </c>
      <c r="AR287" s="111">
        <v>699694068.21000004</v>
      </c>
      <c r="AS287" s="111">
        <v>79995206.739999995</v>
      </c>
      <c r="AT287" s="111">
        <v>33962198.979999997</v>
      </c>
      <c r="AU287" s="111">
        <v>5183421.8499999996</v>
      </c>
      <c r="AV287" s="111">
        <v>5117363.7</v>
      </c>
      <c r="AW287" s="111">
        <v>4541352.71</v>
      </c>
      <c r="AX287" s="111">
        <v>1712522.65</v>
      </c>
      <c r="AY287" s="111">
        <v>6269425.6200000001</v>
      </c>
      <c r="AZ287" s="111">
        <v>144268881.66</v>
      </c>
      <c r="BA287" s="111">
        <v>101484393.27</v>
      </c>
      <c r="BB287" s="111">
        <v>83062521.400000006</v>
      </c>
      <c r="BC287" s="111">
        <v>294977097.49000001</v>
      </c>
      <c r="BD287" s="111">
        <v>40490580</v>
      </c>
      <c r="BE287" s="111">
        <v>14764949.67</v>
      </c>
      <c r="BF287" s="111">
        <v>284721857</v>
      </c>
      <c r="BG287" s="111">
        <v>11760842.09</v>
      </c>
      <c r="BH287" s="111">
        <v>7844951.1100000003</v>
      </c>
      <c r="BI287" s="111">
        <v>4642690.9800000004</v>
      </c>
      <c r="BJ287" s="111">
        <v>69852519.379999995</v>
      </c>
      <c r="BK287" s="111">
        <v>352515095.37</v>
      </c>
      <c r="BL287" s="111">
        <v>1915064.1</v>
      </c>
      <c r="BM287" s="111">
        <v>6120215.2400000002</v>
      </c>
      <c r="BN287" s="111">
        <v>35802420.460000001</v>
      </c>
      <c r="BO287" s="111">
        <v>14987528.859999999</v>
      </c>
      <c r="BP287" s="111">
        <v>3446295.02</v>
      </c>
      <c r="BQ287" s="111">
        <v>75175695.390000001</v>
      </c>
      <c r="BR287" s="111">
        <v>51231881.979999997</v>
      </c>
      <c r="BS287" s="111">
        <v>14481305.039999999</v>
      </c>
      <c r="BT287" s="111">
        <v>5860383.3600000003</v>
      </c>
      <c r="BU287" s="111">
        <v>6265317.2999999998</v>
      </c>
      <c r="BV287" s="111">
        <v>14730847.02</v>
      </c>
      <c r="BW287" s="111">
        <v>23454347.989999998</v>
      </c>
      <c r="BX287" s="111">
        <v>1838890.65</v>
      </c>
      <c r="BY287" s="111">
        <v>6381499.7000000002</v>
      </c>
      <c r="BZ287" s="111">
        <v>3752199.08</v>
      </c>
      <c r="CA287" s="111">
        <v>3203644.08</v>
      </c>
      <c r="CB287" s="111">
        <v>830983242.09000003</v>
      </c>
      <c r="CC287" s="111">
        <v>3623572</v>
      </c>
      <c r="CD287" s="111">
        <v>3547339.13</v>
      </c>
      <c r="CE287" s="111">
        <v>3099103.75</v>
      </c>
      <c r="CF287" s="111">
        <v>2355283.14</v>
      </c>
      <c r="CG287" s="111">
        <v>3743194.5</v>
      </c>
      <c r="CH287" s="111">
        <v>2349894.86</v>
      </c>
      <c r="CI287" s="111">
        <v>8836826.8499999996</v>
      </c>
      <c r="CJ287" s="111">
        <v>11443785.810000001</v>
      </c>
      <c r="CK287" s="111">
        <v>65868270.909999996</v>
      </c>
      <c r="CL287" s="111">
        <v>15615194.58</v>
      </c>
      <c r="CM287" s="111">
        <v>10105145</v>
      </c>
      <c r="CN287" s="111">
        <v>360856390.25</v>
      </c>
      <c r="CO287" s="111">
        <v>160160213.44999999</v>
      </c>
      <c r="CP287" s="111">
        <v>12507355.83</v>
      </c>
      <c r="CQ287" s="111">
        <v>10467946.720000001</v>
      </c>
      <c r="CR287" s="111">
        <v>4161642.2</v>
      </c>
      <c r="CS287" s="111">
        <v>4603506.33</v>
      </c>
      <c r="CT287" s="111">
        <v>2443965.0499999998</v>
      </c>
      <c r="CU287" s="111">
        <v>4813650.7</v>
      </c>
      <c r="CV287" s="111">
        <v>1177339.77</v>
      </c>
      <c r="CW287" s="111">
        <v>3908475.49</v>
      </c>
      <c r="CX287" s="111">
        <v>6192817.7699999996</v>
      </c>
      <c r="CY287" s="111">
        <v>1273673.3500000001</v>
      </c>
      <c r="CZ287" s="111">
        <v>21100550.57</v>
      </c>
      <c r="DA287" s="111">
        <v>3688550.61</v>
      </c>
      <c r="DB287" s="111">
        <v>4954800.71</v>
      </c>
      <c r="DC287" s="111">
        <v>3613057.48</v>
      </c>
      <c r="DD287" s="111">
        <v>3400584.76</v>
      </c>
      <c r="DE287" s="111">
        <v>4884544.6500000004</v>
      </c>
      <c r="DF287" s="111">
        <v>228485564.38</v>
      </c>
      <c r="DG287" s="111">
        <v>2671186.44</v>
      </c>
      <c r="DH287" s="111">
        <v>21195407.059999999</v>
      </c>
      <c r="DI287" s="111">
        <v>28090005.469999999</v>
      </c>
      <c r="DJ287" s="111">
        <v>8482406.8200000003</v>
      </c>
      <c r="DK287" s="111">
        <v>6893345.7400000002</v>
      </c>
      <c r="DL287" s="111">
        <v>67891171.370000005</v>
      </c>
      <c r="DM287" s="111">
        <v>4422287.4400000004</v>
      </c>
      <c r="DN287" s="111">
        <v>16957822.100000001</v>
      </c>
      <c r="DO287" s="111">
        <v>38984055.850000001</v>
      </c>
      <c r="DP287" s="111">
        <v>3909170.98</v>
      </c>
      <c r="DQ287" s="111">
        <v>10774774.9</v>
      </c>
      <c r="DR287" s="111">
        <v>16499686.15</v>
      </c>
      <c r="DS287" s="111">
        <v>8409652.9900000002</v>
      </c>
      <c r="DT287" s="111">
        <v>3687635.29</v>
      </c>
      <c r="DU287" s="111">
        <v>5388113.1399999997</v>
      </c>
      <c r="DV287" s="111">
        <v>4003866.34</v>
      </c>
      <c r="DW287" s="111">
        <v>4844968.5</v>
      </c>
      <c r="DX287" s="111">
        <v>3683740.8</v>
      </c>
      <c r="DY287" s="111">
        <v>5153952.7</v>
      </c>
      <c r="DZ287" s="111">
        <v>9532636.1699999999</v>
      </c>
      <c r="EA287" s="111">
        <v>7191559.9100000001</v>
      </c>
      <c r="EB287" s="111">
        <v>7309134.2699999996</v>
      </c>
      <c r="EC287" s="111">
        <v>4394195.33</v>
      </c>
      <c r="ED287" s="111">
        <v>23571859.609999999</v>
      </c>
      <c r="EE287" s="111">
        <v>3667664.98</v>
      </c>
      <c r="EF287" s="111">
        <v>16865329.710000001</v>
      </c>
      <c r="EG287" s="111">
        <v>4128004.78</v>
      </c>
      <c r="EH287" s="111">
        <v>4141640.83</v>
      </c>
      <c r="EI287" s="111">
        <v>166237096.75999999</v>
      </c>
      <c r="EJ287" s="111">
        <v>113674706.38</v>
      </c>
      <c r="EK287" s="111">
        <v>8541350.2899999991</v>
      </c>
      <c r="EL287" s="111">
        <v>6253688.2599999998</v>
      </c>
      <c r="EM287" s="111">
        <v>5643562.6699999999</v>
      </c>
      <c r="EN287" s="111">
        <v>12013393.93</v>
      </c>
      <c r="EO287" s="111">
        <v>4747268.96</v>
      </c>
      <c r="EP287" s="111">
        <v>6168002.0599999996</v>
      </c>
      <c r="EQ287" s="111">
        <v>31169865.510000002</v>
      </c>
      <c r="ER287" s="111">
        <v>5275377.72</v>
      </c>
      <c r="ES287" s="111">
        <v>3625651.5</v>
      </c>
      <c r="ET287" s="111">
        <v>4135667.42</v>
      </c>
      <c r="EU287" s="111">
        <v>7914539.6100000003</v>
      </c>
      <c r="EV287" s="111">
        <v>1980086.38</v>
      </c>
      <c r="EW287" s="111">
        <v>13125995.6</v>
      </c>
      <c r="EX287" s="111">
        <v>3715395.05</v>
      </c>
      <c r="EY287" s="111">
        <v>9187557.8599999994</v>
      </c>
      <c r="EZ287" s="111">
        <v>2765446.43</v>
      </c>
      <c r="FA287" s="111">
        <v>43093224.090000004</v>
      </c>
      <c r="FB287" s="111">
        <v>4827820.09</v>
      </c>
      <c r="FC287" s="111">
        <v>21413690.68</v>
      </c>
      <c r="FD287" s="111">
        <v>5856443.2599999998</v>
      </c>
      <c r="FE287" s="111">
        <v>2018231.51</v>
      </c>
      <c r="FF287" s="111">
        <v>3901843.8</v>
      </c>
      <c r="FG287" s="111">
        <v>2815366.86</v>
      </c>
      <c r="FH287" s="111">
        <v>1779129.99</v>
      </c>
      <c r="FI287" s="111">
        <v>20316291.260000002</v>
      </c>
      <c r="FJ287" s="111">
        <v>23222261.550000001</v>
      </c>
      <c r="FK287" s="111">
        <v>30205346.210000001</v>
      </c>
      <c r="FL287" s="111">
        <v>92802998.75</v>
      </c>
      <c r="FM287" s="111">
        <v>44425584.299999997</v>
      </c>
      <c r="FN287" s="111">
        <v>262286948.44999999</v>
      </c>
      <c r="FO287" s="111">
        <v>13216480.029999999</v>
      </c>
      <c r="FP287" s="111">
        <v>27079544.559999999</v>
      </c>
      <c r="FQ287" s="111">
        <v>12361780.26</v>
      </c>
      <c r="FR287" s="111">
        <v>3468355.9</v>
      </c>
      <c r="FS287" s="111">
        <v>3423863</v>
      </c>
      <c r="FT287" s="111">
        <v>1592153.16</v>
      </c>
      <c r="FU287" s="111">
        <v>10943974.02</v>
      </c>
      <c r="FV287" s="111">
        <v>10369115.42</v>
      </c>
      <c r="FW287" s="111">
        <v>3279183.06</v>
      </c>
      <c r="FX287" s="111">
        <v>1529937.67</v>
      </c>
      <c r="FY287" s="2"/>
      <c r="GB287" s="2"/>
      <c r="GC287" s="2"/>
      <c r="GD287" s="2"/>
      <c r="GE287" s="2"/>
      <c r="GF287" s="2"/>
      <c r="GG287" s="2"/>
      <c r="GH287" s="2"/>
      <c r="GI287" s="2"/>
      <c r="GJ287" s="2"/>
      <c r="GK287" s="2"/>
    </row>
    <row r="288" spans="1:193" x14ac:dyDescent="0.35">
      <c r="A288" s="3" t="s">
        <v>595</v>
      </c>
      <c r="B288" s="2" t="s">
        <v>997</v>
      </c>
      <c r="C288" s="2">
        <f>C258</f>
        <v>80989881.590000004</v>
      </c>
      <c r="D288" s="2">
        <f t="shared" ref="D288:BO288" si="383">D258</f>
        <v>425362432.56</v>
      </c>
      <c r="E288" s="2">
        <f t="shared" si="383"/>
        <v>65861372.560000002</v>
      </c>
      <c r="F288" s="2">
        <f t="shared" si="383"/>
        <v>273984356.12</v>
      </c>
      <c r="G288" s="2">
        <f t="shared" si="383"/>
        <v>18547312.23</v>
      </c>
      <c r="H288" s="2">
        <f t="shared" si="383"/>
        <v>13764277.210000001</v>
      </c>
      <c r="I288" s="2">
        <f t="shared" si="383"/>
        <v>89586419.010000005</v>
      </c>
      <c r="J288" s="2">
        <f t="shared" si="383"/>
        <v>23511572.199999999</v>
      </c>
      <c r="K288" s="2">
        <f t="shared" si="383"/>
        <v>4506590.25</v>
      </c>
      <c r="L288" s="2">
        <f t="shared" si="383"/>
        <v>25732987.73</v>
      </c>
      <c r="M288" s="2">
        <f t="shared" si="383"/>
        <v>12609241.01</v>
      </c>
      <c r="N288" s="2">
        <f t="shared" si="383"/>
        <v>570406481.38</v>
      </c>
      <c r="O288" s="2">
        <f t="shared" si="383"/>
        <v>142039795.15000001</v>
      </c>
      <c r="P288" s="2">
        <f t="shared" si="383"/>
        <v>5729390.6600000001</v>
      </c>
      <c r="Q288" s="2">
        <f t="shared" si="383"/>
        <v>481352278.56999999</v>
      </c>
      <c r="R288" s="2">
        <f t="shared" si="383"/>
        <v>69833329.670000002</v>
      </c>
      <c r="S288" s="2">
        <f t="shared" si="383"/>
        <v>18154146.98</v>
      </c>
      <c r="T288" s="2">
        <f t="shared" si="383"/>
        <v>3377911.46</v>
      </c>
      <c r="U288" s="2">
        <f t="shared" si="383"/>
        <v>1304213.52</v>
      </c>
      <c r="V288" s="2">
        <f t="shared" si="383"/>
        <v>4264346.03</v>
      </c>
      <c r="W288" s="2">
        <f t="shared" si="383"/>
        <v>3796978.65</v>
      </c>
      <c r="X288" s="2">
        <f t="shared" si="383"/>
        <v>1247087.04</v>
      </c>
      <c r="Y288" s="2">
        <f t="shared" si="383"/>
        <v>11491502.76</v>
      </c>
      <c r="Z288" s="2">
        <f t="shared" si="383"/>
        <v>3814681.05</v>
      </c>
      <c r="AA288" s="2">
        <f t="shared" si="383"/>
        <v>348111622.05000001</v>
      </c>
      <c r="AB288" s="2">
        <f t="shared" si="383"/>
        <v>308478219.31999999</v>
      </c>
      <c r="AC288" s="2">
        <f t="shared" si="383"/>
        <v>11344974.07</v>
      </c>
      <c r="AD288" s="2">
        <f t="shared" si="383"/>
        <v>16331704.369999999</v>
      </c>
      <c r="AE288" s="2">
        <f t="shared" si="383"/>
        <v>2115692</v>
      </c>
      <c r="AF288" s="2">
        <f t="shared" si="383"/>
        <v>3590836.03</v>
      </c>
      <c r="AG288" s="2">
        <f t="shared" si="383"/>
        <v>7726310.1900000004</v>
      </c>
      <c r="AH288" s="2">
        <f t="shared" si="383"/>
        <v>11464464.630000001</v>
      </c>
      <c r="AI288" s="2">
        <f t="shared" si="383"/>
        <v>5740704.8399999999</v>
      </c>
      <c r="AJ288" s="2">
        <f t="shared" si="383"/>
        <v>3559412.56</v>
      </c>
      <c r="AK288" s="2">
        <f t="shared" si="383"/>
        <v>3302723.42</v>
      </c>
      <c r="AL288" s="2">
        <f t="shared" si="383"/>
        <v>4668070.82</v>
      </c>
      <c r="AM288" s="2">
        <f t="shared" si="383"/>
        <v>5164230.9800000004</v>
      </c>
      <c r="AN288" s="2">
        <f t="shared" si="383"/>
        <v>4694833.3099999996</v>
      </c>
      <c r="AO288" s="2">
        <f t="shared" si="383"/>
        <v>47499030.799999997</v>
      </c>
      <c r="AP288" s="2">
        <f t="shared" si="383"/>
        <v>983393385.38</v>
      </c>
      <c r="AQ288" s="2">
        <f t="shared" si="383"/>
        <v>4286525.03</v>
      </c>
      <c r="AR288" s="2">
        <f t="shared" si="383"/>
        <v>683448749.69000006</v>
      </c>
      <c r="AS288" s="2">
        <f t="shared" si="383"/>
        <v>79004095.790000007</v>
      </c>
      <c r="AT288" s="2">
        <f t="shared" si="383"/>
        <v>33895922.890000001</v>
      </c>
      <c r="AU288" s="2">
        <f t="shared" si="383"/>
        <v>5173329.62</v>
      </c>
      <c r="AV288" s="2">
        <f t="shared" si="383"/>
        <v>5041865.2699999996</v>
      </c>
      <c r="AW288" s="2">
        <f t="shared" si="383"/>
        <v>4532529.25</v>
      </c>
      <c r="AX288" s="2">
        <f t="shared" si="383"/>
        <v>1605264.61</v>
      </c>
      <c r="AY288" s="2">
        <f t="shared" si="383"/>
        <v>6257293.6600000001</v>
      </c>
      <c r="AZ288" s="2">
        <f t="shared" si="383"/>
        <v>140053585.53999999</v>
      </c>
      <c r="BA288" s="2">
        <f t="shared" si="383"/>
        <v>99877415.689999998</v>
      </c>
      <c r="BB288" s="2">
        <f t="shared" si="383"/>
        <v>79185970.230000004</v>
      </c>
      <c r="BC288" s="2">
        <f t="shared" si="383"/>
        <v>292783934.14999998</v>
      </c>
      <c r="BD288" s="2">
        <f t="shared" si="383"/>
        <v>40478249.759999998</v>
      </c>
      <c r="BE288" s="2">
        <f t="shared" si="383"/>
        <v>14198691.369999999</v>
      </c>
      <c r="BF288" s="2">
        <f t="shared" si="383"/>
        <v>284615074.04000002</v>
      </c>
      <c r="BG288" s="2">
        <f t="shared" si="383"/>
        <v>11687793.220000001</v>
      </c>
      <c r="BH288" s="2">
        <f t="shared" si="383"/>
        <v>7777692.5800000001</v>
      </c>
      <c r="BI288" s="2">
        <f t="shared" si="383"/>
        <v>4577472.74</v>
      </c>
      <c r="BJ288" s="2">
        <f t="shared" si="383"/>
        <v>69824601.590000004</v>
      </c>
      <c r="BK288" s="2">
        <f t="shared" si="383"/>
        <v>351825343.67000002</v>
      </c>
      <c r="BL288" s="2">
        <f t="shared" si="383"/>
        <v>1662810.99</v>
      </c>
      <c r="BM288" s="2">
        <f t="shared" si="383"/>
        <v>6108373.7999999998</v>
      </c>
      <c r="BN288" s="2">
        <f t="shared" si="383"/>
        <v>34586481.539999999</v>
      </c>
      <c r="BO288" s="2">
        <f t="shared" si="383"/>
        <v>14474184.91</v>
      </c>
      <c r="BP288" s="2">
        <f t="shared" ref="BP288:EA288" si="384">BP258</f>
        <v>3244001.17</v>
      </c>
      <c r="BQ288" s="2">
        <f t="shared" si="384"/>
        <v>74296559.950000003</v>
      </c>
      <c r="BR288" s="2">
        <f t="shared" si="384"/>
        <v>51074971</v>
      </c>
      <c r="BS288" s="2">
        <f t="shared" si="384"/>
        <v>14313702.32</v>
      </c>
      <c r="BT288" s="2">
        <f t="shared" si="384"/>
        <v>5766595.5</v>
      </c>
      <c r="BU288" s="2">
        <f t="shared" si="384"/>
        <v>6253136.8099999996</v>
      </c>
      <c r="BV288" s="2">
        <f t="shared" si="384"/>
        <v>14662304.77</v>
      </c>
      <c r="BW288" s="2">
        <f t="shared" si="384"/>
        <v>23356711.32</v>
      </c>
      <c r="BX288" s="2">
        <f t="shared" si="384"/>
        <v>1833353.12</v>
      </c>
      <c r="BY288" s="2">
        <f t="shared" si="384"/>
        <v>6315372</v>
      </c>
      <c r="BZ288" s="2">
        <f t="shared" si="384"/>
        <v>3704832.97</v>
      </c>
      <c r="CA288" s="2">
        <f t="shared" si="384"/>
        <v>3067750.53</v>
      </c>
      <c r="CB288" s="2">
        <f t="shared" si="384"/>
        <v>804352897.51999998</v>
      </c>
      <c r="CC288" s="2">
        <f t="shared" si="384"/>
        <v>3616711.24</v>
      </c>
      <c r="CD288" s="2">
        <f t="shared" si="384"/>
        <v>3476377.76</v>
      </c>
      <c r="CE288" s="2">
        <f t="shared" si="384"/>
        <v>3055070.33</v>
      </c>
      <c r="CF288" s="2">
        <f t="shared" si="384"/>
        <v>2333649.35</v>
      </c>
      <c r="CG288" s="2">
        <f t="shared" si="384"/>
        <v>3669922.67</v>
      </c>
      <c r="CH288" s="2">
        <f t="shared" si="384"/>
        <v>2285220.84</v>
      </c>
      <c r="CI288" s="2">
        <f t="shared" si="384"/>
        <v>8815729.0800000001</v>
      </c>
      <c r="CJ288" s="2">
        <f t="shared" si="384"/>
        <v>10904034.550000001</v>
      </c>
      <c r="CK288" s="2">
        <f t="shared" si="384"/>
        <v>64753201.700000003</v>
      </c>
      <c r="CL288" s="2">
        <f t="shared" si="384"/>
        <v>15060148.449999999</v>
      </c>
      <c r="CM288" s="2">
        <f t="shared" si="384"/>
        <v>10085475.779999999</v>
      </c>
      <c r="CN288" s="2">
        <f t="shared" si="384"/>
        <v>358726526.08999997</v>
      </c>
      <c r="CO288" s="2">
        <f t="shared" si="384"/>
        <v>156335561.63</v>
      </c>
      <c r="CP288" s="2">
        <f t="shared" si="384"/>
        <v>12072408.35</v>
      </c>
      <c r="CQ288" s="2">
        <f t="shared" si="384"/>
        <v>10136985.949999999</v>
      </c>
      <c r="CR288" s="2">
        <f t="shared" si="384"/>
        <v>4140827.29</v>
      </c>
      <c r="CS288" s="2">
        <f t="shared" si="384"/>
        <v>4386715.43</v>
      </c>
      <c r="CT288" s="2">
        <f t="shared" si="384"/>
        <v>2439401.11</v>
      </c>
      <c r="CU288" s="2">
        <f t="shared" si="384"/>
        <v>4800891.41</v>
      </c>
      <c r="CV288" s="2">
        <f t="shared" si="384"/>
        <v>1175242.08</v>
      </c>
      <c r="CW288" s="2">
        <f t="shared" si="384"/>
        <v>3900865.56</v>
      </c>
      <c r="CX288" s="2">
        <f t="shared" si="384"/>
        <v>6144848.0999999996</v>
      </c>
      <c r="CY288" s="2">
        <f t="shared" si="384"/>
        <v>1271388.0900000001</v>
      </c>
      <c r="CZ288" s="2">
        <f t="shared" si="384"/>
        <v>20339484.91</v>
      </c>
      <c r="DA288" s="2">
        <f t="shared" si="384"/>
        <v>3621596.64</v>
      </c>
      <c r="DB288" s="2">
        <f t="shared" si="384"/>
        <v>4916736.16</v>
      </c>
      <c r="DC288" s="2">
        <f t="shared" si="384"/>
        <v>3606217.19</v>
      </c>
      <c r="DD288" s="2">
        <f t="shared" si="384"/>
        <v>3394158.19</v>
      </c>
      <c r="DE288" s="2">
        <f t="shared" si="384"/>
        <v>4875034.3499999996</v>
      </c>
      <c r="DF288" s="2">
        <f t="shared" si="384"/>
        <v>214753907.21000001</v>
      </c>
      <c r="DG288" s="2">
        <f t="shared" si="384"/>
        <v>2666180.0699999998</v>
      </c>
      <c r="DH288" s="2">
        <f t="shared" si="384"/>
        <v>20416308.09</v>
      </c>
      <c r="DI288" s="2">
        <f t="shared" si="384"/>
        <v>27461367.289999999</v>
      </c>
      <c r="DJ288" s="2">
        <f t="shared" si="384"/>
        <v>8465891.0600000005</v>
      </c>
      <c r="DK288" s="2">
        <f t="shared" si="384"/>
        <v>6879924.3700000001</v>
      </c>
      <c r="DL288" s="2">
        <f t="shared" si="384"/>
        <v>67638768.159999996</v>
      </c>
      <c r="DM288" s="2">
        <f t="shared" si="384"/>
        <v>4361058.08</v>
      </c>
      <c r="DN288" s="2">
        <f t="shared" si="384"/>
        <v>16924809.969999999</v>
      </c>
      <c r="DO288" s="2">
        <f t="shared" si="384"/>
        <v>38908167.390000001</v>
      </c>
      <c r="DP288" s="2">
        <f t="shared" si="384"/>
        <v>3838845.83</v>
      </c>
      <c r="DQ288" s="2">
        <f t="shared" si="384"/>
        <v>10753796.43</v>
      </c>
      <c r="DR288" s="2">
        <f t="shared" si="384"/>
        <v>16127313.390000001</v>
      </c>
      <c r="DS288" s="2">
        <f t="shared" si="384"/>
        <v>7993419.5099999998</v>
      </c>
      <c r="DT288" s="2">
        <f t="shared" si="384"/>
        <v>3648951.72</v>
      </c>
      <c r="DU288" s="2">
        <f t="shared" si="384"/>
        <v>5373544.5599999996</v>
      </c>
      <c r="DV288" s="2">
        <f t="shared" si="384"/>
        <v>3996070.69</v>
      </c>
      <c r="DW288" s="2">
        <f t="shared" si="384"/>
        <v>4751476.57</v>
      </c>
      <c r="DX288" s="2">
        <f t="shared" si="384"/>
        <v>3493341.15</v>
      </c>
      <c r="DY288" s="2">
        <f t="shared" si="384"/>
        <v>5008447.8499999996</v>
      </c>
      <c r="DZ288" s="2">
        <f t="shared" si="384"/>
        <v>9342393.6199999992</v>
      </c>
      <c r="EA288" s="2">
        <f t="shared" si="384"/>
        <v>7142985.9000000004</v>
      </c>
      <c r="EB288" s="2">
        <f t="shared" ref="EB288:FX288" si="385">EB258</f>
        <v>6870415.1500000004</v>
      </c>
      <c r="EC288" s="2">
        <f t="shared" si="385"/>
        <v>4219440.91</v>
      </c>
      <c r="ED288" s="2">
        <f t="shared" si="385"/>
        <v>23037735.48</v>
      </c>
      <c r="EE288" s="2">
        <f t="shared" si="385"/>
        <v>3613188.79</v>
      </c>
      <c r="EF288" s="2">
        <f t="shared" si="385"/>
        <v>16358723.460000001</v>
      </c>
      <c r="EG288" s="2">
        <f t="shared" si="385"/>
        <v>4067328.66</v>
      </c>
      <c r="EH288" s="2">
        <f t="shared" si="385"/>
        <v>4078082.33</v>
      </c>
      <c r="EI288" s="2">
        <f t="shared" si="385"/>
        <v>160363420.66</v>
      </c>
      <c r="EJ288" s="2">
        <f t="shared" si="385"/>
        <v>113012668.93000001</v>
      </c>
      <c r="EK288" s="2">
        <f t="shared" si="385"/>
        <v>8448387.2599999998</v>
      </c>
      <c r="EL288" s="2">
        <f t="shared" si="385"/>
        <v>6241512.3300000001</v>
      </c>
      <c r="EM288" s="2">
        <f t="shared" si="385"/>
        <v>5470634.5599999996</v>
      </c>
      <c r="EN288" s="2">
        <f t="shared" si="385"/>
        <v>11795936.449999999</v>
      </c>
      <c r="EO288" s="2">
        <f t="shared" si="385"/>
        <v>4524879.04</v>
      </c>
      <c r="EP288" s="2">
        <f t="shared" si="385"/>
        <v>6155992.8799999999</v>
      </c>
      <c r="EQ288" s="2">
        <f t="shared" si="385"/>
        <v>30176015.449999999</v>
      </c>
      <c r="ER288" s="2">
        <f t="shared" si="385"/>
        <v>5265106.4400000004</v>
      </c>
      <c r="ES288" s="2">
        <f t="shared" si="385"/>
        <v>3618786.68</v>
      </c>
      <c r="ET288" s="2">
        <f t="shared" si="385"/>
        <v>4096092.55</v>
      </c>
      <c r="EU288" s="2">
        <f t="shared" si="385"/>
        <v>7727995</v>
      </c>
      <c r="EV288" s="2">
        <f t="shared" si="385"/>
        <v>1972488.78</v>
      </c>
      <c r="EW288" s="2">
        <f t="shared" si="385"/>
        <v>11836180.34</v>
      </c>
      <c r="EX288" s="2">
        <f t="shared" si="385"/>
        <v>3695212.17</v>
      </c>
      <c r="EY288" s="2">
        <f t="shared" si="385"/>
        <v>9094925.3499999996</v>
      </c>
      <c r="EZ288" s="2">
        <f t="shared" si="385"/>
        <v>2662992.52</v>
      </c>
      <c r="FA288" s="2">
        <f t="shared" si="385"/>
        <v>42432284.810000002</v>
      </c>
      <c r="FB288" s="2">
        <f t="shared" si="385"/>
        <v>4794068.29</v>
      </c>
      <c r="FC288" s="2">
        <f t="shared" si="385"/>
        <v>19620678.91</v>
      </c>
      <c r="FD288" s="2">
        <f t="shared" si="385"/>
        <v>5845059.3899999997</v>
      </c>
      <c r="FE288" s="2">
        <f t="shared" si="385"/>
        <v>1947323.08</v>
      </c>
      <c r="FF288" s="2">
        <f t="shared" si="385"/>
        <v>3894441.21</v>
      </c>
      <c r="FG288" s="2">
        <f t="shared" si="385"/>
        <v>2800526.49</v>
      </c>
      <c r="FH288" s="2">
        <f t="shared" si="385"/>
        <v>1775860.55</v>
      </c>
      <c r="FI288" s="2">
        <f t="shared" si="385"/>
        <v>19703745.329999998</v>
      </c>
      <c r="FJ288" s="2">
        <f t="shared" si="385"/>
        <v>23177056.75</v>
      </c>
      <c r="FK288" s="2">
        <f t="shared" si="385"/>
        <v>30146547.640000001</v>
      </c>
      <c r="FL288" s="2">
        <f t="shared" si="385"/>
        <v>92774704.769999996</v>
      </c>
      <c r="FM288" s="2">
        <f t="shared" si="385"/>
        <v>44410893.810000002</v>
      </c>
      <c r="FN288" s="2">
        <f t="shared" si="385"/>
        <v>261776169.25</v>
      </c>
      <c r="FO288" s="2">
        <f t="shared" si="385"/>
        <v>12998663</v>
      </c>
      <c r="FP288" s="2">
        <f t="shared" si="385"/>
        <v>26770536.969999999</v>
      </c>
      <c r="FQ288" s="2">
        <f t="shared" si="385"/>
        <v>12337711.939999999</v>
      </c>
      <c r="FR288" s="2">
        <f t="shared" si="385"/>
        <v>3437751.62</v>
      </c>
      <c r="FS288" s="2">
        <f t="shared" si="385"/>
        <v>3248420.14</v>
      </c>
      <c r="FT288" s="2">
        <f t="shared" si="385"/>
        <v>1589247.78</v>
      </c>
      <c r="FU288" s="2">
        <f t="shared" si="385"/>
        <v>10725789.68</v>
      </c>
      <c r="FV288" s="2">
        <f t="shared" si="385"/>
        <v>10348944.91</v>
      </c>
      <c r="FW288" s="2">
        <f t="shared" si="385"/>
        <v>3086789.68</v>
      </c>
      <c r="FX288" s="2">
        <f t="shared" si="385"/>
        <v>1492429.26</v>
      </c>
      <c r="FY288" s="2"/>
      <c r="FZ288" s="76">
        <f>SUM(C288:FX288)</f>
        <v>9731487427.3900051</v>
      </c>
      <c r="GA288" s="65">
        <v>9929428661.3899975</v>
      </c>
      <c r="GB288" s="2">
        <f>FZ288-GA288</f>
        <v>-197941233.99999237</v>
      </c>
      <c r="GC288" s="2">
        <f>GC289</f>
        <v>9698534081.0699978</v>
      </c>
      <c r="GD288" s="2"/>
      <c r="GE288" s="2"/>
      <c r="GF288" s="2"/>
      <c r="GG288" s="2"/>
      <c r="GH288" s="2"/>
      <c r="GI288" s="2"/>
      <c r="GJ288" s="2"/>
      <c r="GK288" s="2"/>
    </row>
    <row r="289" spans="1:193" x14ac:dyDescent="0.35">
      <c r="A289" s="3" t="s">
        <v>596</v>
      </c>
      <c r="B289" s="2" t="s">
        <v>998</v>
      </c>
      <c r="C289" s="2">
        <f t="shared" ref="C289:BN289" si="386">C272*C47-C296</f>
        <v>32656592.278334647</v>
      </c>
      <c r="D289" s="2">
        <f t="shared" si="386"/>
        <v>122050153.72307038</v>
      </c>
      <c r="E289" s="2">
        <f t="shared" si="386"/>
        <v>33051226.751967102</v>
      </c>
      <c r="F289" s="2">
        <f t="shared" si="386"/>
        <v>89318024.700250193</v>
      </c>
      <c r="G289" s="2">
        <f t="shared" si="386"/>
        <v>14498385.88150131</v>
      </c>
      <c r="H289" s="2">
        <f t="shared" si="386"/>
        <v>3932704.3086785823</v>
      </c>
      <c r="I289" s="2">
        <f t="shared" si="386"/>
        <v>31923489.544274572</v>
      </c>
      <c r="J289" s="2">
        <f t="shared" si="386"/>
        <v>5261813.9282190474</v>
      </c>
      <c r="K289" s="2">
        <f t="shared" si="386"/>
        <v>1392552.5972030573</v>
      </c>
      <c r="L289" s="2">
        <f t="shared" si="386"/>
        <v>23995379.430089008</v>
      </c>
      <c r="M289" s="2">
        <f t="shared" si="386"/>
        <v>8495915.3011018187</v>
      </c>
      <c r="N289" s="2">
        <f t="shared" si="386"/>
        <v>179878384.98932433</v>
      </c>
      <c r="O289" s="2">
        <f t="shared" si="386"/>
        <v>73776337.477119565</v>
      </c>
      <c r="P289" s="2">
        <f t="shared" si="386"/>
        <v>1546004.3060999489</v>
      </c>
      <c r="Q289" s="2">
        <f t="shared" si="386"/>
        <v>155598755.6677776</v>
      </c>
      <c r="R289" s="2">
        <f t="shared" si="386"/>
        <v>2049923.1370213896</v>
      </c>
      <c r="S289" s="2">
        <f t="shared" si="386"/>
        <v>15805564.749845723</v>
      </c>
      <c r="T289" s="2">
        <f t="shared" si="386"/>
        <v>660634.28444545891</v>
      </c>
      <c r="U289" s="2">
        <f t="shared" si="386"/>
        <v>739582.32398065529</v>
      </c>
      <c r="V289" s="2">
        <f t="shared" si="386"/>
        <v>1058751.3498526947</v>
      </c>
      <c r="W289" s="2">
        <f t="shared" si="386"/>
        <v>183902.80493671706</v>
      </c>
      <c r="X289" s="2">
        <f t="shared" si="386"/>
        <v>299853.13395517523</v>
      </c>
      <c r="Y289" s="2">
        <f t="shared" si="386"/>
        <v>1933136.9605826172</v>
      </c>
      <c r="Z289" s="2">
        <f t="shared" si="386"/>
        <v>656631.67105138488</v>
      </c>
      <c r="AA289" s="2">
        <f t="shared" si="386"/>
        <v>185381345.16353503</v>
      </c>
      <c r="AB289" s="2">
        <f t="shared" si="386"/>
        <v>283463458.41918844</v>
      </c>
      <c r="AC289" s="2">
        <f t="shared" si="386"/>
        <v>10044074.968465116</v>
      </c>
      <c r="AD289" s="2">
        <f t="shared" si="386"/>
        <v>10101101.432298334</v>
      </c>
      <c r="AE289" s="2">
        <f t="shared" si="386"/>
        <v>658085.8743210776</v>
      </c>
      <c r="AF289" s="2">
        <f t="shared" si="386"/>
        <v>1148215.3928001451</v>
      </c>
      <c r="AG289" s="2">
        <f t="shared" si="386"/>
        <v>4791476.0997080402</v>
      </c>
      <c r="AH289" s="2">
        <f t="shared" si="386"/>
        <v>1053294.134960775</v>
      </c>
      <c r="AI289" s="2">
        <f t="shared" si="386"/>
        <v>331771.32239643257</v>
      </c>
      <c r="AJ289" s="2">
        <f t="shared" si="386"/>
        <v>991489.20526479895</v>
      </c>
      <c r="AK289" s="2">
        <f t="shared" si="386"/>
        <v>1447608.3068550292</v>
      </c>
      <c r="AL289" s="2">
        <f t="shared" si="386"/>
        <v>2514362.7032171222</v>
      </c>
      <c r="AM289" s="2">
        <f t="shared" si="386"/>
        <v>1330088.7374864481</v>
      </c>
      <c r="AN289" s="2">
        <f t="shared" si="386"/>
        <v>4280707.4131449834</v>
      </c>
      <c r="AO289" s="2">
        <f t="shared" si="386"/>
        <v>16264608.791705638</v>
      </c>
      <c r="AP289" s="2">
        <f t="shared" si="386"/>
        <v>674082570.65659761</v>
      </c>
      <c r="AQ289" s="2">
        <f t="shared" si="386"/>
        <v>1787585.3212162736</v>
      </c>
      <c r="AR289" s="2">
        <f t="shared" si="386"/>
        <v>290757999.32671642</v>
      </c>
      <c r="AS289" s="2">
        <f t="shared" si="386"/>
        <v>59077192.689198114</v>
      </c>
      <c r="AT289" s="2">
        <f t="shared" si="386"/>
        <v>11020967.801551856</v>
      </c>
      <c r="AU289" s="2">
        <f t="shared" si="386"/>
        <v>1738770.6923370271</v>
      </c>
      <c r="AV289" s="2">
        <f t="shared" si="386"/>
        <v>1250191.6990698965</v>
      </c>
      <c r="AW289" s="2">
        <f t="shared" si="386"/>
        <v>959160.18369534716</v>
      </c>
      <c r="AX289" s="2">
        <f t="shared" si="386"/>
        <v>664479.30007901578</v>
      </c>
      <c r="AY289" s="2">
        <f t="shared" si="386"/>
        <v>1669785.2574207489</v>
      </c>
      <c r="AZ289" s="2">
        <f t="shared" si="386"/>
        <v>17525146.516146116</v>
      </c>
      <c r="BA289" s="2">
        <f t="shared" si="386"/>
        <v>26210500.386955999</v>
      </c>
      <c r="BB289" s="2">
        <f t="shared" si="386"/>
        <v>7119432.8314184062</v>
      </c>
      <c r="BC289" s="2">
        <f t="shared" si="386"/>
        <v>97421277.96542123</v>
      </c>
      <c r="BD289" s="2">
        <f t="shared" si="386"/>
        <v>17045085.064198572</v>
      </c>
      <c r="BE289" s="2">
        <f t="shared" si="386"/>
        <v>5660860.9757390609</v>
      </c>
      <c r="BF289" s="2">
        <f t="shared" si="386"/>
        <v>82180783.778288096</v>
      </c>
      <c r="BG289" s="2">
        <f t="shared" si="386"/>
        <v>1867670.0979381581</v>
      </c>
      <c r="BH289" s="2">
        <f t="shared" si="386"/>
        <v>2252962.4108905317</v>
      </c>
      <c r="BI289" s="2">
        <f t="shared" si="386"/>
        <v>743165.76096947747</v>
      </c>
      <c r="BJ289" s="2">
        <f t="shared" si="386"/>
        <v>27852314.82888132</v>
      </c>
      <c r="BK289" s="2">
        <f t="shared" si="386"/>
        <v>54086678.790676355</v>
      </c>
      <c r="BL289" s="2">
        <f t="shared" si="386"/>
        <v>217253.93096649402</v>
      </c>
      <c r="BM289" s="2">
        <f t="shared" si="386"/>
        <v>1134358.7904461897</v>
      </c>
      <c r="BN289" s="2">
        <f t="shared" si="386"/>
        <v>10824688.431099476</v>
      </c>
      <c r="BO289" s="2">
        <f t="shared" ref="BO289:DZ289" si="387">BO272*BO47-BO296</f>
        <v>4340153.0736531466</v>
      </c>
      <c r="BP289" s="2">
        <f t="shared" si="387"/>
        <v>2802884.6587538598</v>
      </c>
      <c r="BQ289" s="2">
        <f t="shared" si="387"/>
        <v>57612581.678319909</v>
      </c>
      <c r="BR289" s="2">
        <f t="shared" si="387"/>
        <v>11778633.236844599</v>
      </c>
      <c r="BS289" s="2">
        <f t="shared" si="387"/>
        <v>4076179.8843034338</v>
      </c>
      <c r="BT289" s="2">
        <f t="shared" si="387"/>
        <v>3087519.2551995334</v>
      </c>
      <c r="BU289" s="2">
        <f t="shared" si="387"/>
        <v>2442749.9872815395</v>
      </c>
      <c r="BV289" s="2">
        <f t="shared" si="387"/>
        <v>13844595.093367234</v>
      </c>
      <c r="BW289" s="2">
        <f t="shared" si="387"/>
        <v>18631284.503404584</v>
      </c>
      <c r="BX289" s="2">
        <f t="shared" si="387"/>
        <v>1363693.695489815</v>
      </c>
      <c r="BY289" s="2">
        <f t="shared" si="387"/>
        <v>3747865.2837329269</v>
      </c>
      <c r="BZ289" s="2">
        <f t="shared" si="387"/>
        <v>1216640.406784907</v>
      </c>
      <c r="CA289" s="2">
        <f t="shared" si="387"/>
        <v>2527080.6753126369</v>
      </c>
      <c r="CB289" s="2">
        <f t="shared" si="387"/>
        <v>398779588.42631292</v>
      </c>
      <c r="CC289" s="2">
        <f t="shared" si="387"/>
        <v>585953.74241974927</v>
      </c>
      <c r="CD289" s="2">
        <f t="shared" si="387"/>
        <v>486759.55037128291</v>
      </c>
      <c r="CE289" s="2">
        <f t="shared" si="387"/>
        <v>1244213.6149625636</v>
      </c>
      <c r="CF289" s="2">
        <f t="shared" si="387"/>
        <v>784467.85302799824</v>
      </c>
      <c r="CG289" s="2">
        <f t="shared" si="387"/>
        <v>706193.14755458268</v>
      </c>
      <c r="CH289" s="2">
        <f t="shared" si="387"/>
        <v>504345.75612722291</v>
      </c>
      <c r="CI289" s="2">
        <f t="shared" si="387"/>
        <v>3398182.433490945</v>
      </c>
      <c r="CJ289" s="2">
        <f t="shared" si="387"/>
        <v>10590252.316481233</v>
      </c>
      <c r="CK289" s="2">
        <f t="shared" si="387"/>
        <v>20269323.91151683</v>
      </c>
      <c r="CL289" s="2">
        <f t="shared" si="387"/>
        <v>3614355.5583170662</v>
      </c>
      <c r="CM289" s="2">
        <f t="shared" si="387"/>
        <v>2110706.8200031449</v>
      </c>
      <c r="CN289" s="2">
        <f t="shared" si="387"/>
        <v>145426796.29018176</v>
      </c>
      <c r="CO289" s="2">
        <f t="shared" si="387"/>
        <v>97307604.414999232</v>
      </c>
      <c r="CP289" s="2">
        <f t="shared" si="387"/>
        <v>11338100.163257265</v>
      </c>
      <c r="CQ289" s="2">
        <f t="shared" si="387"/>
        <v>3199862.9846131844</v>
      </c>
      <c r="CR289" s="2">
        <f t="shared" si="387"/>
        <v>684309.6914024268</v>
      </c>
      <c r="CS289" s="2">
        <f t="shared" si="387"/>
        <v>1576195.9357032788</v>
      </c>
      <c r="CT289" s="2">
        <f t="shared" si="387"/>
        <v>889757.01879692252</v>
      </c>
      <c r="CU289" s="2">
        <f t="shared" si="387"/>
        <v>488316.14212136471</v>
      </c>
      <c r="CV289" s="2">
        <f t="shared" si="387"/>
        <v>394328.38258771051</v>
      </c>
      <c r="CW289" s="2">
        <f t="shared" si="387"/>
        <v>1360520.3263395098</v>
      </c>
      <c r="CX289" s="2">
        <f t="shared" si="387"/>
        <v>2435164.1103650779</v>
      </c>
      <c r="CY289" s="2">
        <f t="shared" si="387"/>
        <v>183638.3649225322</v>
      </c>
      <c r="CZ289" s="2">
        <f t="shared" si="387"/>
        <v>6939480.3723420305</v>
      </c>
      <c r="DA289" s="2">
        <f t="shared" si="387"/>
        <v>1312426.9138986289</v>
      </c>
      <c r="DB289" s="2">
        <f t="shared" si="387"/>
        <v>1178716.7151717336</v>
      </c>
      <c r="DC289" s="2">
        <f t="shared" si="387"/>
        <v>1378342.193580539</v>
      </c>
      <c r="DD289" s="2">
        <f t="shared" si="387"/>
        <v>1003179.104609352</v>
      </c>
      <c r="DE289" s="2">
        <f t="shared" si="387"/>
        <v>2055318.0689518426</v>
      </c>
      <c r="DF289" s="2">
        <f t="shared" si="387"/>
        <v>77500197.071746662</v>
      </c>
      <c r="DG289" s="2">
        <f t="shared" si="387"/>
        <v>1676111.7666029253</v>
      </c>
      <c r="DH289" s="2">
        <f t="shared" si="387"/>
        <v>10294242.027414937</v>
      </c>
      <c r="DI289" s="2">
        <f t="shared" si="387"/>
        <v>14459360.436222866</v>
      </c>
      <c r="DJ289" s="2">
        <f t="shared" si="387"/>
        <v>1778092.1887167871</v>
      </c>
      <c r="DK289" s="2">
        <f t="shared" si="387"/>
        <v>1337772.7186327181</v>
      </c>
      <c r="DL289" s="2">
        <f t="shared" si="387"/>
        <v>24745378.667346906</v>
      </c>
      <c r="DM289" s="2">
        <f t="shared" si="387"/>
        <v>691848.03229843068</v>
      </c>
      <c r="DN289" s="2">
        <f t="shared" si="387"/>
        <v>7623368.8785485355</v>
      </c>
      <c r="DO289" s="2">
        <f t="shared" si="387"/>
        <v>10354960.037545934</v>
      </c>
      <c r="DP289" s="2">
        <f t="shared" si="387"/>
        <v>917522.61094726203</v>
      </c>
      <c r="DQ289" s="2">
        <f t="shared" si="387"/>
        <v>10344030.083875297</v>
      </c>
      <c r="DR289" s="2">
        <f t="shared" si="387"/>
        <v>2651707.841694423</v>
      </c>
      <c r="DS289" s="2">
        <f t="shared" si="387"/>
        <v>1214990.4284804005</v>
      </c>
      <c r="DT289" s="2">
        <f t="shared" si="387"/>
        <v>326960.03876811347</v>
      </c>
      <c r="DU289" s="2">
        <f t="shared" si="387"/>
        <v>869938.80868899089</v>
      </c>
      <c r="DV289" s="2">
        <f t="shared" si="387"/>
        <v>263788.35732696857</v>
      </c>
      <c r="DW289" s="2">
        <f t="shared" si="387"/>
        <v>655755.4742524965</v>
      </c>
      <c r="DX289" s="2">
        <f t="shared" si="387"/>
        <v>2794986.170100939</v>
      </c>
      <c r="DY289" s="2">
        <f t="shared" si="387"/>
        <v>3994263.0860337317</v>
      </c>
      <c r="DZ289" s="2">
        <f t="shared" si="387"/>
        <v>5854748.5726282215</v>
      </c>
      <c r="EA289" s="2">
        <f t="shared" ref="EA289:FX289" si="388">EA272*EA47-EA296</f>
        <v>6536198.8169519305</v>
      </c>
      <c r="EB289" s="2">
        <f t="shared" si="388"/>
        <v>2486309.1854463532</v>
      </c>
      <c r="EC289" s="2">
        <f t="shared" si="388"/>
        <v>1081509.2115600074</v>
      </c>
      <c r="ED289" s="2">
        <f t="shared" si="388"/>
        <v>22430368.039028749</v>
      </c>
      <c r="EE289" s="2">
        <f t="shared" si="388"/>
        <v>507477.87524220132</v>
      </c>
      <c r="EF289" s="2">
        <f t="shared" si="388"/>
        <v>2676211.8795601861</v>
      </c>
      <c r="EG289" s="2">
        <f t="shared" si="388"/>
        <v>884665.38384760427</v>
      </c>
      <c r="EH289" s="2">
        <f t="shared" si="388"/>
        <v>418177.34504549758</v>
      </c>
      <c r="EI289" s="2">
        <f t="shared" si="388"/>
        <v>41187752.741830133</v>
      </c>
      <c r="EJ289" s="2">
        <f t="shared" si="388"/>
        <v>33147419.910898414</v>
      </c>
      <c r="EK289" s="2">
        <f t="shared" si="388"/>
        <v>3478376.6187752448</v>
      </c>
      <c r="EL289" s="2">
        <f t="shared" si="388"/>
        <v>1775841.2251296125</v>
      </c>
      <c r="EM289" s="2">
        <f t="shared" si="388"/>
        <v>2875907.5512804766</v>
      </c>
      <c r="EN289" s="2">
        <f t="shared" si="388"/>
        <v>2315719.5898614153</v>
      </c>
      <c r="EO289" s="2">
        <f t="shared" si="388"/>
        <v>1281387.5743316102</v>
      </c>
      <c r="EP289" s="2">
        <f t="shared" si="388"/>
        <v>3976589.3998100809</v>
      </c>
      <c r="EQ289" s="2">
        <f t="shared" si="388"/>
        <v>10921269.912394898</v>
      </c>
      <c r="ER289" s="2">
        <f t="shared" si="388"/>
        <v>3163709.3861279846</v>
      </c>
      <c r="ES289" s="2">
        <f t="shared" si="388"/>
        <v>1029616.447151643</v>
      </c>
      <c r="ET289" s="2">
        <f t="shared" si="388"/>
        <v>1515676.6005718485</v>
      </c>
      <c r="EU289" s="2">
        <f t="shared" si="388"/>
        <v>1291571.5320035878</v>
      </c>
      <c r="EV289" s="2">
        <f t="shared" si="388"/>
        <v>1231707.5363417482</v>
      </c>
      <c r="EW289" s="2">
        <f t="shared" si="388"/>
        <v>9770014.1136098988</v>
      </c>
      <c r="EX289" s="2">
        <f t="shared" si="388"/>
        <v>520119.96730038646</v>
      </c>
      <c r="EY289" s="2">
        <f t="shared" si="388"/>
        <v>934350.63170224964</v>
      </c>
      <c r="EZ289" s="2">
        <f t="shared" si="388"/>
        <v>814619.44106131198</v>
      </c>
      <c r="FA289" s="2">
        <f t="shared" si="388"/>
        <v>40803464.360369407</v>
      </c>
      <c r="FB289" s="2">
        <f t="shared" si="388"/>
        <v>4324330.6107441746</v>
      </c>
      <c r="FC289" s="2">
        <f t="shared" si="388"/>
        <v>12869715.010105763</v>
      </c>
      <c r="FD289" s="2">
        <f t="shared" si="388"/>
        <v>1499960.2217570737</v>
      </c>
      <c r="FE289" s="2">
        <f t="shared" si="388"/>
        <v>647657.86522704922</v>
      </c>
      <c r="FF289" s="2">
        <f t="shared" si="388"/>
        <v>675729.71132404322</v>
      </c>
      <c r="FG289" s="2">
        <f t="shared" si="388"/>
        <v>832458.89899266022</v>
      </c>
      <c r="FH289" s="2">
        <f t="shared" si="388"/>
        <v>936509.28570683068</v>
      </c>
      <c r="FI289" s="2">
        <f t="shared" si="388"/>
        <v>13751402.110691497</v>
      </c>
      <c r="FJ289" s="2">
        <f t="shared" si="388"/>
        <v>22066872.574049301</v>
      </c>
      <c r="FK289" s="2">
        <f t="shared" si="388"/>
        <v>23485658.593684152</v>
      </c>
      <c r="FL289" s="2">
        <f t="shared" si="388"/>
        <v>61987261.709745578</v>
      </c>
      <c r="FM289" s="2">
        <f t="shared" si="388"/>
        <v>27702978.901836876</v>
      </c>
      <c r="FN289" s="2">
        <f t="shared" si="388"/>
        <v>81893540.268315867</v>
      </c>
      <c r="FO289" s="2">
        <f t="shared" si="388"/>
        <v>12369702.318987973</v>
      </c>
      <c r="FP289" s="2">
        <f t="shared" si="388"/>
        <v>18727647.343856838</v>
      </c>
      <c r="FQ289" s="2">
        <f t="shared" si="388"/>
        <v>11822076.423540657</v>
      </c>
      <c r="FR289" s="2">
        <f t="shared" si="388"/>
        <v>3260319.4370391448</v>
      </c>
      <c r="FS289" s="2">
        <f t="shared" si="388"/>
        <v>2254624.2091523698</v>
      </c>
      <c r="FT289" s="2">
        <f t="shared" si="388"/>
        <v>1479941.0434972271</v>
      </c>
      <c r="FU289" s="2">
        <f t="shared" si="388"/>
        <v>4039454.8441747362</v>
      </c>
      <c r="FV289" s="2">
        <f t="shared" si="388"/>
        <v>2891740.6976905726</v>
      </c>
      <c r="FW289" s="2">
        <f t="shared" si="388"/>
        <v>556322.11147656757</v>
      </c>
      <c r="FX289" s="2">
        <f t="shared" si="388"/>
        <v>434566.92928709852</v>
      </c>
      <c r="FY289" s="2"/>
      <c r="FZ289" s="76">
        <f>SUM(C289:FX289)</f>
        <v>4259331061.2068172</v>
      </c>
      <c r="GA289" s="65">
        <v>4261484342.8699999</v>
      </c>
      <c r="GB289" s="2">
        <f>FZ289-GA289</f>
        <v>-2153281.6631827354</v>
      </c>
      <c r="GC289" s="2">
        <v>9698534081.0699978</v>
      </c>
      <c r="GD289" s="2"/>
      <c r="GE289" s="2"/>
      <c r="GF289" s="2"/>
      <c r="GG289" s="2"/>
      <c r="GH289" s="2"/>
      <c r="GI289" s="2"/>
      <c r="GJ289" s="2"/>
      <c r="GK289" s="2"/>
    </row>
    <row r="290" spans="1:193" x14ac:dyDescent="0.35">
      <c r="A290" s="3" t="s">
        <v>597</v>
      </c>
      <c r="B290" s="2" t="s">
        <v>999</v>
      </c>
      <c r="C290" s="2">
        <f t="shared" ref="C290:BN290" si="389">C46</f>
        <v>1618697.92</v>
      </c>
      <c r="D290" s="2">
        <f t="shared" si="389"/>
        <v>6068580.4500000002</v>
      </c>
      <c r="E290" s="2">
        <f t="shared" si="389"/>
        <v>1444121.25</v>
      </c>
      <c r="F290" s="2">
        <f t="shared" si="389"/>
        <v>2186086.4300000002</v>
      </c>
      <c r="G290" s="2">
        <f t="shared" si="389"/>
        <v>428862.04</v>
      </c>
      <c r="H290" s="2">
        <f t="shared" si="389"/>
        <v>184982.61</v>
      </c>
      <c r="I290" s="2">
        <f t="shared" si="389"/>
        <v>1809421.81</v>
      </c>
      <c r="J290" s="2">
        <f t="shared" si="389"/>
        <v>600359.41</v>
      </c>
      <c r="K290" s="2">
        <f t="shared" si="389"/>
        <v>149409.51999999999</v>
      </c>
      <c r="L290" s="2">
        <f t="shared" si="389"/>
        <v>1285932.06</v>
      </c>
      <c r="M290" s="2">
        <f t="shared" si="389"/>
        <v>495734.92</v>
      </c>
      <c r="N290" s="2">
        <f t="shared" si="389"/>
        <v>12893543.369999999</v>
      </c>
      <c r="O290" s="2">
        <f t="shared" si="389"/>
        <v>5184910.91</v>
      </c>
      <c r="P290" s="2">
        <f t="shared" si="389"/>
        <v>98033.26</v>
      </c>
      <c r="Q290" s="2">
        <f t="shared" si="389"/>
        <v>6984070.2400000002</v>
      </c>
      <c r="R290" s="2">
        <f t="shared" si="389"/>
        <v>117387.96</v>
      </c>
      <c r="S290" s="2">
        <f t="shared" si="389"/>
        <v>941027.17</v>
      </c>
      <c r="T290" s="2">
        <f t="shared" si="389"/>
        <v>50774.68</v>
      </c>
      <c r="U290" s="2">
        <f t="shared" si="389"/>
        <v>51513.32</v>
      </c>
      <c r="V290" s="2">
        <f t="shared" si="389"/>
        <v>91452.54</v>
      </c>
      <c r="W290" s="2">
        <f t="shared" si="389"/>
        <v>20485.07</v>
      </c>
      <c r="X290" s="2">
        <f t="shared" si="389"/>
        <v>23503.47</v>
      </c>
      <c r="Y290" s="2">
        <f t="shared" si="389"/>
        <v>145352.82</v>
      </c>
      <c r="Z290" s="2">
        <f t="shared" si="389"/>
        <v>63731.5</v>
      </c>
      <c r="AA290" s="2">
        <f t="shared" si="389"/>
        <v>6802241.46</v>
      </c>
      <c r="AB290" s="2">
        <f t="shared" si="389"/>
        <v>12251040.92</v>
      </c>
      <c r="AC290" s="2">
        <f t="shared" si="389"/>
        <v>578302.21</v>
      </c>
      <c r="AD290" s="2">
        <f t="shared" si="389"/>
        <v>703196.53</v>
      </c>
      <c r="AE290" s="2">
        <f t="shared" si="389"/>
        <v>48617.120000000003</v>
      </c>
      <c r="AF290" s="2">
        <f t="shared" si="389"/>
        <v>86811.59</v>
      </c>
      <c r="AG290" s="2">
        <f t="shared" si="389"/>
        <v>322958.38</v>
      </c>
      <c r="AH290" s="2">
        <f t="shared" si="389"/>
        <v>172657.77</v>
      </c>
      <c r="AI290" s="2">
        <f t="shared" si="389"/>
        <v>53122.47</v>
      </c>
      <c r="AJ290" s="2">
        <f t="shared" si="389"/>
        <v>128163.01</v>
      </c>
      <c r="AK290" s="2">
        <f t="shared" si="389"/>
        <v>74603.09</v>
      </c>
      <c r="AL290" s="2">
        <f t="shared" si="389"/>
        <v>98388.41</v>
      </c>
      <c r="AM290" s="2">
        <f t="shared" si="389"/>
        <v>115377.55</v>
      </c>
      <c r="AN290" s="2">
        <f t="shared" si="389"/>
        <v>413990.07</v>
      </c>
      <c r="AO290" s="2">
        <f t="shared" si="389"/>
        <v>1676936.43</v>
      </c>
      <c r="AP290" s="2">
        <f t="shared" si="389"/>
        <v>37700132.310000002</v>
      </c>
      <c r="AQ290" s="2">
        <f t="shared" si="389"/>
        <v>97428.55</v>
      </c>
      <c r="AR290" s="2">
        <f t="shared" si="389"/>
        <v>21880966.199999999</v>
      </c>
      <c r="AS290" s="2">
        <f t="shared" si="389"/>
        <v>2513262.4</v>
      </c>
      <c r="AT290" s="2">
        <f t="shared" si="389"/>
        <v>1167107.3600000001</v>
      </c>
      <c r="AU290" s="2">
        <f t="shared" si="389"/>
        <v>178802.57</v>
      </c>
      <c r="AV290" s="2">
        <f t="shared" si="389"/>
        <v>179035.75</v>
      </c>
      <c r="AW290" s="2">
        <f t="shared" si="389"/>
        <v>102589.94</v>
      </c>
      <c r="AX290" s="2">
        <f t="shared" si="389"/>
        <v>78396.2</v>
      </c>
      <c r="AY290" s="2">
        <f t="shared" si="389"/>
        <v>127245.96</v>
      </c>
      <c r="AZ290" s="2">
        <f t="shared" si="389"/>
        <v>1512386.73</v>
      </c>
      <c r="BA290" s="2">
        <f t="shared" si="389"/>
        <v>2187937.56</v>
      </c>
      <c r="BB290" s="2">
        <f t="shared" si="389"/>
        <v>485771.55</v>
      </c>
      <c r="BC290" s="2">
        <f t="shared" si="389"/>
        <v>8539684.5500000007</v>
      </c>
      <c r="BD290" s="2">
        <f t="shared" si="389"/>
        <v>1409316.74</v>
      </c>
      <c r="BE290" s="2">
        <f t="shared" si="389"/>
        <v>425098.36</v>
      </c>
      <c r="BF290" s="2">
        <f t="shared" si="389"/>
        <v>6979427.0599999996</v>
      </c>
      <c r="BG290" s="2">
        <f t="shared" si="389"/>
        <v>115579.55</v>
      </c>
      <c r="BH290" s="2">
        <f t="shared" si="389"/>
        <v>147663.12</v>
      </c>
      <c r="BI290" s="2">
        <f t="shared" si="389"/>
        <v>55868.160000000003</v>
      </c>
      <c r="BJ290" s="2">
        <f t="shared" si="389"/>
        <v>1934186.26</v>
      </c>
      <c r="BK290" s="2">
        <f t="shared" si="389"/>
        <v>1031173.03</v>
      </c>
      <c r="BL290" s="2">
        <f t="shared" si="389"/>
        <v>18195.330000000002</v>
      </c>
      <c r="BM290" s="2">
        <f t="shared" si="389"/>
        <v>91995.89</v>
      </c>
      <c r="BN290" s="2">
        <f t="shared" si="389"/>
        <v>1139858.77</v>
      </c>
      <c r="BO290" s="2">
        <f t="shared" ref="BO290:DZ290" si="390">BO46</f>
        <v>396388.6</v>
      </c>
      <c r="BP290" s="2">
        <f t="shared" si="390"/>
        <v>245997.25</v>
      </c>
      <c r="BQ290" s="2">
        <f t="shared" si="390"/>
        <v>1733716.34</v>
      </c>
      <c r="BR290" s="2">
        <f t="shared" si="390"/>
        <v>459017.22</v>
      </c>
      <c r="BS290" s="2">
        <f t="shared" si="390"/>
        <v>258944.15</v>
      </c>
      <c r="BT290" s="2">
        <f t="shared" si="390"/>
        <v>149392.14000000001</v>
      </c>
      <c r="BU290" s="2">
        <f t="shared" si="390"/>
        <v>109362.84</v>
      </c>
      <c r="BV290" s="2">
        <f t="shared" si="390"/>
        <v>817601.21</v>
      </c>
      <c r="BW290" s="2">
        <f t="shared" si="390"/>
        <v>711654.23</v>
      </c>
      <c r="BX290" s="2">
        <f t="shared" si="390"/>
        <v>99943.77</v>
      </c>
      <c r="BY290" s="2">
        <f t="shared" si="390"/>
        <v>193396.48000000001</v>
      </c>
      <c r="BZ290" s="2">
        <f t="shared" si="390"/>
        <v>99867.18</v>
      </c>
      <c r="CA290" s="2">
        <f t="shared" si="390"/>
        <v>394616.81</v>
      </c>
      <c r="CB290" s="2">
        <f t="shared" si="390"/>
        <v>24768877.350000001</v>
      </c>
      <c r="CC290" s="2">
        <f t="shared" si="390"/>
        <v>91062.73</v>
      </c>
      <c r="CD290" s="2">
        <f t="shared" si="390"/>
        <v>72919.69</v>
      </c>
      <c r="CE290" s="2">
        <f t="shared" si="390"/>
        <v>104487.79</v>
      </c>
      <c r="CF290" s="2">
        <f t="shared" si="390"/>
        <v>86249.23</v>
      </c>
      <c r="CG290" s="2">
        <f t="shared" si="390"/>
        <v>74426.7</v>
      </c>
      <c r="CH290" s="2">
        <f t="shared" si="390"/>
        <v>33444.1</v>
      </c>
      <c r="CI290" s="2">
        <f t="shared" si="390"/>
        <v>320790.64</v>
      </c>
      <c r="CJ290" s="2">
        <f t="shared" si="390"/>
        <v>313858.84000000003</v>
      </c>
      <c r="CK290" s="2">
        <f t="shared" si="390"/>
        <v>1519908.61</v>
      </c>
      <c r="CL290" s="2">
        <f t="shared" si="390"/>
        <v>233618.03</v>
      </c>
      <c r="CM290" s="2">
        <f t="shared" si="390"/>
        <v>113893.58</v>
      </c>
      <c r="CN290" s="2">
        <f t="shared" si="390"/>
        <v>8605084.4100000001</v>
      </c>
      <c r="CO290" s="2">
        <f t="shared" si="390"/>
        <v>5153394.09</v>
      </c>
      <c r="CP290" s="2">
        <f t="shared" si="390"/>
        <v>734189.06</v>
      </c>
      <c r="CQ290" s="2">
        <f t="shared" si="390"/>
        <v>386426.67</v>
      </c>
      <c r="CR290" s="2">
        <f t="shared" si="390"/>
        <v>80485.73</v>
      </c>
      <c r="CS290" s="2">
        <f t="shared" si="390"/>
        <v>248224.67</v>
      </c>
      <c r="CT290" s="2">
        <f t="shared" si="390"/>
        <v>85958.85</v>
      </c>
      <c r="CU290" s="2">
        <f t="shared" si="390"/>
        <v>58359.59</v>
      </c>
      <c r="CV290" s="2">
        <f t="shared" si="390"/>
        <v>47858.69</v>
      </c>
      <c r="CW290" s="2">
        <f t="shared" si="390"/>
        <v>134115.63</v>
      </c>
      <c r="CX290" s="2">
        <f t="shared" si="390"/>
        <v>243713.34</v>
      </c>
      <c r="CY290" s="2">
        <f t="shared" si="390"/>
        <v>18970.75</v>
      </c>
      <c r="CZ290" s="2">
        <f t="shared" si="390"/>
        <v>629899.39</v>
      </c>
      <c r="DA290" s="2">
        <f t="shared" si="390"/>
        <v>123499.93</v>
      </c>
      <c r="DB290" s="2">
        <f t="shared" si="390"/>
        <v>101395.44</v>
      </c>
      <c r="DC290" s="2">
        <f t="shared" si="390"/>
        <v>112080.46</v>
      </c>
      <c r="DD290" s="2">
        <f t="shared" si="390"/>
        <v>97944.92</v>
      </c>
      <c r="DE290" s="2">
        <f t="shared" si="390"/>
        <v>288400.14</v>
      </c>
      <c r="DF290" s="2">
        <f t="shared" si="390"/>
        <v>7817551.8200000003</v>
      </c>
      <c r="DG290" s="2">
        <f t="shared" si="390"/>
        <v>118174.05</v>
      </c>
      <c r="DH290" s="2">
        <f t="shared" si="390"/>
        <v>1002544.97</v>
      </c>
      <c r="DI290" s="2">
        <f t="shared" si="390"/>
        <v>1169415.45</v>
      </c>
      <c r="DJ290" s="2">
        <f t="shared" si="390"/>
        <v>169846.5</v>
      </c>
      <c r="DK290" s="2">
        <f t="shared" si="390"/>
        <v>88144.5</v>
      </c>
      <c r="DL290" s="2">
        <f t="shared" si="390"/>
        <v>2420056.54</v>
      </c>
      <c r="DM290" s="2">
        <f t="shared" si="390"/>
        <v>77790.55</v>
      </c>
      <c r="DN290" s="2">
        <f t="shared" si="390"/>
        <v>628414.66</v>
      </c>
      <c r="DO290" s="2">
        <f t="shared" si="390"/>
        <v>761258.72</v>
      </c>
      <c r="DP290" s="2">
        <f t="shared" si="390"/>
        <v>77422.7</v>
      </c>
      <c r="DQ290" s="2">
        <f t="shared" si="390"/>
        <v>409714.16</v>
      </c>
      <c r="DR290" s="2">
        <f t="shared" si="390"/>
        <v>475735.48</v>
      </c>
      <c r="DS290" s="2">
        <f t="shared" si="390"/>
        <v>198489</v>
      </c>
      <c r="DT290" s="2">
        <f t="shared" si="390"/>
        <v>53085.02</v>
      </c>
      <c r="DU290" s="2">
        <f t="shared" si="390"/>
        <v>128255.13</v>
      </c>
      <c r="DV290" s="2">
        <f t="shared" si="390"/>
        <v>49041.63</v>
      </c>
      <c r="DW290" s="2">
        <f t="shared" si="390"/>
        <v>105819.77</v>
      </c>
      <c r="DX290" s="2">
        <f t="shared" si="390"/>
        <v>165524.42000000001</v>
      </c>
      <c r="DY290" s="2">
        <f t="shared" si="390"/>
        <v>211849.28</v>
      </c>
      <c r="DZ290" s="2">
        <f t="shared" si="390"/>
        <v>440337.14</v>
      </c>
      <c r="EA290" s="2">
        <f t="shared" ref="EA290:FX290" si="391">EA46</f>
        <v>606678.97</v>
      </c>
      <c r="EB290" s="2">
        <f t="shared" si="391"/>
        <v>264983.83</v>
      </c>
      <c r="EC290" s="2">
        <f t="shared" si="391"/>
        <v>112196.29</v>
      </c>
      <c r="ED290" s="2">
        <f t="shared" si="391"/>
        <v>606490.69999999995</v>
      </c>
      <c r="EE290" s="2">
        <f t="shared" si="391"/>
        <v>69368.460000000006</v>
      </c>
      <c r="EF290" s="2">
        <f t="shared" si="391"/>
        <v>327633.84999999998</v>
      </c>
      <c r="EG290" s="2">
        <f t="shared" si="391"/>
        <v>120677.96</v>
      </c>
      <c r="EH290" s="2">
        <f t="shared" si="391"/>
        <v>51207.78</v>
      </c>
      <c r="EI290" s="2">
        <f t="shared" si="391"/>
        <v>3323220.8</v>
      </c>
      <c r="EJ290" s="2">
        <f t="shared" si="391"/>
        <v>2056399.34</v>
      </c>
      <c r="EK290" s="2">
        <f t="shared" si="391"/>
        <v>137117.85</v>
      </c>
      <c r="EL290" s="2">
        <f t="shared" si="391"/>
        <v>36713.550000000003</v>
      </c>
      <c r="EM290" s="2">
        <f t="shared" si="391"/>
        <v>247634.55</v>
      </c>
      <c r="EN290" s="2">
        <f t="shared" si="391"/>
        <v>285190.57</v>
      </c>
      <c r="EO290" s="2">
        <f t="shared" si="391"/>
        <v>144936.91</v>
      </c>
      <c r="EP290" s="2">
        <f t="shared" si="391"/>
        <v>223170.3</v>
      </c>
      <c r="EQ290" s="2">
        <f t="shared" si="391"/>
        <v>1024267.5</v>
      </c>
      <c r="ER290" s="2">
        <f t="shared" si="391"/>
        <v>209171.85</v>
      </c>
      <c r="ES290" s="2">
        <f t="shared" si="391"/>
        <v>106678.02</v>
      </c>
      <c r="ET290" s="2">
        <f t="shared" si="391"/>
        <v>133939.82999999999</v>
      </c>
      <c r="EU290" s="2">
        <f t="shared" si="391"/>
        <v>189375.43</v>
      </c>
      <c r="EV290" s="2">
        <f t="shared" si="391"/>
        <v>43464.959999999999</v>
      </c>
      <c r="EW290" s="2">
        <f t="shared" si="391"/>
        <v>341846.47</v>
      </c>
      <c r="EX290" s="2">
        <f t="shared" si="391"/>
        <v>19788.41</v>
      </c>
      <c r="EY290" s="2">
        <f t="shared" si="391"/>
        <v>106184.84</v>
      </c>
      <c r="EZ290" s="2">
        <f t="shared" si="391"/>
        <v>92250.34</v>
      </c>
      <c r="FA290" s="2">
        <f t="shared" si="391"/>
        <v>1567984.63</v>
      </c>
      <c r="FB290" s="2">
        <f t="shared" si="391"/>
        <v>469609.63</v>
      </c>
      <c r="FC290" s="2">
        <f t="shared" si="391"/>
        <v>926616</v>
      </c>
      <c r="FD290" s="2">
        <f t="shared" si="391"/>
        <v>157711.57</v>
      </c>
      <c r="FE290" s="2">
        <f t="shared" si="391"/>
        <v>64813.09</v>
      </c>
      <c r="FF290" s="2">
        <f t="shared" si="391"/>
        <v>70542.399999999994</v>
      </c>
      <c r="FG290" s="2">
        <f t="shared" si="391"/>
        <v>71488.67</v>
      </c>
      <c r="FH290" s="2">
        <f t="shared" si="391"/>
        <v>112198.64</v>
      </c>
      <c r="FI290" s="2">
        <f t="shared" si="391"/>
        <v>558618.73</v>
      </c>
      <c r="FJ290" s="2">
        <f t="shared" si="391"/>
        <v>861473.15</v>
      </c>
      <c r="FK290" s="2">
        <f t="shared" si="391"/>
        <v>927120.98</v>
      </c>
      <c r="FL290" s="2">
        <f t="shared" si="391"/>
        <v>1829177.87</v>
      </c>
      <c r="FM290" s="2">
        <f t="shared" si="391"/>
        <v>532404.37</v>
      </c>
      <c r="FN290" s="2">
        <f t="shared" si="391"/>
        <v>3532207.73</v>
      </c>
      <c r="FO290" s="2">
        <f t="shared" si="391"/>
        <v>629176.46</v>
      </c>
      <c r="FP290" s="2">
        <f t="shared" si="391"/>
        <v>752042.46</v>
      </c>
      <c r="FQ290" s="2">
        <f t="shared" si="391"/>
        <v>409839.03</v>
      </c>
      <c r="FR290" s="2">
        <f t="shared" si="391"/>
        <v>177143.45</v>
      </c>
      <c r="FS290" s="2">
        <f t="shared" si="391"/>
        <v>72860.350000000006</v>
      </c>
      <c r="FT290" s="2">
        <f t="shared" si="391"/>
        <v>109456.97</v>
      </c>
      <c r="FU290" s="2">
        <f t="shared" si="391"/>
        <v>297429.19</v>
      </c>
      <c r="FV290" s="2">
        <f t="shared" si="391"/>
        <v>195022.78</v>
      </c>
      <c r="FW290" s="2">
        <f t="shared" si="391"/>
        <v>48430.720000000001</v>
      </c>
      <c r="FX290" s="2">
        <f t="shared" si="391"/>
        <v>39107.11</v>
      </c>
      <c r="FY290" s="2"/>
      <c r="FZ290" s="76">
        <f>SUM(C290:FX290)</f>
        <v>248978465.73999995</v>
      </c>
      <c r="GA290" s="65">
        <v>248978465.73999995</v>
      </c>
      <c r="GB290" s="2">
        <f>FZ290-GA290</f>
        <v>0</v>
      </c>
      <c r="GC290" s="2"/>
      <c r="GD290" s="9"/>
      <c r="GE290" s="2"/>
      <c r="GF290" s="9"/>
      <c r="GG290" s="2"/>
      <c r="GH290" s="2"/>
      <c r="GI290" s="2"/>
      <c r="GJ290" s="2"/>
      <c r="GK290" s="2"/>
    </row>
    <row r="291" spans="1:193" x14ac:dyDescent="0.35">
      <c r="A291" s="3" t="s">
        <v>598</v>
      </c>
      <c r="B291" s="2" t="s">
        <v>599</v>
      </c>
      <c r="C291" s="2">
        <f>IF(C288-C289-C290&lt;0,0,C288-C289-C290)</f>
        <v>46714591.391665354</v>
      </c>
      <c r="D291" s="2">
        <f t="shared" ref="D291:BO291" si="392">IF(D288-D289-D290&lt;0,0,D288-D289-D290)</f>
        <v>297243698.38692963</v>
      </c>
      <c r="E291" s="2">
        <f t="shared" si="392"/>
        <v>31366024.5580329</v>
      </c>
      <c r="F291" s="2">
        <f t="shared" si="392"/>
        <v>182480244.98974979</v>
      </c>
      <c r="G291" s="2">
        <f t="shared" si="392"/>
        <v>3620064.3084986908</v>
      </c>
      <c r="H291" s="2">
        <f t="shared" si="392"/>
        <v>9646590.2913214192</v>
      </c>
      <c r="I291" s="2">
        <f t="shared" si="392"/>
        <v>55853507.655725434</v>
      </c>
      <c r="J291" s="2">
        <f t="shared" si="392"/>
        <v>17649398.861780953</v>
      </c>
      <c r="K291" s="2">
        <f t="shared" si="392"/>
        <v>2964628.1327969427</v>
      </c>
      <c r="L291" s="2">
        <f t="shared" si="392"/>
        <v>451676.23991099233</v>
      </c>
      <c r="M291" s="2">
        <f t="shared" si="392"/>
        <v>3617590.7888981812</v>
      </c>
      <c r="N291" s="2">
        <f t="shared" si="392"/>
        <v>377634553.02067566</v>
      </c>
      <c r="O291" s="2">
        <f t="shared" si="392"/>
        <v>63078546.762880445</v>
      </c>
      <c r="P291" s="2">
        <f t="shared" si="392"/>
        <v>4085353.0939000514</v>
      </c>
      <c r="Q291" s="2">
        <f t="shared" si="392"/>
        <v>318769452.66222239</v>
      </c>
      <c r="R291" s="2">
        <f t="shared" si="392"/>
        <v>67666018.572978616</v>
      </c>
      <c r="S291" s="2">
        <f t="shared" si="392"/>
        <v>1407555.0601542778</v>
      </c>
      <c r="T291" s="2">
        <f t="shared" si="392"/>
        <v>2666502.4955545408</v>
      </c>
      <c r="U291" s="2">
        <f t="shared" si="392"/>
        <v>513117.87601934472</v>
      </c>
      <c r="V291" s="2">
        <f t="shared" si="392"/>
        <v>3114142.1401473056</v>
      </c>
      <c r="W291" s="2">
        <f t="shared" si="392"/>
        <v>3592590.7750632828</v>
      </c>
      <c r="X291" s="2">
        <f t="shared" si="392"/>
        <v>923730.43604482478</v>
      </c>
      <c r="Y291" s="2">
        <f t="shared" si="392"/>
        <v>9413012.9794173818</v>
      </c>
      <c r="Z291" s="2">
        <f t="shared" si="392"/>
        <v>3094317.8789486149</v>
      </c>
      <c r="AA291" s="2">
        <f t="shared" si="392"/>
        <v>155928035.42646497</v>
      </c>
      <c r="AB291" s="2">
        <f t="shared" si="392"/>
        <v>12763719.980811553</v>
      </c>
      <c r="AC291" s="2">
        <f t="shared" si="392"/>
        <v>722596.89153488446</v>
      </c>
      <c r="AD291" s="2">
        <f t="shared" si="392"/>
        <v>5527406.4077016646</v>
      </c>
      <c r="AE291" s="2">
        <f t="shared" si="392"/>
        <v>1408989.0056789224</v>
      </c>
      <c r="AF291" s="2">
        <f t="shared" si="392"/>
        <v>2355809.0471998546</v>
      </c>
      <c r="AG291" s="2">
        <f t="shared" si="392"/>
        <v>2611875.7102919603</v>
      </c>
      <c r="AH291" s="2">
        <f t="shared" si="392"/>
        <v>10238512.725039227</v>
      </c>
      <c r="AI291" s="2">
        <f t="shared" si="392"/>
        <v>5355811.0476035671</v>
      </c>
      <c r="AJ291" s="2">
        <f t="shared" si="392"/>
        <v>2439760.3447352014</v>
      </c>
      <c r="AK291" s="2">
        <f t="shared" si="392"/>
        <v>1780512.0231449706</v>
      </c>
      <c r="AL291" s="2">
        <f t="shared" si="392"/>
        <v>2055319.7067828781</v>
      </c>
      <c r="AM291" s="2">
        <f t="shared" si="392"/>
        <v>3718764.6925135525</v>
      </c>
      <c r="AN291" s="2">
        <f t="shared" si="392"/>
        <v>135.826855016232</v>
      </c>
      <c r="AO291" s="2">
        <f t="shared" si="392"/>
        <v>29557485.578294359</v>
      </c>
      <c r="AP291" s="2">
        <f t="shared" si="392"/>
        <v>271610682.41340238</v>
      </c>
      <c r="AQ291" s="2">
        <f t="shared" si="392"/>
        <v>2401511.1587837269</v>
      </c>
      <c r="AR291" s="2">
        <f t="shared" si="392"/>
        <v>370809784.16328365</v>
      </c>
      <c r="AS291" s="2">
        <f t="shared" si="392"/>
        <v>17413640.700801894</v>
      </c>
      <c r="AT291" s="2">
        <f t="shared" si="392"/>
        <v>21707847.728448145</v>
      </c>
      <c r="AU291" s="2">
        <f t="shared" si="392"/>
        <v>3255756.3576629735</v>
      </c>
      <c r="AV291" s="2">
        <f t="shared" si="392"/>
        <v>3612637.8209301028</v>
      </c>
      <c r="AW291" s="2">
        <f t="shared" si="392"/>
        <v>3470779.126304653</v>
      </c>
      <c r="AX291" s="2">
        <f t="shared" si="392"/>
        <v>862389.10992098437</v>
      </c>
      <c r="AY291" s="2">
        <f t="shared" si="392"/>
        <v>4460262.4425792517</v>
      </c>
      <c r="AZ291" s="2">
        <f t="shared" si="392"/>
        <v>121016052.29385386</v>
      </c>
      <c r="BA291" s="2">
        <f t="shared" si="392"/>
        <v>71478977.743043989</v>
      </c>
      <c r="BB291" s="2">
        <f t="shared" si="392"/>
        <v>71580765.848581597</v>
      </c>
      <c r="BC291" s="2">
        <f t="shared" si="392"/>
        <v>186822971.63457873</v>
      </c>
      <c r="BD291" s="2">
        <f t="shared" si="392"/>
        <v>22023847.955801427</v>
      </c>
      <c r="BE291" s="2">
        <f t="shared" si="392"/>
        <v>8112732.0342609389</v>
      </c>
      <c r="BF291" s="2">
        <f t="shared" si="392"/>
        <v>195454863.20171192</v>
      </c>
      <c r="BG291" s="2">
        <f t="shared" si="392"/>
        <v>9704543.5720618423</v>
      </c>
      <c r="BH291" s="2">
        <f t="shared" si="392"/>
        <v>5377067.0491094682</v>
      </c>
      <c r="BI291" s="2">
        <f t="shared" si="392"/>
        <v>3778438.8190305224</v>
      </c>
      <c r="BJ291" s="2">
        <f t="shared" si="392"/>
        <v>40038100.501118682</v>
      </c>
      <c r="BK291" s="2">
        <f t="shared" si="392"/>
        <v>296707491.84932369</v>
      </c>
      <c r="BL291" s="2">
        <f t="shared" si="392"/>
        <v>1427361.729033506</v>
      </c>
      <c r="BM291" s="2">
        <f t="shared" si="392"/>
        <v>4882019.1195538109</v>
      </c>
      <c r="BN291" s="2">
        <f t="shared" si="392"/>
        <v>22621934.338900525</v>
      </c>
      <c r="BO291" s="2">
        <f t="shared" si="392"/>
        <v>9737643.2363468539</v>
      </c>
      <c r="BP291" s="2">
        <f t="shared" ref="BP291:EA291" si="393">IF(BP288-BP289-BP290&lt;0,0,BP288-BP289-BP290)</f>
        <v>195119.26124614011</v>
      </c>
      <c r="BQ291" s="2">
        <f t="shared" si="393"/>
        <v>14950261.931680094</v>
      </c>
      <c r="BR291" s="2">
        <f t="shared" si="393"/>
        <v>38837320.543155402</v>
      </c>
      <c r="BS291" s="2">
        <f t="shared" si="393"/>
        <v>9978578.2856965661</v>
      </c>
      <c r="BT291" s="2">
        <f t="shared" si="393"/>
        <v>2529684.1048004664</v>
      </c>
      <c r="BU291" s="2">
        <f t="shared" si="393"/>
        <v>3701023.9827184603</v>
      </c>
      <c r="BV291" s="2">
        <f t="shared" si="393"/>
        <v>108.4666327657178</v>
      </c>
      <c r="BW291" s="2">
        <f t="shared" si="393"/>
        <v>4013772.5865954165</v>
      </c>
      <c r="BX291" s="2">
        <f t="shared" si="393"/>
        <v>369715.65451018512</v>
      </c>
      <c r="BY291" s="2">
        <f t="shared" si="393"/>
        <v>2374110.2362670731</v>
      </c>
      <c r="BZ291" s="2">
        <f t="shared" si="393"/>
        <v>2388325.3832150931</v>
      </c>
      <c r="CA291" s="2">
        <f t="shared" si="393"/>
        <v>146053.04468736291</v>
      </c>
      <c r="CB291" s="2">
        <f t="shared" si="393"/>
        <v>380804431.74368703</v>
      </c>
      <c r="CC291" s="2">
        <f t="shared" si="393"/>
        <v>2939694.7675802507</v>
      </c>
      <c r="CD291" s="2">
        <f t="shared" si="393"/>
        <v>2916698.5196287171</v>
      </c>
      <c r="CE291" s="2">
        <f t="shared" si="393"/>
        <v>1706368.9250374364</v>
      </c>
      <c r="CF291" s="2">
        <f t="shared" si="393"/>
        <v>1462932.2669720019</v>
      </c>
      <c r="CG291" s="2">
        <f t="shared" si="393"/>
        <v>2889302.8224454168</v>
      </c>
      <c r="CH291" s="2">
        <f t="shared" si="393"/>
        <v>1747430.9838727769</v>
      </c>
      <c r="CI291" s="2">
        <f t="shared" si="393"/>
        <v>5096756.0065090554</v>
      </c>
      <c r="CJ291" s="2">
        <f t="shared" si="393"/>
        <v>0</v>
      </c>
      <c r="CK291" s="2">
        <f t="shared" si="393"/>
        <v>42963969.178483173</v>
      </c>
      <c r="CL291" s="2">
        <f t="shared" si="393"/>
        <v>11212174.861682935</v>
      </c>
      <c r="CM291" s="2">
        <f t="shared" si="393"/>
        <v>7860875.3799968548</v>
      </c>
      <c r="CN291" s="2">
        <f t="shared" si="393"/>
        <v>204694645.38981822</v>
      </c>
      <c r="CO291" s="2">
        <f t="shared" si="393"/>
        <v>53874563.12500076</v>
      </c>
      <c r="CP291" s="2">
        <f t="shared" si="393"/>
        <v>119.12674273410812</v>
      </c>
      <c r="CQ291" s="2">
        <f t="shared" si="393"/>
        <v>6550696.2953868154</v>
      </c>
      <c r="CR291" s="2">
        <f t="shared" si="393"/>
        <v>3376031.8685975731</v>
      </c>
      <c r="CS291" s="2">
        <f t="shared" si="393"/>
        <v>2562294.8242967213</v>
      </c>
      <c r="CT291" s="2">
        <f t="shared" si="393"/>
        <v>1463685.2412030771</v>
      </c>
      <c r="CU291" s="2">
        <f t="shared" si="393"/>
        <v>4254215.6778786359</v>
      </c>
      <c r="CV291" s="2">
        <f t="shared" si="393"/>
        <v>733055.0074122895</v>
      </c>
      <c r="CW291" s="2">
        <f t="shared" si="393"/>
        <v>2406229.6036604904</v>
      </c>
      <c r="CX291" s="2">
        <f t="shared" si="393"/>
        <v>3465970.6496349219</v>
      </c>
      <c r="CY291" s="2">
        <f t="shared" si="393"/>
        <v>1068778.975077468</v>
      </c>
      <c r="CZ291" s="2">
        <f t="shared" si="393"/>
        <v>12770105.147657968</v>
      </c>
      <c r="DA291" s="2">
        <f t="shared" si="393"/>
        <v>2185669.7961013713</v>
      </c>
      <c r="DB291" s="2">
        <f t="shared" si="393"/>
        <v>3636624.0048282663</v>
      </c>
      <c r="DC291" s="2">
        <f t="shared" si="393"/>
        <v>2115794.536419461</v>
      </c>
      <c r="DD291" s="2">
        <f t="shared" si="393"/>
        <v>2293034.1653906479</v>
      </c>
      <c r="DE291" s="2">
        <f t="shared" si="393"/>
        <v>2531316.1410481571</v>
      </c>
      <c r="DF291" s="2">
        <f t="shared" si="393"/>
        <v>129436158.31825334</v>
      </c>
      <c r="DG291" s="2">
        <f t="shared" si="393"/>
        <v>871894.25339707453</v>
      </c>
      <c r="DH291" s="2">
        <f t="shared" si="393"/>
        <v>9119521.0925850626</v>
      </c>
      <c r="DI291" s="2">
        <f t="shared" si="393"/>
        <v>11832591.403777134</v>
      </c>
      <c r="DJ291" s="2">
        <f t="shared" si="393"/>
        <v>6517952.3712832136</v>
      </c>
      <c r="DK291" s="2">
        <f t="shared" si="393"/>
        <v>5454007.1513672825</v>
      </c>
      <c r="DL291" s="2">
        <f t="shared" si="393"/>
        <v>40473332.952653088</v>
      </c>
      <c r="DM291" s="2">
        <f t="shared" si="393"/>
        <v>3591419.4977015695</v>
      </c>
      <c r="DN291" s="2">
        <f t="shared" si="393"/>
        <v>8673026.4314514622</v>
      </c>
      <c r="DO291" s="2">
        <f t="shared" si="393"/>
        <v>27791948.632454067</v>
      </c>
      <c r="DP291" s="2">
        <f t="shared" si="393"/>
        <v>2843900.5190527379</v>
      </c>
      <c r="DQ291" s="2">
        <f t="shared" si="393"/>
        <v>52.186124703090172</v>
      </c>
      <c r="DR291" s="2">
        <f t="shared" si="393"/>
        <v>12999870.068305578</v>
      </c>
      <c r="DS291" s="2">
        <f t="shared" si="393"/>
        <v>6579940.0815195991</v>
      </c>
      <c r="DT291" s="2">
        <f t="shared" si="393"/>
        <v>3268906.6612318866</v>
      </c>
      <c r="DU291" s="2">
        <f t="shared" si="393"/>
        <v>4375350.6213110089</v>
      </c>
      <c r="DV291" s="2">
        <f t="shared" si="393"/>
        <v>3683240.7026730315</v>
      </c>
      <c r="DW291" s="2">
        <f t="shared" si="393"/>
        <v>3989901.3257475039</v>
      </c>
      <c r="DX291" s="2">
        <f t="shared" si="393"/>
        <v>532830.55989906087</v>
      </c>
      <c r="DY291" s="2">
        <f t="shared" si="393"/>
        <v>802335.4839662679</v>
      </c>
      <c r="DZ291" s="2">
        <f t="shared" si="393"/>
        <v>3047307.9073717776</v>
      </c>
      <c r="EA291" s="2">
        <f t="shared" si="393"/>
        <v>108.11304806987755</v>
      </c>
      <c r="EB291" s="2">
        <f t="shared" ref="EB291:FX291" si="394">IF(EB288-EB289-EB290&lt;0,0,EB288-EB289-EB290)</f>
        <v>4119122.1345536467</v>
      </c>
      <c r="EC291" s="2">
        <f t="shared" si="394"/>
        <v>3025735.4084399929</v>
      </c>
      <c r="ED291" s="2">
        <f t="shared" si="394"/>
        <v>876.74097125162371</v>
      </c>
      <c r="EE291" s="2">
        <f t="shared" si="394"/>
        <v>3036342.4547577989</v>
      </c>
      <c r="EF291" s="2">
        <f t="shared" si="394"/>
        <v>13354877.730439816</v>
      </c>
      <c r="EG291" s="2">
        <f t="shared" si="394"/>
        <v>3061985.3161523957</v>
      </c>
      <c r="EH291" s="2">
        <f t="shared" si="394"/>
        <v>3608697.2049545026</v>
      </c>
      <c r="EI291" s="2">
        <f t="shared" si="394"/>
        <v>115852447.11816986</v>
      </c>
      <c r="EJ291" s="2">
        <f t="shared" si="394"/>
        <v>77808849.679101586</v>
      </c>
      <c r="EK291" s="2">
        <f t="shared" si="394"/>
        <v>4832892.7912247553</v>
      </c>
      <c r="EL291" s="2">
        <f t="shared" si="394"/>
        <v>4428957.5548703875</v>
      </c>
      <c r="EM291" s="2">
        <f t="shared" si="394"/>
        <v>2347092.4587195232</v>
      </c>
      <c r="EN291" s="2">
        <f t="shared" si="394"/>
        <v>9195026.2901385836</v>
      </c>
      <c r="EO291" s="2">
        <f t="shared" si="394"/>
        <v>3098554.5556683894</v>
      </c>
      <c r="EP291" s="2">
        <f t="shared" si="394"/>
        <v>1956233.180189919</v>
      </c>
      <c r="EQ291" s="2">
        <f t="shared" si="394"/>
        <v>18230478.037605099</v>
      </c>
      <c r="ER291" s="2">
        <f t="shared" si="394"/>
        <v>1892225.2038720157</v>
      </c>
      <c r="ES291" s="2">
        <f t="shared" si="394"/>
        <v>2482492.2128483574</v>
      </c>
      <c r="ET291" s="2">
        <f t="shared" si="394"/>
        <v>2446476.1194281513</v>
      </c>
      <c r="EU291" s="2">
        <f t="shared" si="394"/>
        <v>6247048.0379964123</v>
      </c>
      <c r="EV291" s="2">
        <f t="shared" si="394"/>
        <v>697316.28365825186</v>
      </c>
      <c r="EW291" s="2">
        <f t="shared" si="394"/>
        <v>1724319.756390101</v>
      </c>
      <c r="EX291" s="2">
        <f t="shared" si="394"/>
        <v>3155303.7926996131</v>
      </c>
      <c r="EY291" s="2">
        <f t="shared" si="394"/>
        <v>8054389.8782977499</v>
      </c>
      <c r="EZ291" s="2">
        <f t="shared" si="394"/>
        <v>1756122.7389386881</v>
      </c>
      <c r="FA291" s="2">
        <f t="shared" si="394"/>
        <v>60835.819630595855</v>
      </c>
      <c r="FB291" s="2">
        <f t="shared" si="394"/>
        <v>128.04925582546275</v>
      </c>
      <c r="FC291" s="2">
        <f t="shared" si="394"/>
        <v>5824347.8998942375</v>
      </c>
      <c r="FD291" s="2">
        <f t="shared" si="394"/>
        <v>4187387.5982429259</v>
      </c>
      <c r="FE291" s="2">
        <f t="shared" si="394"/>
        <v>1234852.1247729508</v>
      </c>
      <c r="FF291" s="2">
        <f t="shared" si="394"/>
        <v>3148169.0986759569</v>
      </c>
      <c r="FG291" s="2">
        <f t="shared" si="394"/>
        <v>1896578.9210073401</v>
      </c>
      <c r="FH291" s="2">
        <f t="shared" si="394"/>
        <v>727152.62429316936</v>
      </c>
      <c r="FI291" s="2">
        <f t="shared" si="394"/>
        <v>5393724.4893085007</v>
      </c>
      <c r="FJ291" s="2">
        <f t="shared" si="394"/>
        <v>248711.02595069853</v>
      </c>
      <c r="FK291" s="2">
        <f t="shared" si="394"/>
        <v>5733768.0663158484</v>
      </c>
      <c r="FL291" s="2">
        <f t="shared" si="394"/>
        <v>28958265.190254416</v>
      </c>
      <c r="FM291" s="2">
        <f t="shared" si="394"/>
        <v>16175510.538163127</v>
      </c>
      <c r="FN291" s="2">
        <f t="shared" si="394"/>
        <v>176350421.25168416</v>
      </c>
      <c r="FO291" s="2">
        <f t="shared" si="394"/>
        <v>0</v>
      </c>
      <c r="FP291" s="2">
        <f t="shared" si="394"/>
        <v>7290847.1661431612</v>
      </c>
      <c r="FQ291" s="2">
        <f t="shared" si="394"/>
        <v>105796.48645934206</v>
      </c>
      <c r="FR291" s="2">
        <f t="shared" si="394"/>
        <v>288.73296085529728</v>
      </c>
      <c r="FS291" s="2">
        <f t="shared" si="394"/>
        <v>920935.58084763039</v>
      </c>
      <c r="FT291" s="2">
        <f t="shared" si="394"/>
        <v>0</v>
      </c>
      <c r="FU291" s="2">
        <f t="shared" si="394"/>
        <v>6388905.6458252631</v>
      </c>
      <c r="FV291" s="2">
        <f t="shared" si="394"/>
        <v>7262181.4323094273</v>
      </c>
      <c r="FW291" s="2">
        <f t="shared" si="394"/>
        <v>2482036.8485234324</v>
      </c>
      <c r="FX291" s="2">
        <f t="shared" si="394"/>
        <v>1018755.2207129014</v>
      </c>
      <c r="FY291" s="2"/>
      <c r="FZ291" s="76">
        <f>SUM(C291:FX291)</f>
        <v>5223178343.0621471</v>
      </c>
      <c r="GA291" s="65">
        <f>GA288-GA289-GA290</f>
        <v>5418965852.7799978</v>
      </c>
      <c r="GB291" s="2">
        <f>FZ291-GA291</f>
        <v>-195787509.71785069</v>
      </c>
      <c r="GC291" s="77"/>
      <c r="GD291" s="2"/>
      <c r="GE291" s="2"/>
      <c r="GF291" s="2"/>
      <c r="GG291" s="2"/>
      <c r="GH291" s="2"/>
      <c r="GI291" s="2"/>
      <c r="GJ291" s="2"/>
      <c r="GK291" s="2"/>
    </row>
    <row r="292" spans="1:193" x14ac:dyDescent="0.35">
      <c r="A292" s="2"/>
      <c r="B292" s="2" t="s">
        <v>1000</v>
      </c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49"/>
      <c r="W292" s="49"/>
      <c r="X292" s="49"/>
      <c r="Y292" s="49"/>
      <c r="Z292" s="49"/>
      <c r="AA292" s="49"/>
      <c r="AB292" s="49"/>
      <c r="AC292" s="49"/>
      <c r="AD292" s="49"/>
      <c r="AE292" s="49"/>
      <c r="AF292" s="49"/>
      <c r="AG292" s="49"/>
      <c r="AH292" s="49"/>
      <c r="AI292" s="49"/>
      <c r="AJ292" s="49"/>
      <c r="AK292" s="49"/>
      <c r="AL292" s="49"/>
      <c r="AM292" s="49"/>
      <c r="AN292" s="49"/>
      <c r="AO292" s="49"/>
      <c r="AP292" s="49"/>
      <c r="AQ292" s="49"/>
      <c r="AR292" s="49"/>
      <c r="AS292" s="49"/>
      <c r="AT292" s="49"/>
      <c r="AU292" s="49"/>
      <c r="AV292" s="49"/>
      <c r="AW292" s="49"/>
      <c r="AX292" s="49"/>
      <c r="AY292" s="49"/>
      <c r="AZ292" s="49"/>
      <c r="BA292" s="49"/>
      <c r="BB292" s="49"/>
      <c r="BC292" s="49"/>
      <c r="BD292" s="49"/>
      <c r="BE292" s="49"/>
      <c r="BF292" s="49"/>
      <c r="BG292" s="49"/>
      <c r="BH292" s="49"/>
      <c r="BI292" s="49"/>
      <c r="BJ292" s="49"/>
      <c r="BK292" s="49"/>
      <c r="BL292" s="49"/>
      <c r="BM292" s="49"/>
      <c r="BN292" s="49"/>
      <c r="BO292" s="49"/>
      <c r="BP292" s="49"/>
      <c r="BQ292" s="49"/>
      <c r="BR292" s="49"/>
      <c r="BS292" s="49"/>
      <c r="BT292" s="49"/>
      <c r="BU292" s="49"/>
      <c r="BV292" s="49"/>
      <c r="BW292" s="49"/>
      <c r="BX292" s="49"/>
      <c r="BY292" s="49"/>
      <c r="BZ292" s="49"/>
      <c r="CA292" s="49"/>
      <c r="CB292" s="49"/>
      <c r="CC292" s="49"/>
      <c r="CD292" s="49"/>
      <c r="CE292" s="49"/>
      <c r="CF292" s="49"/>
      <c r="CG292" s="49"/>
      <c r="CH292" s="49"/>
      <c r="CI292" s="49"/>
      <c r="CJ292" s="49"/>
      <c r="CK292" s="49"/>
      <c r="CL292" s="49"/>
      <c r="CM292" s="49"/>
      <c r="CN292" s="49"/>
      <c r="CO292" s="49"/>
      <c r="CP292" s="49"/>
      <c r="CQ292" s="49"/>
      <c r="CR292" s="49"/>
      <c r="CS292" s="49"/>
      <c r="CT292" s="49"/>
      <c r="CU292" s="49"/>
      <c r="CV292" s="49"/>
      <c r="CW292" s="49"/>
      <c r="CX292" s="49"/>
      <c r="CY292" s="49"/>
      <c r="CZ292" s="49"/>
      <c r="DA292" s="49"/>
      <c r="DB292" s="49"/>
      <c r="DC292" s="49"/>
      <c r="DD292" s="49"/>
      <c r="DE292" s="49"/>
      <c r="DF292" s="49"/>
      <c r="DG292" s="49"/>
      <c r="DH292" s="49"/>
      <c r="DI292" s="49"/>
      <c r="DJ292" s="49"/>
      <c r="DK292" s="49"/>
      <c r="DL292" s="49"/>
      <c r="DM292" s="49"/>
      <c r="DN292" s="49"/>
      <c r="DO292" s="49"/>
      <c r="DP292" s="49"/>
      <c r="DQ292" s="49"/>
      <c r="DR292" s="49"/>
      <c r="DS292" s="49"/>
      <c r="DT292" s="49"/>
      <c r="DU292" s="49"/>
      <c r="DV292" s="49"/>
      <c r="DW292" s="49"/>
      <c r="DX292" s="49"/>
      <c r="DY292" s="49"/>
      <c r="DZ292" s="49"/>
      <c r="EA292" s="49"/>
      <c r="EB292" s="49"/>
      <c r="EC292" s="49"/>
      <c r="ED292" s="49"/>
      <c r="EE292" s="49"/>
      <c r="EF292" s="49"/>
      <c r="EG292" s="49"/>
      <c r="EH292" s="49"/>
      <c r="EI292" s="49"/>
      <c r="EJ292" s="49"/>
      <c r="EK292" s="49"/>
      <c r="EL292" s="49"/>
      <c r="EM292" s="49"/>
      <c r="EN292" s="49"/>
      <c r="EO292" s="49"/>
      <c r="EP292" s="49"/>
      <c r="EQ292" s="49"/>
      <c r="ER292" s="49"/>
      <c r="ES292" s="49"/>
      <c r="ET292" s="49"/>
      <c r="EU292" s="49"/>
      <c r="EV292" s="49"/>
      <c r="EW292" s="49"/>
      <c r="EX292" s="49"/>
      <c r="EY292" s="49"/>
      <c r="EZ292" s="49"/>
      <c r="FA292" s="49"/>
      <c r="FB292" s="49"/>
      <c r="FC292" s="49"/>
      <c r="FD292" s="49"/>
      <c r="FE292" s="49"/>
      <c r="FF292" s="49"/>
      <c r="FG292" s="49"/>
      <c r="FH292" s="49"/>
      <c r="FI292" s="49"/>
      <c r="FJ292" s="49"/>
      <c r="FK292" s="49"/>
      <c r="FL292" s="49"/>
      <c r="FM292" s="49"/>
      <c r="FN292" s="49"/>
      <c r="FO292" s="49"/>
      <c r="FP292" s="49"/>
      <c r="FQ292" s="49"/>
      <c r="FR292" s="49"/>
      <c r="FS292" s="49"/>
      <c r="FT292" s="49"/>
      <c r="FU292" s="49"/>
      <c r="FV292" s="49"/>
      <c r="FW292" s="49"/>
      <c r="FX292" s="49"/>
      <c r="FY292" s="2"/>
      <c r="FZ292" s="2"/>
      <c r="GB292" s="2"/>
      <c r="GC292" s="2"/>
      <c r="GD292" s="2"/>
      <c r="GE292" s="2"/>
      <c r="GF292" s="2"/>
      <c r="GG292" s="2"/>
      <c r="GH292" s="2"/>
      <c r="GI292" s="2"/>
      <c r="GJ292" s="2"/>
      <c r="GK292" s="2"/>
    </row>
    <row r="293" spans="1:193" x14ac:dyDescent="0.35">
      <c r="A293" s="3" t="s">
        <v>600</v>
      </c>
      <c r="B293" s="2" t="s">
        <v>601</v>
      </c>
      <c r="C293" s="2">
        <f t="shared" ref="C293:M293" si="395">ROUND(C284*C47,2)</f>
        <v>0</v>
      </c>
      <c r="D293" s="2">
        <f t="shared" si="395"/>
        <v>0</v>
      </c>
      <c r="E293" s="2">
        <f t="shared" si="395"/>
        <v>0</v>
      </c>
      <c r="F293" s="2">
        <f t="shared" si="395"/>
        <v>0</v>
      </c>
      <c r="G293" s="2">
        <f t="shared" si="395"/>
        <v>0</v>
      </c>
      <c r="H293" s="2">
        <f t="shared" si="395"/>
        <v>0</v>
      </c>
      <c r="I293" s="2">
        <f t="shared" si="395"/>
        <v>0</v>
      </c>
      <c r="J293" s="2">
        <f t="shared" si="395"/>
        <v>0</v>
      </c>
      <c r="K293" s="2">
        <f t="shared" si="395"/>
        <v>0</v>
      </c>
      <c r="L293" s="2">
        <f t="shared" si="395"/>
        <v>0</v>
      </c>
      <c r="M293" s="2">
        <f t="shared" si="395"/>
        <v>0</v>
      </c>
      <c r="N293" s="2">
        <v>0</v>
      </c>
      <c r="O293" s="2">
        <f t="shared" ref="O293:BB293" si="396">ROUND(O284*O47,2)</f>
        <v>0</v>
      </c>
      <c r="P293" s="2">
        <f t="shared" si="396"/>
        <v>0</v>
      </c>
      <c r="Q293" s="2">
        <f t="shared" si="396"/>
        <v>0</v>
      </c>
      <c r="R293" s="2">
        <f t="shared" si="396"/>
        <v>0</v>
      </c>
      <c r="S293" s="2">
        <f t="shared" si="396"/>
        <v>0</v>
      </c>
      <c r="T293" s="2">
        <f t="shared" si="396"/>
        <v>0</v>
      </c>
      <c r="U293" s="2">
        <f t="shared" si="396"/>
        <v>0</v>
      </c>
      <c r="V293" s="2">
        <f t="shared" si="396"/>
        <v>0</v>
      </c>
      <c r="W293" s="2">
        <f t="shared" si="396"/>
        <v>0</v>
      </c>
      <c r="X293" s="2">
        <f t="shared" si="396"/>
        <v>0</v>
      </c>
      <c r="Y293" s="2">
        <f t="shared" si="396"/>
        <v>0</v>
      </c>
      <c r="Z293" s="2">
        <f t="shared" si="396"/>
        <v>0</v>
      </c>
      <c r="AA293" s="2">
        <f t="shared" si="396"/>
        <v>0</v>
      </c>
      <c r="AB293" s="2">
        <f t="shared" si="396"/>
        <v>0</v>
      </c>
      <c r="AC293" s="2">
        <f t="shared" si="396"/>
        <v>0</v>
      </c>
      <c r="AD293" s="2">
        <f t="shared" si="396"/>
        <v>0</v>
      </c>
      <c r="AE293" s="2">
        <f t="shared" si="396"/>
        <v>0</v>
      </c>
      <c r="AF293" s="2">
        <f t="shared" si="396"/>
        <v>0</v>
      </c>
      <c r="AG293" s="2">
        <f t="shared" si="396"/>
        <v>0</v>
      </c>
      <c r="AH293" s="2">
        <f t="shared" si="396"/>
        <v>0</v>
      </c>
      <c r="AI293" s="2">
        <f t="shared" si="396"/>
        <v>0</v>
      </c>
      <c r="AJ293" s="2">
        <f t="shared" si="396"/>
        <v>0</v>
      </c>
      <c r="AK293" s="2">
        <f t="shared" si="396"/>
        <v>0</v>
      </c>
      <c r="AL293" s="2">
        <f t="shared" si="396"/>
        <v>0</v>
      </c>
      <c r="AM293" s="2">
        <f t="shared" si="396"/>
        <v>0</v>
      </c>
      <c r="AN293" s="2">
        <f t="shared" si="396"/>
        <v>172955.41</v>
      </c>
      <c r="AO293" s="2">
        <f t="shared" si="396"/>
        <v>0</v>
      </c>
      <c r="AP293" s="2">
        <f t="shared" si="396"/>
        <v>0</v>
      </c>
      <c r="AQ293" s="2">
        <f t="shared" si="396"/>
        <v>0</v>
      </c>
      <c r="AR293" s="2">
        <f t="shared" si="396"/>
        <v>0</v>
      </c>
      <c r="AS293" s="2">
        <f t="shared" si="396"/>
        <v>0</v>
      </c>
      <c r="AT293" s="2">
        <f t="shared" si="396"/>
        <v>0</v>
      </c>
      <c r="AU293" s="2">
        <f t="shared" si="396"/>
        <v>0</v>
      </c>
      <c r="AV293" s="2">
        <f t="shared" si="396"/>
        <v>0</v>
      </c>
      <c r="AW293" s="2">
        <f t="shared" si="396"/>
        <v>0</v>
      </c>
      <c r="AX293" s="2">
        <f t="shared" si="396"/>
        <v>0</v>
      </c>
      <c r="AY293" s="2">
        <f t="shared" si="396"/>
        <v>0</v>
      </c>
      <c r="AZ293" s="2">
        <f t="shared" si="396"/>
        <v>0</v>
      </c>
      <c r="BA293" s="2">
        <f t="shared" si="396"/>
        <v>0</v>
      </c>
      <c r="BB293" s="2">
        <f t="shared" si="396"/>
        <v>0</v>
      </c>
      <c r="BC293" s="2">
        <v>0</v>
      </c>
      <c r="BD293" s="2">
        <f t="shared" ref="BD293:DO293" si="397">ROUND(BD284*BD47,2)</f>
        <v>0</v>
      </c>
      <c r="BE293" s="2">
        <f t="shared" si="397"/>
        <v>0</v>
      </c>
      <c r="BF293" s="2">
        <f t="shared" si="397"/>
        <v>0</v>
      </c>
      <c r="BG293" s="2">
        <f t="shared" si="397"/>
        <v>0</v>
      </c>
      <c r="BH293" s="2">
        <f t="shared" si="397"/>
        <v>0</v>
      </c>
      <c r="BI293" s="2">
        <f t="shared" si="397"/>
        <v>0</v>
      </c>
      <c r="BJ293" s="2">
        <f t="shared" si="397"/>
        <v>0</v>
      </c>
      <c r="BK293" s="2">
        <f t="shared" si="397"/>
        <v>0</v>
      </c>
      <c r="BL293" s="2">
        <f t="shared" si="397"/>
        <v>0</v>
      </c>
      <c r="BM293" s="2">
        <f t="shared" si="397"/>
        <v>0</v>
      </c>
      <c r="BN293" s="2">
        <f t="shared" si="397"/>
        <v>0</v>
      </c>
      <c r="BO293" s="2">
        <f t="shared" si="397"/>
        <v>0</v>
      </c>
      <c r="BP293" s="2">
        <f t="shared" si="397"/>
        <v>0</v>
      </c>
      <c r="BQ293" s="2">
        <f t="shared" si="397"/>
        <v>0</v>
      </c>
      <c r="BR293" s="2">
        <f t="shared" si="397"/>
        <v>0</v>
      </c>
      <c r="BS293" s="2">
        <f t="shared" si="397"/>
        <v>0</v>
      </c>
      <c r="BT293" s="2">
        <f t="shared" si="397"/>
        <v>0</v>
      </c>
      <c r="BU293" s="2">
        <f t="shared" si="397"/>
        <v>0</v>
      </c>
      <c r="BV293" s="2">
        <f t="shared" si="397"/>
        <v>682313.27</v>
      </c>
      <c r="BW293" s="2">
        <f t="shared" si="397"/>
        <v>0</v>
      </c>
      <c r="BX293" s="2">
        <f t="shared" si="397"/>
        <v>0</v>
      </c>
      <c r="BY293" s="2">
        <f t="shared" si="397"/>
        <v>0</v>
      </c>
      <c r="BZ293" s="2">
        <f t="shared" si="397"/>
        <v>0</v>
      </c>
      <c r="CA293" s="2">
        <f t="shared" si="397"/>
        <v>0</v>
      </c>
      <c r="CB293" s="2">
        <f t="shared" si="397"/>
        <v>0</v>
      </c>
      <c r="CC293" s="2">
        <f t="shared" si="397"/>
        <v>0</v>
      </c>
      <c r="CD293" s="2">
        <f t="shared" si="397"/>
        <v>0</v>
      </c>
      <c r="CE293" s="2">
        <f t="shared" si="397"/>
        <v>0</v>
      </c>
      <c r="CF293" s="2">
        <f t="shared" si="397"/>
        <v>0</v>
      </c>
      <c r="CG293" s="2">
        <f t="shared" si="397"/>
        <v>0</v>
      </c>
      <c r="CH293" s="2">
        <f t="shared" si="397"/>
        <v>0</v>
      </c>
      <c r="CI293" s="2">
        <f t="shared" si="397"/>
        <v>0</v>
      </c>
      <c r="CJ293" s="2">
        <f t="shared" si="397"/>
        <v>620798.75</v>
      </c>
      <c r="CK293" s="2">
        <f t="shared" si="397"/>
        <v>0</v>
      </c>
      <c r="CL293" s="2">
        <f t="shared" si="397"/>
        <v>0</v>
      </c>
      <c r="CM293" s="2">
        <f t="shared" si="397"/>
        <v>0</v>
      </c>
      <c r="CN293" s="2">
        <f t="shared" si="397"/>
        <v>0</v>
      </c>
      <c r="CO293" s="2">
        <f t="shared" si="397"/>
        <v>0</v>
      </c>
      <c r="CP293" s="2">
        <f t="shared" si="397"/>
        <v>467116.97</v>
      </c>
      <c r="CQ293" s="2">
        <f t="shared" si="397"/>
        <v>0</v>
      </c>
      <c r="CR293" s="2">
        <f t="shared" si="397"/>
        <v>0</v>
      </c>
      <c r="CS293" s="2">
        <f t="shared" si="397"/>
        <v>0</v>
      </c>
      <c r="CT293" s="2">
        <f t="shared" si="397"/>
        <v>0</v>
      </c>
      <c r="CU293" s="2">
        <f t="shared" si="397"/>
        <v>0</v>
      </c>
      <c r="CV293" s="2">
        <f t="shared" si="397"/>
        <v>0</v>
      </c>
      <c r="CW293" s="2">
        <f t="shared" si="397"/>
        <v>0</v>
      </c>
      <c r="CX293" s="2">
        <f t="shared" si="397"/>
        <v>0</v>
      </c>
      <c r="CY293" s="2">
        <f t="shared" si="397"/>
        <v>0</v>
      </c>
      <c r="CZ293" s="2">
        <f t="shared" si="397"/>
        <v>0</v>
      </c>
      <c r="DA293" s="2">
        <f t="shared" si="397"/>
        <v>0</v>
      </c>
      <c r="DB293" s="2">
        <f t="shared" si="397"/>
        <v>0</v>
      </c>
      <c r="DC293" s="2">
        <f t="shared" si="397"/>
        <v>0</v>
      </c>
      <c r="DD293" s="2">
        <f t="shared" si="397"/>
        <v>0</v>
      </c>
      <c r="DE293" s="2">
        <f t="shared" si="397"/>
        <v>0</v>
      </c>
      <c r="DF293" s="2">
        <f t="shared" si="397"/>
        <v>0</v>
      </c>
      <c r="DG293" s="2">
        <f t="shared" si="397"/>
        <v>0</v>
      </c>
      <c r="DH293" s="2">
        <f t="shared" si="397"/>
        <v>0</v>
      </c>
      <c r="DI293" s="2">
        <f t="shared" si="397"/>
        <v>0</v>
      </c>
      <c r="DJ293" s="2">
        <f t="shared" si="397"/>
        <v>0</v>
      </c>
      <c r="DK293" s="2">
        <f t="shared" si="397"/>
        <v>0</v>
      </c>
      <c r="DL293" s="2">
        <f t="shared" si="397"/>
        <v>0</v>
      </c>
      <c r="DM293" s="2">
        <f t="shared" si="397"/>
        <v>0</v>
      </c>
      <c r="DN293" s="2">
        <f t="shared" si="397"/>
        <v>0</v>
      </c>
      <c r="DO293" s="2">
        <f t="shared" si="397"/>
        <v>0</v>
      </c>
      <c r="DP293" s="2">
        <f t="shared" ref="DP293:FX293" si="398">ROUND(DP284*DP47,2)</f>
        <v>0</v>
      </c>
      <c r="DQ293" s="2">
        <f t="shared" si="398"/>
        <v>358021.88</v>
      </c>
      <c r="DR293" s="2">
        <f t="shared" si="398"/>
        <v>0</v>
      </c>
      <c r="DS293" s="2">
        <f t="shared" si="398"/>
        <v>0</v>
      </c>
      <c r="DT293" s="2">
        <f t="shared" si="398"/>
        <v>0</v>
      </c>
      <c r="DU293" s="2">
        <f t="shared" si="398"/>
        <v>0</v>
      </c>
      <c r="DV293" s="2">
        <f t="shared" si="398"/>
        <v>0</v>
      </c>
      <c r="DW293" s="2">
        <f t="shared" si="398"/>
        <v>0</v>
      </c>
      <c r="DX293" s="2">
        <f t="shared" si="398"/>
        <v>0</v>
      </c>
      <c r="DY293" s="2">
        <f t="shared" si="398"/>
        <v>0</v>
      </c>
      <c r="DZ293" s="2">
        <f t="shared" si="398"/>
        <v>0</v>
      </c>
      <c r="EA293" s="2">
        <f t="shared" si="398"/>
        <v>532023.82999999996</v>
      </c>
      <c r="EB293" s="2">
        <f t="shared" si="398"/>
        <v>0</v>
      </c>
      <c r="EC293" s="2">
        <f t="shared" si="398"/>
        <v>0</v>
      </c>
      <c r="ED293" s="2">
        <f t="shared" si="398"/>
        <v>924119.47</v>
      </c>
      <c r="EE293" s="2">
        <f t="shared" si="398"/>
        <v>0</v>
      </c>
      <c r="EF293" s="2">
        <f t="shared" si="398"/>
        <v>0</v>
      </c>
      <c r="EG293" s="2">
        <f t="shared" si="398"/>
        <v>0</v>
      </c>
      <c r="EH293" s="2">
        <f t="shared" si="398"/>
        <v>0</v>
      </c>
      <c r="EI293" s="2">
        <f t="shared" si="398"/>
        <v>0</v>
      </c>
      <c r="EJ293" s="2">
        <f t="shared" si="398"/>
        <v>0</v>
      </c>
      <c r="EK293" s="2">
        <f t="shared" si="398"/>
        <v>0</v>
      </c>
      <c r="EL293" s="2">
        <f t="shared" si="398"/>
        <v>0</v>
      </c>
      <c r="EM293" s="2">
        <f t="shared" si="398"/>
        <v>0</v>
      </c>
      <c r="EN293" s="2">
        <f t="shared" si="398"/>
        <v>0</v>
      </c>
      <c r="EO293" s="2">
        <f t="shared" si="398"/>
        <v>0</v>
      </c>
      <c r="EP293" s="2">
        <f t="shared" si="398"/>
        <v>0</v>
      </c>
      <c r="EQ293" s="2">
        <f t="shared" si="398"/>
        <v>0</v>
      </c>
      <c r="ER293" s="2">
        <f t="shared" si="398"/>
        <v>0</v>
      </c>
      <c r="ES293" s="2">
        <f t="shared" si="398"/>
        <v>0</v>
      </c>
      <c r="ET293" s="2">
        <f t="shared" si="398"/>
        <v>0</v>
      </c>
      <c r="EU293" s="2">
        <f t="shared" si="398"/>
        <v>0</v>
      </c>
      <c r="EV293" s="2">
        <f t="shared" si="398"/>
        <v>0</v>
      </c>
      <c r="EW293" s="2">
        <f t="shared" si="398"/>
        <v>0</v>
      </c>
      <c r="EX293" s="2">
        <f t="shared" si="398"/>
        <v>0</v>
      </c>
      <c r="EY293" s="2">
        <f t="shared" si="398"/>
        <v>0</v>
      </c>
      <c r="EZ293" s="2">
        <f t="shared" si="398"/>
        <v>0</v>
      </c>
      <c r="FA293" s="2">
        <f t="shared" si="398"/>
        <v>0</v>
      </c>
      <c r="FB293" s="2">
        <f t="shared" si="398"/>
        <v>261218.55</v>
      </c>
      <c r="FC293" s="2">
        <f t="shared" si="398"/>
        <v>0</v>
      </c>
      <c r="FD293" s="2">
        <f t="shared" si="398"/>
        <v>0</v>
      </c>
      <c r="FE293" s="2">
        <f t="shared" si="398"/>
        <v>0</v>
      </c>
      <c r="FF293" s="2">
        <f t="shared" si="398"/>
        <v>0</v>
      </c>
      <c r="FG293" s="2">
        <f t="shared" si="398"/>
        <v>0</v>
      </c>
      <c r="FH293" s="2">
        <f t="shared" si="398"/>
        <v>0</v>
      </c>
      <c r="FI293" s="2">
        <f t="shared" si="398"/>
        <v>0</v>
      </c>
      <c r="FJ293" s="2">
        <f t="shared" si="398"/>
        <v>0</v>
      </c>
      <c r="FK293" s="2">
        <f t="shared" si="398"/>
        <v>0</v>
      </c>
      <c r="FL293" s="2">
        <f t="shared" si="398"/>
        <v>0</v>
      </c>
      <c r="FM293" s="2">
        <f t="shared" si="398"/>
        <v>0</v>
      </c>
      <c r="FN293" s="2">
        <f t="shared" si="398"/>
        <v>0</v>
      </c>
      <c r="FO293" s="2">
        <f t="shared" si="398"/>
        <v>607339.78</v>
      </c>
      <c r="FP293" s="2">
        <f t="shared" si="398"/>
        <v>0</v>
      </c>
      <c r="FQ293" s="2">
        <f t="shared" si="398"/>
        <v>0</v>
      </c>
      <c r="FR293" s="2">
        <f t="shared" si="398"/>
        <v>88102.3</v>
      </c>
      <c r="FS293" s="2">
        <f t="shared" si="398"/>
        <v>0</v>
      </c>
      <c r="FT293" s="2">
        <f t="shared" si="398"/>
        <v>68878.66</v>
      </c>
      <c r="FU293" s="2">
        <f t="shared" si="398"/>
        <v>0</v>
      </c>
      <c r="FV293" s="2">
        <f t="shared" si="398"/>
        <v>0</v>
      </c>
      <c r="FW293" s="2">
        <f t="shared" si="398"/>
        <v>0</v>
      </c>
      <c r="FX293" s="2">
        <f t="shared" si="398"/>
        <v>0</v>
      </c>
      <c r="FY293" s="2"/>
      <c r="FZ293" s="76">
        <f>SUM(C293:FX293)</f>
        <v>4782888.87</v>
      </c>
      <c r="GA293" s="65">
        <v>4747099.05</v>
      </c>
      <c r="GB293" s="2">
        <f>FZ293-GA293</f>
        <v>35789.820000000298</v>
      </c>
      <c r="GC293" s="2"/>
      <c r="GD293" s="2"/>
      <c r="GE293" s="2"/>
      <c r="GF293" s="2"/>
      <c r="GG293" s="2"/>
      <c r="GH293" s="2"/>
      <c r="GI293" s="2"/>
      <c r="GJ293" s="2"/>
      <c r="GK293" s="2"/>
    </row>
    <row r="294" spans="1:193" x14ac:dyDescent="0.35">
      <c r="A294" s="2"/>
      <c r="B294" s="2" t="s">
        <v>1001</v>
      </c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  <c r="FY294" s="49"/>
      <c r="FZ294" s="2"/>
      <c r="GB294" s="2">
        <f>FZ294-GA295</f>
        <v>0</v>
      </c>
      <c r="GC294" s="2"/>
      <c r="GD294" s="2"/>
      <c r="GE294" s="2"/>
      <c r="GF294" s="2"/>
      <c r="GG294" s="2"/>
      <c r="GH294" s="2"/>
      <c r="GI294" s="2"/>
      <c r="GJ294" s="2"/>
      <c r="GK294" s="2"/>
    </row>
    <row r="295" spans="1:193" x14ac:dyDescent="0.35">
      <c r="A295" s="3" t="s">
        <v>602</v>
      </c>
      <c r="B295" s="2" t="s">
        <v>603</v>
      </c>
      <c r="C295" s="2">
        <f t="shared" ref="C295:BN295" si="399">ROUND(C288/C101,2)</f>
        <v>12237.82</v>
      </c>
      <c r="D295" s="2">
        <f t="shared" si="399"/>
        <v>11577.01</v>
      </c>
      <c r="E295" s="2">
        <f t="shared" si="399"/>
        <v>12566.09</v>
      </c>
      <c r="F295" s="2">
        <f t="shared" si="399"/>
        <v>11444.87</v>
      </c>
      <c r="G295" s="2">
        <f t="shared" si="399"/>
        <v>12094.76</v>
      </c>
      <c r="H295" s="2">
        <f t="shared" si="399"/>
        <v>12234.91</v>
      </c>
      <c r="I295" s="2">
        <f t="shared" si="399"/>
        <v>12376.21</v>
      </c>
      <c r="J295" s="2">
        <f t="shared" si="399"/>
        <v>11838.66</v>
      </c>
      <c r="K295" s="2">
        <f t="shared" si="399"/>
        <v>16477.48</v>
      </c>
      <c r="L295" s="2">
        <f t="shared" si="399"/>
        <v>12350.85</v>
      </c>
      <c r="M295" s="2">
        <f t="shared" si="399"/>
        <v>14215.6</v>
      </c>
      <c r="N295" s="2">
        <f t="shared" si="399"/>
        <v>11725.2</v>
      </c>
      <c r="O295" s="2">
        <f t="shared" si="399"/>
        <v>11163.58</v>
      </c>
      <c r="P295" s="2">
        <f t="shared" si="399"/>
        <v>16003.88</v>
      </c>
      <c r="Q295" s="2">
        <f t="shared" si="399"/>
        <v>12662</v>
      </c>
      <c r="R295" s="2">
        <f t="shared" si="399"/>
        <v>11467.83</v>
      </c>
      <c r="S295" s="2">
        <f t="shared" si="399"/>
        <v>12185.63</v>
      </c>
      <c r="T295" s="2">
        <f t="shared" si="399"/>
        <v>20597.02</v>
      </c>
      <c r="U295" s="2">
        <f t="shared" si="399"/>
        <v>26084.27</v>
      </c>
      <c r="V295" s="2">
        <f t="shared" si="399"/>
        <v>17119.009999999998</v>
      </c>
      <c r="W295" s="2">
        <f t="shared" si="399"/>
        <v>18046.48</v>
      </c>
      <c r="X295" s="2">
        <f t="shared" si="399"/>
        <v>24941.74</v>
      </c>
      <c r="Y295" s="2">
        <f t="shared" si="399"/>
        <v>12436.69</v>
      </c>
      <c r="Z295" s="2">
        <f t="shared" si="399"/>
        <v>17339.46</v>
      </c>
      <c r="AA295" s="2">
        <f t="shared" si="399"/>
        <v>11372.15</v>
      </c>
      <c r="AB295" s="2">
        <f t="shared" si="399"/>
        <v>11496.78</v>
      </c>
      <c r="AC295" s="2">
        <f t="shared" si="399"/>
        <v>12467</v>
      </c>
      <c r="AD295" s="2">
        <f t="shared" si="399"/>
        <v>11553.27</v>
      </c>
      <c r="AE295" s="2">
        <f t="shared" si="399"/>
        <v>22996.65</v>
      </c>
      <c r="AF295" s="2">
        <f t="shared" si="399"/>
        <v>20060.54</v>
      </c>
      <c r="AG295" s="2">
        <f t="shared" si="399"/>
        <v>13437.06</v>
      </c>
      <c r="AH295" s="2">
        <f t="shared" si="399"/>
        <v>12394.02</v>
      </c>
      <c r="AI295" s="2">
        <f t="shared" si="399"/>
        <v>13866.44</v>
      </c>
      <c r="AJ295" s="2">
        <f t="shared" si="399"/>
        <v>20937.72</v>
      </c>
      <c r="AK295" s="2">
        <f t="shared" si="399"/>
        <v>21586.43</v>
      </c>
      <c r="AL295" s="2">
        <f t="shared" si="399"/>
        <v>16436.87</v>
      </c>
      <c r="AM295" s="2">
        <f t="shared" si="399"/>
        <v>15415.61</v>
      </c>
      <c r="AN295" s="2">
        <f t="shared" si="399"/>
        <v>16358.3</v>
      </c>
      <c r="AO295" s="2">
        <f t="shared" si="399"/>
        <v>11634.51</v>
      </c>
      <c r="AP295" s="2">
        <f t="shared" si="399"/>
        <v>12054.99</v>
      </c>
      <c r="AQ295" s="2">
        <f t="shared" si="399"/>
        <v>18718.45</v>
      </c>
      <c r="AR295" s="2">
        <f t="shared" si="399"/>
        <v>11204.62</v>
      </c>
      <c r="AS295" s="2">
        <f t="shared" si="399"/>
        <v>12406.42</v>
      </c>
      <c r="AT295" s="2">
        <f t="shared" si="399"/>
        <v>11543.36</v>
      </c>
      <c r="AU295" s="2">
        <f t="shared" si="399"/>
        <v>16397.240000000002</v>
      </c>
      <c r="AV295" s="2">
        <f t="shared" si="399"/>
        <v>16862.43</v>
      </c>
      <c r="AW295" s="2">
        <f t="shared" si="399"/>
        <v>17670.68</v>
      </c>
      <c r="AX295" s="2">
        <f t="shared" si="399"/>
        <v>26754.41</v>
      </c>
      <c r="AY295" s="2">
        <f t="shared" si="399"/>
        <v>14518.08</v>
      </c>
      <c r="AZ295" s="2">
        <f t="shared" si="399"/>
        <v>11803.73</v>
      </c>
      <c r="BA295" s="2">
        <f t="shared" si="399"/>
        <v>11093.79</v>
      </c>
      <c r="BB295" s="2">
        <f t="shared" si="399"/>
        <v>11212.01</v>
      </c>
      <c r="BC295" s="2">
        <f t="shared" si="399"/>
        <v>11533.28</v>
      </c>
      <c r="BD295" s="2">
        <f t="shared" si="399"/>
        <v>11080.82</v>
      </c>
      <c r="BE295" s="2">
        <f t="shared" si="399"/>
        <v>11997.2</v>
      </c>
      <c r="BF295" s="2">
        <f t="shared" si="399"/>
        <v>11055.29</v>
      </c>
      <c r="BG295" s="2">
        <f t="shared" si="399"/>
        <v>13236.46</v>
      </c>
      <c r="BH295" s="2">
        <f t="shared" si="399"/>
        <v>13317.97</v>
      </c>
      <c r="BI295" s="2">
        <f t="shared" si="399"/>
        <v>18569.87</v>
      </c>
      <c r="BJ295" s="2">
        <f t="shared" si="399"/>
        <v>11077.47</v>
      </c>
      <c r="BK295" s="2">
        <f t="shared" si="399"/>
        <v>11155.99</v>
      </c>
      <c r="BL295" s="2">
        <f t="shared" si="399"/>
        <v>25780.02</v>
      </c>
      <c r="BM295" s="2">
        <f t="shared" si="399"/>
        <v>14406.54</v>
      </c>
      <c r="BN295" s="2">
        <f t="shared" si="399"/>
        <v>11404.89</v>
      </c>
      <c r="BO295" s="2">
        <f t="shared" ref="BO295:DZ295" si="400">ROUND(BO288/BO101,2)</f>
        <v>11796.4</v>
      </c>
      <c r="BP295" s="2">
        <f t="shared" si="400"/>
        <v>21771.82</v>
      </c>
      <c r="BQ295" s="2">
        <f t="shared" si="400"/>
        <v>12486.82</v>
      </c>
      <c r="BR295" s="2">
        <f t="shared" si="400"/>
        <v>11368.69</v>
      </c>
      <c r="BS295" s="2">
        <f t="shared" si="400"/>
        <v>13006.54</v>
      </c>
      <c r="BT295" s="2">
        <f t="shared" si="400"/>
        <v>15670.1</v>
      </c>
      <c r="BU295" s="2">
        <f t="shared" si="400"/>
        <v>14730.59</v>
      </c>
      <c r="BV295" s="2">
        <f t="shared" si="400"/>
        <v>11939.99</v>
      </c>
      <c r="BW295" s="2">
        <f t="shared" si="400"/>
        <v>11771.35</v>
      </c>
      <c r="BX295" s="2">
        <f t="shared" si="400"/>
        <v>26570.34</v>
      </c>
      <c r="BY295" s="2">
        <f t="shared" si="400"/>
        <v>14451.65</v>
      </c>
      <c r="BZ295" s="2">
        <f t="shared" si="400"/>
        <v>18711.28</v>
      </c>
      <c r="CA295" s="2">
        <f t="shared" si="400"/>
        <v>21991.040000000001</v>
      </c>
      <c r="CB295" s="2">
        <f t="shared" si="400"/>
        <v>11319.95</v>
      </c>
      <c r="CC295" s="2">
        <f t="shared" si="400"/>
        <v>19035.32</v>
      </c>
      <c r="CD295" s="2">
        <f t="shared" si="400"/>
        <v>17184.27</v>
      </c>
      <c r="CE295" s="2">
        <f t="shared" si="400"/>
        <v>20642.37</v>
      </c>
      <c r="CF295" s="2">
        <f t="shared" si="400"/>
        <v>21607.86</v>
      </c>
      <c r="CG295" s="2">
        <f t="shared" si="400"/>
        <v>19015.14</v>
      </c>
      <c r="CH295" s="2">
        <f t="shared" si="400"/>
        <v>23929.01</v>
      </c>
      <c r="CI295" s="2">
        <f t="shared" si="400"/>
        <v>12648.1</v>
      </c>
      <c r="CJ295" s="2">
        <f t="shared" si="400"/>
        <v>13281.41</v>
      </c>
      <c r="CK295" s="2">
        <f t="shared" si="400"/>
        <v>11651.5</v>
      </c>
      <c r="CL295" s="2">
        <f t="shared" si="400"/>
        <v>12408.46</v>
      </c>
      <c r="CM295" s="2">
        <f t="shared" si="400"/>
        <v>13570.34</v>
      </c>
      <c r="CN295" s="2">
        <f t="shared" si="400"/>
        <v>11063.68</v>
      </c>
      <c r="CO295" s="2">
        <f t="shared" si="400"/>
        <v>11077.42</v>
      </c>
      <c r="CP295" s="2">
        <f t="shared" si="400"/>
        <v>13198.22</v>
      </c>
      <c r="CQ295" s="2">
        <f t="shared" si="400"/>
        <v>13867.29</v>
      </c>
      <c r="CR295" s="2">
        <f t="shared" si="400"/>
        <v>17925.66</v>
      </c>
      <c r="CS295" s="2">
        <f t="shared" si="400"/>
        <v>16491.41</v>
      </c>
      <c r="CT295" s="2">
        <f t="shared" si="400"/>
        <v>23013.22</v>
      </c>
      <c r="CU295" s="2">
        <f t="shared" si="400"/>
        <v>11824.86</v>
      </c>
      <c r="CV295" s="2">
        <f t="shared" si="400"/>
        <v>23504.84</v>
      </c>
      <c r="CW295" s="2">
        <f t="shared" si="400"/>
        <v>18754.16</v>
      </c>
      <c r="CX295" s="2">
        <f t="shared" si="400"/>
        <v>13402.07</v>
      </c>
      <c r="CY295" s="2">
        <f t="shared" si="400"/>
        <v>25427.759999999998</v>
      </c>
      <c r="CZ295" s="2">
        <f t="shared" si="400"/>
        <v>11825.28</v>
      </c>
      <c r="DA295" s="2">
        <f t="shared" si="400"/>
        <v>18862.48</v>
      </c>
      <c r="DB295" s="2">
        <f t="shared" si="400"/>
        <v>15559.29</v>
      </c>
      <c r="DC295" s="2">
        <f t="shared" si="400"/>
        <v>19182.009999999998</v>
      </c>
      <c r="DD295" s="2">
        <f t="shared" si="400"/>
        <v>21414.25</v>
      </c>
      <c r="DE295" s="2">
        <f t="shared" si="400"/>
        <v>15700.59</v>
      </c>
      <c r="DF295" s="2">
        <f t="shared" si="400"/>
        <v>11080.13</v>
      </c>
      <c r="DG295" s="2">
        <f t="shared" si="400"/>
        <v>23387.54</v>
      </c>
      <c r="DH295" s="2">
        <f t="shared" si="400"/>
        <v>11613.37</v>
      </c>
      <c r="DI295" s="2">
        <f t="shared" si="400"/>
        <v>11453.21</v>
      </c>
      <c r="DJ295" s="2">
        <f t="shared" si="400"/>
        <v>13044.52</v>
      </c>
      <c r="DK295" s="2">
        <f t="shared" si="400"/>
        <v>13359.08</v>
      </c>
      <c r="DL295" s="2">
        <f t="shared" si="400"/>
        <v>11840.28</v>
      </c>
      <c r="DM295" s="2">
        <f t="shared" si="400"/>
        <v>19417</v>
      </c>
      <c r="DN295" s="2">
        <f t="shared" si="400"/>
        <v>12444.71</v>
      </c>
      <c r="DO295" s="2">
        <f t="shared" si="400"/>
        <v>11924.05</v>
      </c>
      <c r="DP295" s="2">
        <f t="shared" si="400"/>
        <v>20098.669999999998</v>
      </c>
      <c r="DQ295" s="2">
        <f t="shared" si="400"/>
        <v>12621.83</v>
      </c>
      <c r="DR295" s="2">
        <f t="shared" si="400"/>
        <v>12482.44</v>
      </c>
      <c r="DS295" s="2">
        <f t="shared" si="400"/>
        <v>13925.82</v>
      </c>
      <c r="DT295" s="2">
        <f t="shared" si="400"/>
        <v>21338.9</v>
      </c>
      <c r="DU295" s="2">
        <f t="shared" si="400"/>
        <v>14926.51</v>
      </c>
      <c r="DV295" s="2">
        <f t="shared" si="400"/>
        <v>18500.330000000002</v>
      </c>
      <c r="DW295" s="2">
        <f t="shared" si="400"/>
        <v>16052.29</v>
      </c>
      <c r="DX295" s="2">
        <f t="shared" si="400"/>
        <v>23764.23</v>
      </c>
      <c r="DY295" s="2">
        <f t="shared" si="400"/>
        <v>17420.689999999999</v>
      </c>
      <c r="DZ295" s="2">
        <f t="shared" si="400"/>
        <v>13442.29</v>
      </c>
      <c r="EA295" s="2">
        <f t="shared" ref="EA295:FX295" si="401">ROUND(EA288/EA101,2)</f>
        <v>13736.51</v>
      </c>
      <c r="EB295" s="2">
        <f t="shared" si="401"/>
        <v>13445.04</v>
      </c>
      <c r="EC295" s="2">
        <f t="shared" si="401"/>
        <v>15427.57</v>
      </c>
      <c r="ED295" s="2">
        <f t="shared" si="401"/>
        <v>15216.47</v>
      </c>
      <c r="EE295" s="2">
        <f t="shared" si="401"/>
        <v>19636.900000000001</v>
      </c>
      <c r="EF295" s="2">
        <f t="shared" si="401"/>
        <v>12244.55</v>
      </c>
      <c r="EG295" s="2">
        <f t="shared" si="401"/>
        <v>17089.62</v>
      </c>
      <c r="EH295" s="2">
        <f t="shared" si="401"/>
        <v>17170.87</v>
      </c>
      <c r="EI295" s="2">
        <f t="shared" si="401"/>
        <v>11958.05</v>
      </c>
      <c r="EJ295" s="2">
        <f t="shared" si="401"/>
        <v>11067.09</v>
      </c>
      <c r="EK295" s="2">
        <f t="shared" si="401"/>
        <v>12572</v>
      </c>
      <c r="EL295" s="2">
        <f t="shared" si="401"/>
        <v>12882.38</v>
      </c>
      <c r="EM295" s="2">
        <f t="shared" si="401"/>
        <v>15281.1</v>
      </c>
      <c r="EN295" s="2">
        <f t="shared" si="401"/>
        <v>12643.02</v>
      </c>
      <c r="EO295" s="2">
        <f t="shared" si="401"/>
        <v>15988.97</v>
      </c>
      <c r="EP295" s="2">
        <f t="shared" si="401"/>
        <v>14657.13</v>
      </c>
      <c r="EQ295" s="2">
        <f t="shared" si="401"/>
        <v>11810.57</v>
      </c>
      <c r="ER295" s="2">
        <f t="shared" si="401"/>
        <v>16402.2</v>
      </c>
      <c r="ES295" s="2">
        <f t="shared" si="401"/>
        <v>19731.66</v>
      </c>
      <c r="ET295" s="2">
        <f t="shared" si="401"/>
        <v>22261.37</v>
      </c>
      <c r="EU295" s="2">
        <f t="shared" si="401"/>
        <v>13824.68</v>
      </c>
      <c r="EV295" s="2">
        <f t="shared" si="401"/>
        <v>25127.25</v>
      </c>
      <c r="EW295" s="2">
        <f t="shared" si="401"/>
        <v>16519.439999999999</v>
      </c>
      <c r="EX295" s="2">
        <f t="shared" si="401"/>
        <v>21995.31</v>
      </c>
      <c r="EY295" s="2">
        <f t="shared" si="401"/>
        <v>11811.59</v>
      </c>
      <c r="EZ295" s="2">
        <f t="shared" si="401"/>
        <v>22378.09</v>
      </c>
      <c r="FA295" s="2">
        <f t="shared" si="401"/>
        <v>12513.21</v>
      </c>
      <c r="FB295" s="2">
        <f t="shared" si="401"/>
        <v>16646.07</v>
      </c>
      <c r="FC295" s="2">
        <f t="shared" si="401"/>
        <v>11747.5</v>
      </c>
      <c r="FD295" s="2">
        <f t="shared" si="401"/>
        <v>14291.1</v>
      </c>
      <c r="FE295" s="2">
        <f t="shared" si="401"/>
        <v>24965.68</v>
      </c>
      <c r="FF295" s="2">
        <f t="shared" si="401"/>
        <v>19375.330000000002</v>
      </c>
      <c r="FG295" s="2">
        <f t="shared" si="401"/>
        <v>22768.51</v>
      </c>
      <c r="FH295" s="2">
        <f t="shared" si="401"/>
        <v>24664.73</v>
      </c>
      <c r="FI295" s="2">
        <f t="shared" si="401"/>
        <v>11912.78</v>
      </c>
      <c r="FJ295" s="2">
        <f t="shared" si="401"/>
        <v>11311.4</v>
      </c>
      <c r="FK295" s="2">
        <f t="shared" si="401"/>
        <v>11626.13</v>
      </c>
      <c r="FL295" s="2">
        <f t="shared" si="401"/>
        <v>11082.87</v>
      </c>
      <c r="FM295" s="2">
        <f t="shared" si="401"/>
        <v>11263.22</v>
      </c>
      <c r="FN295" s="2">
        <f t="shared" si="401"/>
        <v>11738.89</v>
      </c>
      <c r="FO295" s="2">
        <f t="shared" si="401"/>
        <v>12182.44</v>
      </c>
      <c r="FP295" s="2">
        <f t="shared" si="401"/>
        <v>11913.9</v>
      </c>
      <c r="FQ295" s="2">
        <f t="shared" si="401"/>
        <v>12374.84</v>
      </c>
      <c r="FR295" s="2">
        <f t="shared" si="401"/>
        <v>20585.34</v>
      </c>
      <c r="FS295" s="2">
        <f t="shared" si="401"/>
        <v>20690.57</v>
      </c>
      <c r="FT295" s="2">
        <f t="shared" si="401"/>
        <v>26487.46</v>
      </c>
      <c r="FU295" s="2">
        <f t="shared" si="401"/>
        <v>13724.62</v>
      </c>
      <c r="FV295" s="2">
        <f t="shared" si="401"/>
        <v>12903.92</v>
      </c>
      <c r="FW295" s="2">
        <f t="shared" si="401"/>
        <v>22368.04</v>
      </c>
      <c r="FX295" s="2">
        <f t="shared" si="401"/>
        <v>27135.08</v>
      </c>
      <c r="FY295" s="2"/>
      <c r="FZ295" s="2">
        <f>ROUND(FZ288/FZ101,2)</f>
        <v>11759.95</v>
      </c>
      <c r="GA295" s="2"/>
      <c r="GB295" s="2"/>
      <c r="GC295" s="2"/>
      <c r="GD295" s="2"/>
      <c r="GE295" s="2"/>
      <c r="GF295" s="2"/>
      <c r="GG295" s="2"/>
      <c r="GH295" s="2"/>
      <c r="GI295" s="2"/>
      <c r="GJ295" s="2"/>
      <c r="GK295" s="2"/>
    </row>
    <row r="296" spans="1:193" x14ac:dyDescent="0.35">
      <c r="A296" s="2"/>
      <c r="B296" s="2" t="s">
        <v>1002</v>
      </c>
      <c r="C296" s="2">
        <v>0</v>
      </c>
      <c r="D296" s="2">
        <v>0</v>
      </c>
      <c r="E296" s="2">
        <v>0</v>
      </c>
      <c r="F296" s="2">
        <v>0</v>
      </c>
      <c r="G296" s="2">
        <v>0</v>
      </c>
      <c r="H296" s="2">
        <v>0</v>
      </c>
      <c r="I296" s="2">
        <v>0</v>
      </c>
      <c r="J296" s="2">
        <v>0</v>
      </c>
      <c r="K296" s="2">
        <v>0</v>
      </c>
      <c r="L296" s="2">
        <v>0</v>
      </c>
      <c r="M296" s="2">
        <v>0</v>
      </c>
      <c r="N296" s="2">
        <v>0</v>
      </c>
      <c r="O296" s="2">
        <v>0</v>
      </c>
      <c r="P296" s="2">
        <v>0</v>
      </c>
      <c r="Q296" s="2">
        <v>0</v>
      </c>
      <c r="R296" s="2">
        <v>0</v>
      </c>
      <c r="S296" s="2">
        <v>0</v>
      </c>
      <c r="T296" s="2">
        <v>0</v>
      </c>
      <c r="U296" s="2">
        <v>0</v>
      </c>
      <c r="V296" s="2">
        <v>0</v>
      </c>
      <c r="W296" s="2">
        <v>0</v>
      </c>
      <c r="X296" s="2">
        <v>0</v>
      </c>
      <c r="Y296" s="2">
        <v>0</v>
      </c>
      <c r="Z296" s="2">
        <v>0</v>
      </c>
      <c r="AA296" s="2">
        <v>0</v>
      </c>
      <c r="AB296" s="2">
        <v>0</v>
      </c>
      <c r="AC296" s="2">
        <v>0</v>
      </c>
      <c r="AD296" s="2">
        <v>0</v>
      </c>
      <c r="AE296" s="2">
        <v>0</v>
      </c>
      <c r="AF296" s="2">
        <v>0</v>
      </c>
      <c r="AG296" s="2">
        <v>0</v>
      </c>
      <c r="AH296" s="2">
        <v>0</v>
      </c>
      <c r="AI296" s="2">
        <v>0</v>
      </c>
      <c r="AJ296" s="2">
        <v>0</v>
      </c>
      <c r="AK296" s="2">
        <v>0</v>
      </c>
      <c r="AL296" s="2">
        <v>0</v>
      </c>
      <c r="AM296" s="2">
        <v>0</v>
      </c>
      <c r="AN296" s="2">
        <v>71.476213418878615</v>
      </c>
      <c r="AO296" s="2">
        <v>0</v>
      </c>
      <c r="AP296" s="2">
        <v>0</v>
      </c>
      <c r="AQ296" s="2">
        <v>0</v>
      </c>
      <c r="AR296" s="2">
        <v>0</v>
      </c>
      <c r="AS296" s="2">
        <v>0</v>
      </c>
      <c r="AT296" s="2">
        <v>0</v>
      </c>
      <c r="AU296" s="2">
        <v>0</v>
      </c>
      <c r="AV296" s="2">
        <v>0</v>
      </c>
      <c r="AW296" s="2">
        <v>0</v>
      </c>
      <c r="AX296" s="2">
        <v>0</v>
      </c>
      <c r="AY296" s="2">
        <v>0</v>
      </c>
      <c r="AZ296" s="2">
        <v>0</v>
      </c>
      <c r="BA296" s="2">
        <v>0</v>
      </c>
      <c r="BB296" s="2">
        <v>0</v>
      </c>
      <c r="BC296" s="2">
        <v>0</v>
      </c>
      <c r="BD296" s="2">
        <v>0</v>
      </c>
      <c r="BE296" s="2">
        <v>0</v>
      </c>
      <c r="BF296" s="2">
        <v>0</v>
      </c>
      <c r="BG296" s="2">
        <v>0</v>
      </c>
      <c r="BH296" s="2">
        <v>0</v>
      </c>
      <c r="BI296" s="2">
        <v>0</v>
      </c>
      <c r="BJ296" s="2">
        <v>0</v>
      </c>
      <c r="BK296" s="2">
        <v>0</v>
      </c>
      <c r="BL296" s="2">
        <v>0</v>
      </c>
      <c r="BM296" s="2">
        <v>0</v>
      </c>
      <c r="BN296" s="2">
        <v>0</v>
      </c>
      <c r="BO296" s="2">
        <v>0</v>
      </c>
      <c r="BP296" s="2">
        <v>0</v>
      </c>
      <c r="BQ296" s="2">
        <v>0</v>
      </c>
      <c r="BR296" s="2">
        <v>0</v>
      </c>
      <c r="BS296" s="2">
        <v>0</v>
      </c>
      <c r="BT296" s="2">
        <v>0</v>
      </c>
      <c r="BU296" s="2">
        <v>0</v>
      </c>
      <c r="BV296" s="2">
        <v>0</v>
      </c>
      <c r="BW296" s="2">
        <v>0</v>
      </c>
      <c r="BX296" s="2">
        <v>0</v>
      </c>
      <c r="BY296" s="2">
        <v>0</v>
      </c>
      <c r="BZ296" s="2">
        <v>0</v>
      </c>
      <c r="CA296" s="2">
        <v>0</v>
      </c>
      <c r="CB296" s="2">
        <v>0</v>
      </c>
      <c r="CC296" s="2">
        <v>0</v>
      </c>
      <c r="CD296" s="2">
        <v>0</v>
      </c>
      <c r="CE296" s="2">
        <v>0</v>
      </c>
      <c r="CF296" s="2">
        <v>0</v>
      </c>
      <c r="CG296" s="2">
        <v>0</v>
      </c>
      <c r="CH296" s="2">
        <v>0</v>
      </c>
      <c r="CI296" s="2">
        <v>0</v>
      </c>
      <c r="CJ296" s="2">
        <v>0</v>
      </c>
      <c r="CK296" s="2">
        <v>0</v>
      </c>
      <c r="CL296" s="2">
        <v>0</v>
      </c>
      <c r="CM296" s="2">
        <v>0</v>
      </c>
      <c r="CN296" s="2">
        <v>0</v>
      </c>
      <c r="CO296" s="2">
        <v>0</v>
      </c>
      <c r="CP296" s="2">
        <v>226.59271679073572</v>
      </c>
      <c r="CQ296" s="2">
        <v>0</v>
      </c>
      <c r="CR296" s="2">
        <v>0</v>
      </c>
      <c r="CS296" s="2">
        <v>0</v>
      </c>
      <c r="CT296" s="2">
        <v>0</v>
      </c>
      <c r="CU296" s="2">
        <v>0</v>
      </c>
      <c r="CV296" s="2">
        <v>0</v>
      </c>
      <c r="CW296" s="2">
        <v>0</v>
      </c>
      <c r="CX296" s="2">
        <v>0</v>
      </c>
      <c r="CY296" s="2">
        <v>0</v>
      </c>
      <c r="CZ296" s="2">
        <v>0</v>
      </c>
      <c r="DA296" s="2">
        <v>0</v>
      </c>
      <c r="DB296" s="2">
        <v>0</v>
      </c>
      <c r="DC296" s="2">
        <v>0</v>
      </c>
      <c r="DD296" s="2">
        <v>0</v>
      </c>
      <c r="DE296" s="2">
        <v>0</v>
      </c>
      <c r="DF296" s="2">
        <v>0</v>
      </c>
      <c r="DG296" s="2">
        <v>0</v>
      </c>
      <c r="DH296" s="2">
        <v>0</v>
      </c>
      <c r="DI296" s="2">
        <v>0</v>
      </c>
      <c r="DJ296" s="2">
        <v>0</v>
      </c>
      <c r="DK296" s="2">
        <v>0</v>
      </c>
      <c r="DL296" s="2">
        <v>0</v>
      </c>
      <c r="DM296" s="2">
        <v>0</v>
      </c>
      <c r="DN296" s="2">
        <v>0</v>
      </c>
      <c r="DO296" s="2">
        <v>0</v>
      </c>
      <c r="DP296" s="2">
        <v>0</v>
      </c>
      <c r="DQ296" s="2">
        <v>48.350032929331064</v>
      </c>
      <c r="DR296" s="2">
        <v>0</v>
      </c>
      <c r="DS296" s="2">
        <v>0</v>
      </c>
      <c r="DT296" s="2">
        <v>0</v>
      </c>
      <c r="DU296" s="2">
        <v>0</v>
      </c>
      <c r="DV296" s="2">
        <v>0</v>
      </c>
      <c r="DW296" s="2">
        <v>0</v>
      </c>
      <c r="DX296" s="2">
        <v>0</v>
      </c>
      <c r="DY296" s="2">
        <v>0</v>
      </c>
      <c r="DZ296" s="2">
        <v>0</v>
      </c>
      <c r="EA296" s="2">
        <v>0</v>
      </c>
      <c r="EB296" s="2">
        <v>0</v>
      </c>
      <c r="EC296" s="2">
        <v>0</v>
      </c>
      <c r="ED296" s="2">
        <v>0</v>
      </c>
      <c r="EE296" s="2">
        <v>0</v>
      </c>
      <c r="EF296" s="2">
        <v>0</v>
      </c>
      <c r="EG296" s="2">
        <v>0</v>
      </c>
      <c r="EH296" s="2">
        <v>0</v>
      </c>
      <c r="EI296" s="2">
        <v>0</v>
      </c>
      <c r="EJ296" s="2">
        <v>0</v>
      </c>
      <c r="EK296" s="2">
        <v>0</v>
      </c>
      <c r="EL296" s="2">
        <v>0</v>
      </c>
      <c r="EM296" s="2">
        <v>0</v>
      </c>
      <c r="EN296" s="2">
        <v>0</v>
      </c>
      <c r="EO296" s="2">
        <v>0</v>
      </c>
      <c r="EP296" s="2">
        <v>0</v>
      </c>
      <c r="EQ296" s="2">
        <v>0</v>
      </c>
      <c r="ER296" s="2">
        <v>0</v>
      </c>
      <c r="ES296" s="2">
        <v>0</v>
      </c>
      <c r="ET296" s="2">
        <v>0</v>
      </c>
      <c r="EU296" s="2">
        <v>0</v>
      </c>
      <c r="EV296" s="2">
        <v>0</v>
      </c>
      <c r="EW296" s="2">
        <v>0</v>
      </c>
      <c r="EX296" s="2">
        <v>0</v>
      </c>
      <c r="EY296" s="2">
        <v>0</v>
      </c>
      <c r="EZ296" s="2">
        <v>0</v>
      </c>
      <c r="FA296" s="2">
        <v>0</v>
      </c>
      <c r="FB296" s="2">
        <v>14.786300107836723</v>
      </c>
      <c r="FC296" s="2">
        <v>0</v>
      </c>
      <c r="FD296" s="2">
        <v>0</v>
      </c>
      <c r="FE296" s="2">
        <v>0</v>
      </c>
      <c r="FF296" s="2">
        <v>0</v>
      </c>
      <c r="FG296" s="2">
        <v>0</v>
      </c>
      <c r="FH296" s="2">
        <v>0</v>
      </c>
      <c r="FI296" s="2">
        <v>0</v>
      </c>
      <c r="FJ296" s="2">
        <v>0</v>
      </c>
      <c r="FK296" s="2">
        <v>0</v>
      </c>
      <c r="FL296" s="2">
        <v>0</v>
      </c>
      <c r="FM296" s="2">
        <v>0</v>
      </c>
      <c r="FN296" s="2">
        <v>0</v>
      </c>
      <c r="FO296" s="2">
        <v>0</v>
      </c>
      <c r="FP296" s="2">
        <v>0</v>
      </c>
      <c r="FQ296" s="2">
        <v>0</v>
      </c>
      <c r="FR296" s="2">
        <v>37.615996275097132</v>
      </c>
      <c r="FS296" s="2">
        <v>0</v>
      </c>
      <c r="FT296" s="2">
        <v>31.819575678324327</v>
      </c>
      <c r="FU296" s="2">
        <v>0</v>
      </c>
      <c r="FV296" s="2">
        <v>0</v>
      </c>
      <c r="FW296" s="2">
        <v>0</v>
      </c>
      <c r="FX296" s="2">
        <v>0</v>
      </c>
      <c r="FY296" s="2">
        <f>SUM(C296:FX296)</f>
        <v>430.64083520020358</v>
      </c>
      <c r="FZ296" s="2"/>
      <c r="GA296" s="2"/>
      <c r="GB296" s="78"/>
      <c r="GC296" s="2"/>
      <c r="GD296" s="2"/>
      <c r="GE296" s="2"/>
      <c r="GF296" s="2"/>
      <c r="GG296" s="2"/>
      <c r="GH296" s="2"/>
      <c r="GI296" s="2"/>
      <c r="GJ296" s="2"/>
      <c r="GK296" s="2"/>
    </row>
    <row r="297" spans="1:193" x14ac:dyDescent="0.35">
      <c r="A297" s="3"/>
      <c r="B297" s="2" t="s">
        <v>1038</v>
      </c>
      <c r="C297" s="2">
        <f t="shared" ref="C297:AM297" si="402">(C289+C290+C291)-C288</f>
        <v>0</v>
      </c>
      <c r="D297" s="2">
        <f t="shared" si="402"/>
        <v>0</v>
      </c>
      <c r="E297" s="2">
        <f t="shared" si="402"/>
        <v>0</v>
      </c>
      <c r="F297" s="2">
        <f t="shared" si="402"/>
        <v>0</v>
      </c>
      <c r="G297" s="2">
        <f t="shared" si="402"/>
        <v>0</v>
      </c>
      <c r="H297" s="2">
        <f t="shared" si="402"/>
        <v>0</v>
      </c>
      <c r="I297" s="2">
        <f t="shared" si="402"/>
        <v>0</v>
      </c>
      <c r="J297" s="2">
        <f t="shared" si="402"/>
        <v>0</v>
      </c>
      <c r="K297" s="2">
        <f t="shared" si="402"/>
        <v>0</v>
      </c>
      <c r="L297" s="2">
        <f t="shared" si="402"/>
        <v>0</v>
      </c>
      <c r="M297" s="2">
        <f t="shared" si="402"/>
        <v>0</v>
      </c>
      <c r="N297" s="2">
        <f t="shared" si="402"/>
        <v>0</v>
      </c>
      <c r="O297" s="2">
        <f t="shared" si="402"/>
        <v>0</v>
      </c>
      <c r="P297" s="2">
        <f t="shared" si="402"/>
        <v>0</v>
      </c>
      <c r="Q297" s="2">
        <f t="shared" si="402"/>
        <v>0</v>
      </c>
      <c r="R297" s="2">
        <f t="shared" si="402"/>
        <v>0</v>
      </c>
      <c r="S297" s="2">
        <f t="shared" si="402"/>
        <v>0</v>
      </c>
      <c r="T297" s="2">
        <f t="shared" si="402"/>
        <v>0</v>
      </c>
      <c r="U297" s="2">
        <f t="shared" si="402"/>
        <v>0</v>
      </c>
      <c r="V297" s="2">
        <f t="shared" si="402"/>
        <v>0</v>
      </c>
      <c r="W297" s="2">
        <f t="shared" si="402"/>
        <v>0</v>
      </c>
      <c r="X297" s="2">
        <f t="shared" si="402"/>
        <v>0</v>
      </c>
      <c r="Y297" s="2">
        <f t="shared" si="402"/>
        <v>0</v>
      </c>
      <c r="Z297" s="2">
        <f t="shared" si="402"/>
        <v>0</v>
      </c>
      <c r="AA297" s="2">
        <f t="shared" si="402"/>
        <v>0</v>
      </c>
      <c r="AB297" s="2">
        <f t="shared" si="402"/>
        <v>0</v>
      </c>
      <c r="AC297" s="2">
        <f t="shared" si="402"/>
        <v>0</v>
      </c>
      <c r="AD297" s="2">
        <f t="shared" si="402"/>
        <v>0</v>
      </c>
      <c r="AE297" s="2">
        <f t="shared" si="402"/>
        <v>0</v>
      </c>
      <c r="AF297" s="2">
        <f t="shared" si="402"/>
        <v>0</v>
      </c>
      <c r="AG297" s="2">
        <f t="shared" si="402"/>
        <v>0</v>
      </c>
      <c r="AH297" s="2">
        <f t="shared" si="402"/>
        <v>0</v>
      </c>
      <c r="AI297" s="2">
        <f t="shared" si="402"/>
        <v>0</v>
      </c>
      <c r="AJ297" s="2">
        <f t="shared" si="402"/>
        <v>0</v>
      </c>
      <c r="AK297" s="2">
        <f t="shared" si="402"/>
        <v>0</v>
      </c>
      <c r="AL297" s="2">
        <f t="shared" si="402"/>
        <v>0</v>
      </c>
      <c r="AM297" s="2">
        <f t="shared" si="402"/>
        <v>0</v>
      </c>
      <c r="AN297" s="2">
        <f>(AN289+AN290+AN291)-AN288</f>
        <v>0</v>
      </c>
      <c r="AO297" s="2">
        <f t="shared" ref="AO297:CZ297" si="403">(AO289+AO290+AO291)-AO288</f>
        <v>0</v>
      </c>
      <c r="AP297" s="2">
        <f t="shared" si="403"/>
        <v>0</v>
      </c>
      <c r="AQ297" s="2">
        <f t="shared" si="403"/>
        <v>0</v>
      </c>
      <c r="AR297" s="2">
        <f t="shared" si="403"/>
        <v>0</v>
      </c>
      <c r="AS297" s="2">
        <f t="shared" si="403"/>
        <v>0</v>
      </c>
      <c r="AT297" s="2">
        <f t="shared" si="403"/>
        <v>0</v>
      </c>
      <c r="AU297" s="2">
        <f t="shared" si="403"/>
        <v>0</v>
      </c>
      <c r="AV297" s="2">
        <f t="shared" si="403"/>
        <v>0</v>
      </c>
      <c r="AW297" s="2">
        <f t="shared" si="403"/>
        <v>0</v>
      </c>
      <c r="AX297" s="2">
        <f t="shared" si="403"/>
        <v>0</v>
      </c>
      <c r="AY297" s="2">
        <f t="shared" si="403"/>
        <v>0</v>
      </c>
      <c r="AZ297" s="2">
        <f t="shared" si="403"/>
        <v>0</v>
      </c>
      <c r="BA297" s="2">
        <f t="shared" si="403"/>
        <v>0</v>
      </c>
      <c r="BB297" s="2">
        <f t="shared" si="403"/>
        <v>0</v>
      </c>
      <c r="BC297" s="2">
        <f t="shared" si="403"/>
        <v>0</v>
      </c>
      <c r="BD297" s="2">
        <f t="shared" si="403"/>
        <v>0</v>
      </c>
      <c r="BE297" s="2">
        <f t="shared" si="403"/>
        <v>0</v>
      </c>
      <c r="BF297" s="2">
        <f t="shared" si="403"/>
        <v>0</v>
      </c>
      <c r="BG297" s="2">
        <f t="shared" si="403"/>
        <v>0</v>
      </c>
      <c r="BH297" s="2">
        <f t="shared" si="403"/>
        <v>0</v>
      </c>
      <c r="BI297" s="2">
        <f t="shared" si="403"/>
        <v>0</v>
      </c>
      <c r="BJ297" s="2">
        <f t="shared" si="403"/>
        <v>0</v>
      </c>
      <c r="BK297" s="2">
        <f t="shared" si="403"/>
        <v>0</v>
      </c>
      <c r="BL297" s="2">
        <f t="shared" si="403"/>
        <v>0</v>
      </c>
      <c r="BM297" s="2">
        <f t="shared" si="403"/>
        <v>0</v>
      </c>
      <c r="BN297" s="2">
        <f t="shared" si="403"/>
        <v>0</v>
      </c>
      <c r="BO297" s="2">
        <f t="shared" si="403"/>
        <v>0</v>
      </c>
      <c r="BP297" s="2">
        <f t="shared" si="403"/>
        <v>0</v>
      </c>
      <c r="BQ297" s="2">
        <f t="shared" si="403"/>
        <v>0</v>
      </c>
      <c r="BR297" s="2">
        <f t="shared" si="403"/>
        <v>0</v>
      </c>
      <c r="BS297" s="2">
        <f t="shared" si="403"/>
        <v>0</v>
      </c>
      <c r="BT297" s="2">
        <f t="shared" si="403"/>
        <v>0</v>
      </c>
      <c r="BU297" s="2">
        <f t="shared" si="403"/>
        <v>0</v>
      </c>
      <c r="BV297" s="2">
        <f t="shared" si="403"/>
        <v>0</v>
      </c>
      <c r="BW297" s="2">
        <f t="shared" si="403"/>
        <v>0</v>
      </c>
      <c r="BX297" s="2">
        <f t="shared" si="403"/>
        <v>0</v>
      </c>
      <c r="BY297" s="2">
        <f t="shared" si="403"/>
        <v>0</v>
      </c>
      <c r="BZ297" s="2">
        <f t="shared" si="403"/>
        <v>0</v>
      </c>
      <c r="CA297" s="2">
        <f t="shared" si="403"/>
        <v>0</v>
      </c>
      <c r="CB297" s="2">
        <f t="shared" si="403"/>
        <v>0</v>
      </c>
      <c r="CC297" s="2">
        <f t="shared" si="403"/>
        <v>0</v>
      </c>
      <c r="CD297" s="2">
        <f t="shared" si="403"/>
        <v>0</v>
      </c>
      <c r="CE297" s="2">
        <f t="shared" si="403"/>
        <v>0</v>
      </c>
      <c r="CF297" s="2">
        <f t="shared" si="403"/>
        <v>0</v>
      </c>
      <c r="CG297" s="2">
        <f t="shared" si="403"/>
        <v>0</v>
      </c>
      <c r="CH297" s="2">
        <f t="shared" si="403"/>
        <v>0</v>
      </c>
      <c r="CI297" s="2">
        <f t="shared" si="403"/>
        <v>0</v>
      </c>
      <c r="CJ297" s="2">
        <f t="shared" si="403"/>
        <v>76.606481231749058</v>
      </c>
      <c r="CK297" s="2">
        <f t="shared" si="403"/>
        <v>0</v>
      </c>
      <c r="CL297" s="2">
        <f t="shared" si="403"/>
        <v>0</v>
      </c>
      <c r="CM297" s="2">
        <f t="shared" si="403"/>
        <v>0</v>
      </c>
      <c r="CN297" s="2">
        <f t="shared" si="403"/>
        <v>0</v>
      </c>
      <c r="CO297" s="2">
        <f t="shared" si="403"/>
        <v>0</v>
      </c>
      <c r="CP297" s="2">
        <f t="shared" si="403"/>
        <v>0</v>
      </c>
      <c r="CQ297" s="2">
        <f t="shared" si="403"/>
        <v>0</v>
      </c>
      <c r="CR297" s="2">
        <f t="shared" si="403"/>
        <v>0</v>
      </c>
      <c r="CS297" s="2">
        <f t="shared" si="403"/>
        <v>0</v>
      </c>
      <c r="CT297" s="2">
        <f t="shared" si="403"/>
        <v>0</v>
      </c>
      <c r="CU297" s="2">
        <f t="shared" si="403"/>
        <v>0</v>
      </c>
      <c r="CV297" s="2">
        <f t="shared" si="403"/>
        <v>0</v>
      </c>
      <c r="CW297" s="2">
        <f t="shared" si="403"/>
        <v>0</v>
      </c>
      <c r="CX297" s="2">
        <f t="shared" si="403"/>
        <v>0</v>
      </c>
      <c r="CY297" s="2">
        <f t="shared" si="403"/>
        <v>0</v>
      </c>
      <c r="CZ297" s="2">
        <f t="shared" si="403"/>
        <v>0</v>
      </c>
      <c r="DA297" s="2">
        <f t="shared" ref="DA297:FL297" si="404">(DA289+DA290+DA291)-DA288</f>
        <v>0</v>
      </c>
      <c r="DB297" s="2">
        <f t="shared" si="404"/>
        <v>0</v>
      </c>
      <c r="DC297" s="2">
        <f t="shared" si="404"/>
        <v>0</v>
      </c>
      <c r="DD297" s="2">
        <f t="shared" si="404"/>
        <v>0</v>
      </c>
      <c r="DE297" s="2">
        <f t="shared" si="404"/>
        <v>0</v>
      </c>
      <c r="DF297" s="2">
        <f t="shared" si="404"/>
        <v>0</v>
      </c>
      <c r="DG297" s="2">
        <f t="shared" si="404"/>
        <v>0</v>
      </c>
      <c r="DH297" s="2">
        <f t="shared" si="404"/>
        <v>0</v>
      </c>
      <c r="DI297" s="2">
        <f t="shared" si="404"/>
        <v>0</v>
      </c>
      <c r="DJ297" s="2">
        <f t="shared" si="404"/>
        <v>0</v>
      </c>
      <c r="DK297" s="2">
        <f t="shared" si="404"/>
        <v>0</v>
      </c>
      <c r="DL297" s="2">
        <f t="shared" si="404"/>
        <v>0</v>
      </c>
      <c r="DM297" s="2">
        <f t="shared" si="404"/>
        <v>0</v>
      </c>
      <c r="DN297" s="2">
        <f t="shared" si="404"/>
        <v>0</v>
      </c>
      <c r="DO297" s="2">
        <f t="shared" si="404"/>
        <v>0</v>
      </c>
      <c r="DP297" s="2">
        <f t="shared" si="404"/>
        <v>0</v>
      </c>
      <c r="DQ297" s="2">
        <f t="shared" si="404"/>
        <v>0</v>
      </c>
      <c r="DR297" s="2">
        <f t="shared" si="404"/>
        <v>0</v>
      </c>
      <c r="DS297" s="2">
        <f t="shared" si="404"/>
        <v>0</v>
      </c>
      <c r="DT297" s="2">
        <f t="shared" si="404"/>
        <v>0</v>
      </c>
      <c r="DU297" s="2">
        <f t="shared" si="404"/>
        <v>0</v>
      </c>
      <c r="DV297" s="2">
        <f t="shared" si="404"/>
        <v>0</v>
      </c>
      <c r="DW297" s="2">
        <f t="shared" si="404"/>
        <v>0</v>
      </c>
      <c r="DX297" s="2">
        <f t="shared" si="404"/>
        <v>0</v>
      </c>
      <c r="DY297" s="2">
        <f t="shared" si="404"/>
        <v>0</v>
      </c>
      <c r="DZ297" s="2">
        <f t="shared" si="404"/>
        <v>0</v>
      </c>
      <c r="EA297" s="2">
        <f t="shared" si="404"/>
        <v>0</v>
      </c>
      <c r="EB297" s="2">
        <f t="shared" si="404"/>
        <v>0</v>
      </c>
      <c r="EC297" s="2">
        <f t="shared" si="404"/>
        <v>0</v>
      </c>
      <c r="ED297" s="2">
        <f t="shared" si="404"/>
        <v>0</v>
      </c>
      <c r="EE297" s="2">
        <f t="shared" si="404"/>
        <v>0</v>
      </c>
      <c r="EF297" s="2">
        <f t="shared" si="404"/>
        <v>0</v>
      </c>
      <c r="EG297" s="2">
        <f t="shared" si="404"/>
        <v>0</v>
      </c>
      <c r="EH297" s="2">
        <f t="shared" si="404"/>
        <v>0</v>
      </c>
      <c r="EI297" s="2">
        <f t="shared" si="404"/>
        <v>0</v>
      </c>
      <c r="EJ297" s="2">
        <f t="shared" si="404"/>
        <v>0</v>
      </c>
      <c r="EK297" s="2">
        <f t="shared" si="404"/>
        <v>0</v>
      </c>
      <c r="EL297" s="2">
        <f t="shared" si="404"/>
        <v>0</v>
      </c>
      <c r="EM297" s="2">
        <f t="shared" si="404"/>
        <v>0</v>
      </c>
      <c r="EN297" s="2">
        <f t="shared" si="404"/>
        <v>0</v>
      </c>
      <c r="EO297" s="2">
        <f t="shared" si="404"/>
        <v>0</v>
      </c>
      <c r="EP297" s="2">
        <f t="shared" si="404"/>
        <v>0</v>
      </c>
      <c r="EQ297" s="2">
        <f t="shared" si="404"/>
        <v>0</v>
      </c>
      <c r="ER297" s="2">
        <f t="shared" si="404"/>
        <v>0</v>
      </c>
      <c r="ES297" s="2">
        <f t="shared" si="404"/>
        <v>0</v>
      </c>
      <c r="ET297" s="2">
        <f t="shared" si="404"/>
        <v>0</v>
      </c>
      <c r="EU297" s="2">
        <f t="shared" si="404"/>
        <v>0</v>
      </c>
      <c r="EV297" s="2">
        <f t="shared" si="404"/>
        <v>0</v>
      </c>
      <c r="EW297" s="2">
        <f t="shared" si="404"/>
        <v>0</v>
      </c>
      <c r="EX297" s="2">
        <f t="shared" si="404"/>
        <v>0</v>
      </c>
      <c r="EY297" s="2">
        <f t="shared" si="404"/>
        <v>0</v>
      </c>
      <c r="EZ297" s="2">
        <f t="shared" si="404"/>
        <v>0</v>
      </c>
      <c r="FA297" s="2">
        <f t="shared" si="404"/>
        <v>0</v>
      </c>
      <c r="FB297" s="2">
        <f t="shared" si="404"/>
        <v>0</v>
      </c>
      <c r="FC297" s="2">
        <f t="shared" si="404"/>
        <v>0</v>
      </c>
      <c r="FD297" s="2">
        <f t="shared" si="404"/>
        <v>0</v>
      </c>
      <c r="FE297" s="2">
        <f t="shared" si="404"/>
        <v>0</v>
      </c>
      <c r="FF297" s="2">
        <f t="shared" si="404"/>
        <v>0</v>
      </c>
      <c r="FG297" s="2">
        <f t="shared" si="404"/>
        <v>0</v>
      </c>
      <c r="FH297" s="2">
        <f t="shared" si="404"/>
        <v>0</v>
      </c>
      <c r="FI297" s="2">
        <f t="shared" si="404"/>
        <v>0</v>
      </c>
      <c r="FJ297" s="2">
        <f t="shared" si="404"/>
        <v>0</v>
      </c>
      <c r="FK297" s="2">
        <f t="shared" si="404"/>
        <v>0</v>
      </c>
      <c r="FL297" s="2">
        <f t="shared" si="404"/>
        <v>0</v>
      </c>
      <c r="FM297" s="2">
        <f t="shared" ref="FM297:FX297" si="405">(FM289+FM290+FM291)-FM288</f>
        <v>0</v>
      </c>
      <c r="FN297" s="2">
        <f t="shared" si="405"/>
        <v>0</v>
      </c>
      <c r="FO297" s="2">
        <f t="shared" si="405"/>
        <v>215.77898797392845</v>
      </c>
      <c r="FP297" s="2">
        <f t="shared" si="405"/>
        <v>0</v>
      </c>
      <c r="FQ297" s="2">
        <f t="shared" si="405"/>
        <v>0</v>
      </c>
      <c r="FR297" s="2">
        <f t="shared" si="405"/>
        <v>0</v>
      </c>
      <c r="FS297" s="2">
        <f t="shared" si="405"/>
        <v>0</v>
      </c>
      <c r="FT297" s="2">
        <f t="shared" si="405"/>
        <v>150.23349722707644</v>
      </c>
      <c r="FU297" s="2">
        <f t="shared" si="405"/>
        <v>0</v>
      </c>
      <c r="FV297" s="2">
        <f t="shared" si="405"/>
        <v>0</v>
      </c>
      <c r="FW297" s="2">
        <f t="shared" si="405"/>
        <v>0</v>
      </c>
      <c r="FX297" s="2">
        <f t="shared" si="405"/>
        <v>0</v>
      </c>
      <c r="FY297" s="2">
        <f>SUM(C297:FX297)</f>
        <v>442.61896643275395</v>
      </c>
      <c r="FZ297" s="2"/>
      <c r="GA297" s="2"/>
      <c r="GB297" s="2"/>
      <c r="GC297" s="2"/>
      <c r="GD297" s="2"/>
      <c r="GE297" s="2"/>
      <c r="GF297" s="2"/>
      <c r="GG297" s="2"/>
      <c r="GH297" s="2"/>
      <c r="GI297" s="2"/>
      <c r="GJ297" s="2"/>
      <c r="GK297" s="2"/>
    </row>
    <row r="298" spans="1:193" x14ac:dyDescent="0.35">
      <c r="A298" s="3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  <c r="FY298" s="2"/>
      <c r="FZ298" s="2"/>
      <c r="GA298" s="2"/>
      <c r="GB298" s="2"/>
      <c r="GC298" s="2"/>
      <c r="GD298" s="2"/>
      <c r="GE298" s="2"/>
      <c r="GF298" s="2"/>
      <c r="GG298" s="2"/>
      <c r="GH298" s="2"/>
      <c r="GI298" s="2"/>
      <c r="GJ298" s="2"/>
      <c r="GK298" s="2"/>
    </row>
    <row r="299" spans="1:193" x14ac:dyDescent="0.35">
      <c r="A299" s="3" t="s">
        <v>604</v>
      </c>
      <c r="B299" s="33" t="s">
        <v>605</v>
      </c>
      <c r="C299" s="2">
        <v>0</v>
      </c>
      <c r="D299" s="2">
        <v>0</v>
      </c>
      <c r="E299" s="2">
        <v>0</v>
      </c>
      <c r="F299" s="2">
        <v>0</v>
      </c>
      <c r="G299" s="2">
        <v>0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0</v>
      </c>
      <c r="N299" s="2">
        <v>0</v>
      </c>
      <c r="O299" s="2">
        <v>0</v>
      </c>
      <c r="P299" s="2">
        <v>0</v>
      </c>
      <c r="Q299" s="2">
        <v>0</v>
      </c>
      <c r="R299" s="2">
        <v>0</v>
      </c>
      <c r="S299" s="2">
        <v>0</v>
      </c>
      <c r="T299" s="2">
        <v>0</v>
      </c>
      <c r="U299" s="2">
        <v>0</v>
      </c>
      <c r="V299" s="2">
        <v>0</v>
      </c>
      <c r="W299" s="2">
        <v>0</v>
      </c>
      <c r="X299" s="2">
        <v>0</v>
      </c>
      <c r="Y299" s="2">
        <v>0</v>
      </c>
      <c r="Z299" s="2">
        <v>0</v>
      </c>
      <c r="AA299" s="2">
        <v>0</v>
      </c>
      <c r="AB299" s="2">
        <v>0</v>
      </c>
      <c r="AC299" s="2">
        <v>0</v>
      </c>
      <c r="AD299" s="2">
        <v>0</v>
      </c>
      <c r="AE299" s="2">
        <v>0</v>
      </c>
      <c r="AF299" s="2">
        <v>0</v>
      </c>
      <c r="AG299" s="2">
        <v>0</v>
      </c>
      <c r="AH299" s="2">
        <v>0</v>
      </c>
      <c r="AI299" s="2">
        <v>0</v>
      </c>
      <c r="AJ299" s="2">
        <v>0</v>
      </c>
      <c r="AK299" s="2">
        <v>0</v>
      </c>
      <c r="AL299" s="2">
        <v>0</v>
      </c>
      <c r="AM299" s="2">
        <v>0</v>
      </c>
      <c r="AN299" s="2">
        <v>0</v>
      </c>
      <c r="AO299" s="2">
        <v>0</v>
      </c>
      <c r="AP299" s="2">
        <v>0</v>
      </c>
      <c r="AQ299" s="2">
        <v>0</v>
      </c>
      <c r="AR299" s="2">
        <v>0</v>
      </c>
      <c r="AS299" s="2">
        <v>0</v>
      </c>
      <c r="AT299" s="2">
        <v>0</v>
      </c>
      <c r="AU299" s="2">
        <v>0</v>
      </c>
      <c r="AV299" s="2">
        <v>0</v>
      </c>
      <c r="AW299" s="2">
        <v>0</v>
      </c>
      <c r="AX299" s="2">
        <v>0</v>
      </c>
      <c r="AY299" s="2">
        <v>0</v>
      </c>
      <c r="AZ299" s="2">
        <v>0</v>
      </c>
      <c r="BA299" s="2">
        <v>0</v>
      </c>
      <c r="BB299" s="2">
        <v>0</v>
      </c>
      <c r="BC299" s="2">
        <v>0</v>
      </c>
      <c r="BD299" s="2">
        <v>0</v>
      </c>
      <c r="BE299" s="2">
        <v>0</v>
      </c>
      <c r="BF299" s="2">
        <v>0</v>
      </c>
      <c r="BG299" s="2">
        <v>0</v>
      </c>
      <c r="BH299" s="2">
        <v>0</v>
      </c>
      <c r="BI299" s="2">
        <v>0</v>
      </c>
      <c r="BJ299" s="2">
        <v>0</v>
      </c>
      <c r="BK299" s="2">
        <v>0</v>
      </c>
      <c r="BL299" s="2">
        <v>0</v>
      </c>
      <c r="BM299" s="2">
        <v>0</v>
      </c>
      <c r="BN299" s="2">
        <v>0</v>
      </c>
      <c r="BO299" s="2">
        <v>0</v>
      </c>
      <c r="BP299" s="2">
        <v>0</v>
      </c>
      <c r="BQ299" s="2">
        <v>0</v>
      </c>
      <c r="BR299" s="2">
        <v>0</v>
      </c>
      <c r="BS299" s="2">
        <v>0</v>
      </c>
      <c r="BT299" s="2">
        <v>0</v>
      </c>
      <c r="BU299" s="2">
        <v>0</v>
      </c>
      <c r="BV299" s="2">
        <v>0</v>
      </c>
      <c r="BW299" s="2">
        <v>0</v>
      </c>
      <c r="BX299" s="2">
        <v>0</v>
      </c>
      <c r="BY299" s="2">
        <v>0</v>
      </c>
      <c r="BZ299" s="2">
        <v>0</v>
      </c>
      <c r="CA299" s="2">
        <v>0</v>
      </c>
      <c r="CB299" s="2">
        <v>0</v>
      </c>
      <c r="CC299" s="2">
        <v>0</v>
      </c>
      <c r="CD299" s="2">
        <v>0</v>
      </c>
      <c r="CE299" s="2">
        <v>0</v>
      </c>
      <c r="CF299" s="2">
        <v>0</v>
      </c>
      <c r="CG299" s="2">
        <v>0</v>
      </c>
      <c r="CH299" s="2">
        <v>0</v>
      </c>
      <c r="CI299" s="2">
        <v>0</v>
      </c>
      <c r="CJ299" s="2">
        <v>0</v>
      </c>
      <c r="CK299" s="2">
        <v>0</v>
      </c>
      <c r="CL299" s="2">
        <v>0</v>
      </c>
      <c r="CM299" s="2">
        <v>0</v>
      </c>
      <c r="CN299" s="2">
        <v>0</v>
      </c>
      <c r="CO299" s="2">
        <v>0</v>
      </c>
      <c r="CP299" s="2">
        <v>0</v>
      </c>
      <c r="CQ299" s="2">
        <v>0</v>
      </c>
      <c r="CR299" s="2">
        <v>0</v>
      </c>
      <c r="CS299" s="2">
        <v>0</v>
      </c>
      <c r="CT299" s="2">
        <v>0</v>
      </c>
      <c r="CU299" s="2">
        <v>0</v>
      </c>
      <c r="CV299" s="2">
        <v>0</v>
      </c>
      <c r="CW299" s="2">
        <v>0</v>
      </c>
      <c r="CX299" s="2">
        <v>0</v>
      </c>
      <c r="CY299" s="2">
        <v>0</v>
      </c>
      <c r="CZ299" s="2">
        <v>0</v>
      </c>
      <c r="DA299" s="2">
        <v>0</v>
      </c>
      <c r="DB299" s="2">
        <v>0</v>
      </c>
      <c r="DC299" s="2">
        <v>0</v>
      </c>
      <c r="DD299" s="2">
        <v>0</v>
      </c>
      <c r="DE299" s="2">
        <v>0</v>
      </c>
      <c r="DF299" s="2">
        <v>0</v>
      </c>
      <c r="DG299" s="2">
        <v>0</v>
      </c>
      <c r="DH299" s="2">
        <v>0</v>
      </c>
      <c r="DI299" s="2">
        <v>0</v>
      </c>
      <c r="DJ299" s="2">
        <v>0</v>
      </c>
      <c r="DK299" s="2">
        <v>0</v>
      </c>
      <c r="DL299" s="2">
        <v>0</v>
      </c>
      <c r="DM299" s="2">
        <v>0</v>
      </c>
      <c r="DN299" s="2">
        <v>0</v>
      </c>
      <c r="DO299" s="2">
        <v>0</v>
      </c>
      <c r="DP299" s="2">
        <v>0</v>
      </c>
      <c r="DQ299" s="2">
        <v>0</v>
      </c>
      <c r="DR299" s="2">
        <v>0</v>
      </c>
      <c r="DS299" s="2">
        <v>0</v>
      </c>
      <c r="DT299" s="2">
        <v>0</v>
      </c>
      <c r="DU299" s="2">
        <v>0</v>
      </c>
      <c r="DV299" s="2">
        <v>0</v>
      </c>
      <c r="DW299" s="2">
        <v>0</v>
      </c>
      <c r="DX299" s="2">
        <v>0</v>
      </c>
      <c r="DY299" s="2">
        <v>0</v>
      </c>
      <c r="DZ299" s="2">
        <v>0</v>
      </c>
      <c r="EA299" s="2">
        <v>0</v>
      </c>
      <c r="EB299" s="2">
        <v>0</v>
      </c>
      <c r="EC299" s="2">
        <v>0</v>
      </c>
      <c r="ED299" s="2">
        <v>0</v>
      </c>
      <c r="EE299" s="2">
        <v>0</v>
      </c>
      <c r="EF299" s="2">
        <v>0</v>
      </c>
      <c r="EG299" s="2">
        <v>0</v>
      </c>
      <c r="EH299" s="2">
        <v>0</v>
      </c>
      <c r="EI299" s="2">
        <v>0</v>
      </c>
      <c r="EJ299" s="2">
        <v>0</v>
      </c>
      <c r="EK299" s="2">
        <v>0</v>
      </c>
      <c r="EL299" s="2">
        <v>0</v>
      </c>
      <c r="EM299" s="2">
        <v>0</v>
      </c>
      <c r="EN299" s="2">
        <v>0</v>
      </c>
      <c r="EO299" s="2">
        <v>0</v>
      </c>
      <c r="EP299" s="2">
        <v>0</v>
      </c>
      <c r="EQ299" s="2">
        <v>0</v>
      </c>
      <c r="ER299" s="2">
        <v>0</v>
      </c>
      <c r="ES299" s="2">
        <v>0</v>
      </c>
      <c r="ET299" s="2">
        <v>0</v>
      </c>
      <c r="EU299" s="2">
        <v>0</v>
      </c>
      <c r="EV299" s="2">
        <v>0</v>
      </c>
      <c r="EW299" s="2">
        <v>0</v>
      </c>
      <c r="EX299" s="2">
        <v>0</v>
      </c>
      <c r="EY299" s="2">
        <v>0</v>
      </c>
      <c r="EZ299" s="2">
        <v>0</v>
      </c>
      <c r="FA299" s="2">
        <v>0</v>
      </c>
      <c r="FB299" s="2">
        <v>0</v>
      </c>
      <c r="FC299" s="2">
        <v>0</v>
      </c>
      <c r="FD299" s="2">
        <v>0</v>
      </c>
      <c r="FE299" s="2">
        <v>0</v>
      </c>
      <c r="FF299" s="2">
        <v>0</v>
      </c>
      <c r="FG299" s="2">
        <v>0</v>
      </c>
      <c r="FH299" s="2">
        <v>0</v>
      </c>
      <c r="FI299" s="2">
        <v>0</v>
      </c>
      <c r="FJ299" s="2">
        <v>0</v>
      </c>
      <c r="FK299" s="2">
        <v>0</v>
      </c>
      <c r="FL299" s="2">
        <v>0</v>
      </c>
      <c r="FM299" s="2">
        <v>0</v>
      </c>
      <c r="FN299" s="2">
        <v>0</v>
      </c>
      <c r="FO299" s="2">
        <v>0</v>
      </c>
      <c r="FP299" s="2">
        <v>0</v>
      </c>
      <c r="FQ299" s="2">
        <v>0</v>
      </c>
      <c r="FR299" s="2">
        <v>0</v>
      </c>
      <c r="FS299" s="2">
        <v>0</v>
      </c>
      <c r="FT299" s="2">
        <v>0</v>
      </c>
      <c r="FU299" s="2">
        <v>0</v>
      </c>
      <c r="FV299" s="2">
        <v>0</v>
      </c>
      <c r="FW299" s="2">
        <v>0</v>
      </c>
      <c r="FX299" s="2">
        <v>0</v>
      </c>
      <c r="FY299" s="2"/>
      <c r="FZ299" s="76">
        <f>SUM(C299:FX299)</f>
        <v>0</v>
      </c>
      <c r="GA299" s="64"/>
      <c r="GD299" s="2"/>
      <c r="GE299" s="2"/>
      <c r="GF299" s="2"/>
      <c r="GG299" s="2"/>
      <c r="GH299" s="2"/>
      <c r="GI299" s="2"/>
      <c r="GJ299" s="2"/>
      <c r="GK299" s="2"/>
    </row>
    <row r="300" spans="1:193" x14ac:dyDescent="0.35">
      <c r="A300" s="3"/>
      <c r="B300" s="33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  <c r="FY300" s="2"/>
      <c r="FZ300" s="2"/>
      <c r="GA300" s="64"/>
      <c r="GB300" s="2"/>
      <c r="GC300" s="63"/>
      <c r="GD300" s="2"/>
      <c r="GE300" s="2"/>
      <c r="GF300" s="2"/>
      <c r="GG300" s="2"/>
      <c r="GH300" s="2"/>
      <c r="GI300" s="2"/>
      <c r="GJ300" s="2"/>
      <c r="GK300" s="2"/>
    </row>
    <row r="301" spans="1:193" x14ac:dyDescent="0.35">
      <c r="A301" s="3"/>
      <c r="B301" s="33" t="s">
        <v>606</v>
      </c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  <c r="FY301" s="2"/>
      <c r="FZ301" s="2"/>
      <c r="GA301" s="2"/>
      <c r="GB301" s="2"/>
      <c r="GC301" s="2"/>
      <c r="GD301" s="2"/>
      <c r="GE301" s="2"/>
      <c r="GF301" s="2"/>
      <c r="GG301" s="2"/>
      <c r="GH301" s="2"/>
      <c r="GI301" s="2"/>
      <c r="GJ301" s="2"/>
      <c r="GK301" s="2"/>
    </row>
    <row r="302" spans="1:193" x14ac:dyDescent="0.35">
      <c r="A302" s="3" t="s">
        <v>607</v>
      </c>
      <c r="B302" s="2" t="s">
        <v>608</v>
      </c>
      <c r="C302" s="2">
        <f t="shared" ref="C302:BN302" si="406">C288+C299</f>
        <v>80989881.590000004</v>
      </c>
      <c r="D302" s="2">
        <f t="shared" si="406"/>
        <v>425362432.56</v>
      </c>
      <c r="E302" s="2">
        <f t="shared" si="406"/>
        <v>65861372.560000002</v>
      </c>
      <c r="F302" s="2">
        <f t="shared" si="406"/>
        <v>273984356.12</v>
      </c>
      <c r="G302" s="2">
        <f t="shared" si="406"/>
        <v>18547312.23</v>
      </c>
      <c r="H302" s="2">
        <f t="shared" si="406"/>
        <v>13764277.210000001</v>
      </c>
      <c r="I302" s="2">
        <f t="shared" si="406"/>
        <v>89586419.010000005</v>
      </c>
      <c r="J302" s="2">
        <f t="shared" si="406"/>
        <v>23511572.199999999</v>
      </c>
      <c r="K302" s="2">
        <f t="shared" si="406"/>
        <v>4506590.25</v>
      </c>
      <c r="L302" s="2">
        <f t="shared" si="406"/>
        <v>25732987.73</v>
      </c>
      <c r="M302" s="2">
        <f t="shared" si="406"/>
        <v>12609241.01</v>
      </c>
      <c r="N302" s="2">
        <f t="shared" si="406"/>
        <v>570406481.38</v>
      </c>
      <c r="O302" s="2">
        <f t="shared" si="406"/>
        <v>142039795.15000001</v>
      </c>
      <c r="P302" s="2">
        <f t="shared" si="406"/>
        <v>5729390.6600000001</v>
      </c>
      <c r="Q302" s="2">
        <f t="shared" si="406"/>
        <v>481352278.56999999</v>
      </c>
      <c r="R302" s="2">
        <f t="shared" si="406"/>
        <v>69833329.670000002</v>
      </c>
      <c r="S302" s="2">
        <f t="shared" si="406"/>
        <v>18154146.98</v>
      </c>
      <c r="T302" s="2">
        <f t="shared" si="406"/>
        <v>3377911.46</v>
      </c>
      <c r="U302" s="2">
        <f t="shared" si="406"/>
        <v>1304213.52</v>
      </c>
      <c r="V302" s="2">
        <f t="shared" si="406"/>
        <v>4264346.03</v>
      </c>
      <c r="W302" s="2">
        <f t="shared" si="406"/>
        <v>3796978.65</v>
      </c>
      <c r="X302" s="2">
        <f t="shared" si="406"/>
        <v>1247087.04</v>
      </c>
      <c r="Y302" s="2">
        <f t="shared" si="406"/>
        <v>11491502.76</v>
      </c>
      <c r="Z302" s="2">
        <f t="shared" si="406"/>
        <v>3814681.05</v>
      </c>
      <c r="AA302" s="2">
        <f t="shared" si="406"/>
        <v>348111622.05000001</v>
      </c>
      <c r="AB302" s="2">
        <f t="shared" si="406"/>
        <v>308478219.31999999</v>
      </c>
      <c r="AC302" s="2">
        <f t="shared" si="406"/>
        <v>11344974.07</v>
      </c>
      <c r="AD302" s="2">
        <f t="shared" si="406"/>
        <v>16331704.369999999</v>
      </c>
      <c r="AE302" s="2">
        <f t="shared" si="406"/>
        <v>2115692</v>
      </c>
      <c r="AF302" s="2">
        <f t="shared" si="406"/>
        <v>3590836.03</v>
      </c>
      <c r="AG302" s="2">
        <f t="shared" si="406"/>
        <v>7726310.1900000004</v>
      </c>
      <c r="AH302" s="2">
        <f t="shared" si="406"/>
        <v>11464464.630000001</v>
      </c>
      <c r="AI302" s="2">
        <f t="shared" si="406"/>
        <v>5740704.8399999999</v>
      </c>
      <c r="AJ302" s="2">
        <f t="shared" si="406"/>
        <v>3559412.56</v>
      </c>
      <c r="AK302" s="2">
        <f t="shared" si="406"/>
        <v>3302723.42</v>
      </c>
      <c r="AL302" s="2">
        <f t="shared" si="406"/>
        <v>4668070.82</v>
      </c>
      <c r="AM302" s="2">
        <f t="shared" si="406"/>
        <v>5164230.9800000004</v>
      </c>
      <c r="AN302" s="2">
        <f t="shared" si="406"/>
        <v>4694833.3099999996</v>
      </c>
      <c r="AO302" s="2">
        <f t="shared" si="406"/>
        <v>47499030.799999997</v>
      </c>
      <c r="AP302" s="2">
        <f t="shared" si="406"/>
        <v>983393385.38</v>
      </c>
      <c r="AQ302" s="2">
        <f t="shared" si="406"/>
        <v>4286525.03</v>
      </c>
      <c r="AR302" s="2">
        <f t="shared" si="406"/>
        <v>683448749.69000006</v>
      </c>
      <c r="AS302" s="2">
        <f t="shared" si="406"/>
        <v>79004095.790000007</v>
      </c>
      <c r="AT302" s="2">
        <f t="shared" si="406"/>
        <v>33895922.890000001</v>
      </c>
      <c r="AU302" s="2">
        <f t="shared" si="406"/>
        <v>5173329.62</v>
      </c>
      <c r="AV302" s="2">
        <f t="shared" si="406"/>
        <v>5041865.2699999996</v>
      </c>
      <c r="AW302" s="2">
        <f t="shared" si="406"/>
        <v>4532529.25</v>
      </c>
      <c r="AX302" s="2">
        <f t="shared" si="406"/>
        <v>1605264.61</v>
      </c>
      <c r="AY302" s="2">
        <f t="shared" si="406"/>
        <v>6257293.6600000001</v>
      </c>
      <c r="AZ302" s="2">
        <f t="shared" si="406"/>
        <v>140053585.53999999</v>
      </c>
      <c r="BA302" s="2">
        <f t="shared" si="406"/>
        <v>99877415.689999998</v>
      </c>
      <c r="BB302" s="2">
        <f t="shared" si="406"/>
        <v>79185970.230000004</v>
      </c>
      <c r="BC302" s="2">
        <f t="shared" si="406"/>
        <v>292783934.14999998</v>
      </c>
      <c r="BD302" s="2">
        <f t="shared" si="406"/>
        <v>40478249.759999998</v>
      </c>
      <c r="BE302" s="2">
        <f t="shared" si="406"/>
        <v>14198691.369999999</v>
      </c>
      <c r="BF302" s="2">
        <f t="shared" si="406"/>
        <v>284615074.04000002</v>
      </c>
      <c r="BG302" s="2">
        <f t="shared" si="406"/>
        <v>11687793.220000001</v>
      </c>
      <c r="BH302" s="2">
        <f t="shared" si="406"/>
        <v>7777692.5800000001</v>
      </c>
      <c r="BI302" s="2">
        <f t="shared" si="406"/>
        <v>4577472.74</v>
      </c>
      <c r="BJ302" s="2">
        <f t="shared" si="406"/>
        <v>69824601.590000004</v>
      </c>
      <c r="BK302" s="2">
        <f t="shared" si="406"/>
        <v>351825343.67000002</v>
      </c>
      <c r="BL302" s="2">
        <f t="shared" si="406"/>
        <v>1662810.99</v>
      </c>
      <c r="BM302" s="2">
        <f t="shared" si="406"/>
        <v>6108373.7999999998</v>
      </c>
      <c r="BN302" s="2">
        <f t="shared" si="406"/>
        <v>34586481.539999999</v>
      </c>
      <c r="BO302" s="2">
        <f t="shared" ref="BO302:DZ302" si="407">BO288+BO299</f>
        <v>14474184.91</v>
      </c>
      <c r="BP302" s="2">
        <f t="shared" si="407"/>
        <v>3244001.17</v>
      </c>
      <c r="BQ302" s="2">
        <f t="shared" si="407"/>
        <v>74296559.950000003</v>
      </c>
      <c r="BR302" s="2">
        <f t="shared" si="407"/>
        <v>51074971</v>
      </c>
      <c r="BS302" s="2">
        <f t="shared" si="407"/>
        <v>14313702.32</v>
      </c>
      <c r="BT302" s="2">
        <f t="shared" si="407"/>
        <v>5766595.5</v>
      </c>
      <c r="BU302" s="2">
        <f t="shared" si="407"/>
        <v>6253136.8099999996</v>
      </c>
      <c r="BV302" s="2">
        <f t="shared" si="407"/>
        <v>14662304.77</v>
      </c>
      <c r="BW302" s="2">
        <f t="shared" si="407"/>
        <v>23356711.32</v>
      </c>
      <c r="BX302" s="2">
        <f t="shared" si="407"/>
        <v>1833353.12</v>
      </c>
      <c r="BY302" s="2">
        <f t="shared" si="407"/>
        <v>6315372</v>
      </c>
      <c r="BZ302" s="2">
        <f t="shared" si="407"/>
        <v>3704832.97</v>
      </c>
      <c r="CA302" s="2">
        <f t="shared" si="407"/>
        <v>3067750.53</v>
      </c>
      <c r="CB302" s="2">
        <f t="shared" si="407"/>
        <v>804352897.51999998</v>
      </c>
      <c r="CC302" s="2">
        <f t="shared" si="407"/>
        <v>3616711.24</v>
      </c>
      <c r="CD302" s="2">
        <f t="shared" si="407"/>
        <v>3476377.76</v>
      </c>
      <c r="CE302" s="2">
        <f t="shared" si="407"/>
        <v>3055070.33</v>
      </c>
      <c r="CF302" s="2">
        <f t="shared" si="407"/>
        <v>2333649.35</v>
      </c>
      <c r="CG302" s="2">
        <f t="shared" si="407"/>
        <v>3669922.67</v>
      </c>
      <c r="CH302" s="2">
        <f t="shared" si="407"/>
        <v>2285220.84</v>
      </c>
      <c r="CI302" s="2">
        <f t="shared" si="407"/>
        <v>8815729.0800000001</v>
      </c>
      <c r="CJ302" s="2">
        <f t="shared" si="407"/>
        <v>10904034.550000001</v>
      </c>
      <c r="CK302" s="2">
        <f t="shared" si="407"/>
        <v>64753201.700000003</v>
      </c>
      <c r="CL302" s="2">
        <f t="shared" si="407"/>
        <v>15060148.449999999</v>
      </c>
      <c r="CM302" s="2">
        <f t="shared" si="407"/>
        <v>10085475.779999999</v>
      </c>
      <c r="CN302" s="2">
        <f t="shared" si="407"/>
        <v>358726526.08999997</v>
      </c>
      <c r="CO302" s="2">
        <f t="shared" si="407"/>
        <v>156335561.63</v>
      </c>
      <c r="CP302" s="2">
        <f t="shared" si="407"/>
        <v>12072408.35</v>
      </c>
      <c r="CQ302" s="2">
        <f t="shared" si="407"/>
        <v>10136985.949999999</v>
      </c>
      <c r="CR302" s="2">
        <f t="shared" si="407"/>
        <v>4140827.29</v>
      </c>
      <c r="CS302" s="2">
        <f t="shared" si="407"/>
        <v>4386715.43</v>
      </c>
      <c r="CT302" s="2">
        <f t="shared" si="407"/>
        <v>2439401.11</v>
      </c>
      <c r="CU302" s="2">
        <f t="shared" si="407"/>
        <v>4800891.41</v>
      </c>
      <c r="CV302" s="2">
        <f t="shared" si="407"/>
        <v>1175242.08</v>
      </c>
      <c r="CW302" s="2">
        <f t="shared" si="407"/>
        <v>3900865.56</v>
      </c>
      <c r="CX302" s="2">
        <f t="shared" si="407"/>
        <v>6144848.0999999996</v>
      </c>
      <c r="CY302" s="2">
        <f t="shared" si="407"/>
        <v>1271388.0900000001</v>
      </c>
      <c r="CZ302" s="2">
        <f t="shared" si="407"/>
        <v>20339484.91</v>
      </c>
      <c r="DA302" s="2">
        <f t="shared" si="407"/>
        <v>3621596.64</v>
      </c>
      <c r="DB302" s="2">
        <f t="shared" si="407"/>
        <v>4916736.16</v>
      </c>
      <c r="DC302" s="2">
        <f t="shared" si="407"/>
        <v>3606217.19</v>
      </c>
      <c r="DD302" s="2">
        <f t="shared" si="407"/>
        <v>3394158.19</v>
      </c>
      <c r="DE302" s="2">
        <f t="shared" si="407"/>
        <v>4875034.3499999996</v>
      </c>
      <c r="DF302" s="2">
        <f t="shared" si="407"/>
        <v>214753907.21000001</v>
      </c>
      <c r="DG302" s="2">
        <f t="shared" si="407"/>
        <v>2666180.0699999998</v>
      </c>
      <c r="DH302" s="2">
        <f t="shared" si="407"/>
        <v>20416308.09</v>
      </c>
      <c r="DI302" s="2">
        <f t="shared" si="407"/>
        <v>27461367.289999999</v>
      </c>
      <c r="DJ302" s="2">
        <f t="shared" si="407"/>
        <v>8465891.0600000005</v>
      </c>
      <c r="DK302" s="2">
        <f t="shared" si="407"/>
        <v>6879924.3700000001</v>
      </c>
      <c r="DL302" s="2">
        <f t="shared" si="407"/>
        <v>67638768.159999996</v>
      </c>
      <c r="DM302" s="2">
        <f t="shared" si="407"/>
        <v>4361058.08</v>
      </c>
      <c r="DN302" s="2">
        <f t="shared" si="407"/>
        <v>16924809.969999999</v>
      </c>
      <c r="DO302" s="2">
        <f t="shared" si="407"/>
        <v>38908167.390000001</v>
      </c>
      <c r="DP302" s="2">
        <f t="shared" si="407"/>
        <v>3838845.83</v>
      </c>
      <c r="DQ302" s="2">
        <f t="shared" si="407"/>
        <v>10753796.43</v>
      </c>
      <c r="DR302" s="2">
        <f t="shared" si="407"/>
        <v>16127313.390000001</v>
      </c>
      <c r="DS302" s="2">
        <f t="shared" si="407"/>
        <v>7993419.5099999998</v>
      </c>
      <c r="DT302" s="2">
        <f t="shared" si="407"/>
        <v>3648951.72</v>
      </c>
      <c r="DU302" s="2">
        <f t="shared" si="407"/>
        <v>5373544.5599999996</v>
      </c>
      <c r="DV302" s="2">
        <f t="shared" si="407"/>
        <v>3996070.69</v>
      </c>
      <c r="DW302" s="2">
        <f t="shared" si="407"/>
        <v>4751476.57</v>
      </c>
      <c r="DX302" s="2">
        <f t="shared" si="407"/>
        <v>3493341.15</v>
      </c>
      <c r="DY302" s="2">
        <f t="shared" si="407"/>
        <v>5008447.8499999996</v>
      </c>
      <c r="DZ302" s="2">
        <f t="shared" si="407"/>
        <v>9342393.6199999992</v>
      </c>
      <c r="EA302" s="2">
        <f t="shared" ref="EA302:FX302" si="408">EA288+EA299</f>
        <v>7142985.9000000004</v>
      </c>
      <c r="EB302" s="2">
        <f t="shared" si="408"/>
        <v>6870415.1500000004</v>
      </c>
      <c r="EC302" s="2">
        <f t="shared" si="408"/>
        <v>4219440.91</v>
      </c>
      <c r="ED302" s="2">
        <f t="shared" si="408"/>
        <v>23037735.48</v>
      </c>
      <c r="EE302" s="2">
        <f t="shared" si="408"/>
        <v>3613188.79</v>
      </c>
      <c r="EF302" s="2">
        <f t="shared" si="408"/>
        <v>16358723.460000001</v>
      </c>
      <c r="EG302" s="2">
        <f t="shared" si="408"/>
        <v>4067328.66</v>
      </c>
      <c r="EH302" s="2">
        <f t="shared" si="408"/>
        <v>4078082.33</v>
      </c>
      <c r="EI302" s="2">
        <f t="shared" si="408"/>
        <v>160363420.66</v>
      </c>
      <c r="EJ302" s="2">
        <f t="shared" si="408"/>
        <v>113012668.93000001</v>
      </c>
      <c r="EK302" s="2">
        <f t="shared" si="408"/>
        <v>8448387.2599999998</v>
      </c>
      <c r="EL302" s="2">
        <f t="shared" si="408"/>
        <v>6241512.3300000001</v>
      </c>
      <c r="EM302" s="2">
        <f t="shared" si="408"/>
        <v>5470634.5599999996</v>
      </c>
      <c r="EN302" s="2">
        <f t="shared" si="408"/>
        <v>11795936.449999999</v>
      </c>
      <c r="EO302" s="2">
        <f t="shared" si="408"/>
        <v>4524879.04</v>
      </c>
      <c r="EP302" s="2">
        <f t="shared" si="408"/>
        <v>6155992.8799999999</v>
      </c>
      <c r="EQ302" s="2">
        <f t="shared" si="408"/>
        <v>30176015.449999999</v>
      </c>
      <c r="ER302" s="2">
        <f t="shared" si="408"/>
        <v>5265106.4400000004</v>
      </c>
      <c r="ES302" s="2">
        <f t="shared" si="408"/>
        <v>3618786.68</v>
      </c>
      <c r="ET302" s="2">
        <f t="shared" si="408"/>
        <v>4096092.55</v>
      </c>
      <c r="EU302" s="2">
        <f t="shared" si="408"/>
        <v>7727995</v>
      </c>
      <c r="EV302" s="2">
        <f t="shared" si="408"/>
        <v>1972488.78</v>
      </c>
      <c r="EW302" s="2">
        <f t="shared" si="408"/>
        <v>11836180.34</v>
      </c>
      <c r="EX302" s="2">
        <f t="shared" si="408"/>
        <v>3695212.17</v>
      </c>
      <c r="EY302" s="2">
        <f t="shared" si="408"/>
        <v>9094925.3499999996</v>
      </c>
      <c r="EZ302" s="2">
        <f t="shared" si="408"/>
        <v>2662992.52</v>
      </c>
      <c r="FA302" s="2">
        <f t="shared" si="408"/>
        <v>42432284.810000002</v>
      </c>
      <c r="FB302" s="2">
        <f t="shared" si="408"/>
        <v>4794068.29</v>
      </c>
      <c r="FC302" s="2">
        <f t="shared" si="408"/>
        <v>19620678.91</v>
      </c>
      <c r="FD302" s="2">
        <f t="shared" si="408"/>
        <v>5845059.3899999997</v>
      </c>
      <c r="FE302" s="2">
        <f t="shared" si="408"/>
        <v>1947323.08</v>
      </c>
      <c r="FF302" s="2">
        <f t="shared" si="408"/>
        <v>3894441.21</v>
      </c>
      <c r="FG302" s="2">
        <f t="shared" si="408"/>
        <v>2800526.49</v>
      </c>
      <c r="FH302" s="2">
        <f t="shared" si="408"/>
        <v>1775860.55</v>
      </c>
      <c r="FI302" s="2">
        <f t="shared" si="408"/>
        <v>19703745.329999998</v>
      </c>
      <c r="FJ302" s="2">
        <f t="shared" si="408"/>
        <v>23177056.75</v>
      </c>
      <c r="FK302" s="2">
        <f t="shared" si="408"/>
        <v>30146547.640000001</v>
      </c>
      <c r="FL302" s="2">
        <f t="shared" si="408"/>
        <v>92774704.769999996</v>
      </c>
      <c r="FM302" s="2">
        <f t="shared" si="408"/>
        <v>44410893.810000002</v>
      </c>
      <c r="FN302" s="2">
        <f t="shared" si="408"/>
        <v>261776169.25</v>
      </c>
      <c r="FO302" s="2">
        <f t="shared" si="408"/>
        <v>12998663</v>
      </c>
      <c r="FP302" s="2">
        <f t="shared" si="408"/>
        <v>26770536.969999999</v>
      </c>
      <c r="FQ302" s="2">
        <f t="shared" si="408"/>
        <v>12337711.939999999</v>
      </c>
      <c r="FR302" s="2">
        <f t="shared" si="408"/>
        <v>3437751.62</v>
      </c>
      <c r="FS302" s="2">
        <f t="shared" si="408"/>
        <v>3248420.14</v>
      </c>
      <c r="FT302" s="2">
        <f t="shared" si="408"/>
        <v>1589247.78</v>
      </c>
      <c r="FU302" s="2">
        <f t="shared" si="408"/>
        <v>10725789.68</v>
      </c>
      <c r="FV302" s="2">
        <f t="shared" si="408"/>
        <v>10348944.91</v>
      </c>
      <c r="FW302" s="2">
        <f t="shared" si="408"/>
        <v>3086789.68</v>
      </c>
      <c r="FX302" s="2">
        <f t="shared" si="408"/>
        <v>1492429.26</v>
      </c>
      <c r="FY302" s="2"/>
      <c r="FZ302" s="76">
        <f>SUM(C302:FX302)</f>
        <v>9731487427.3900051</v>
      </c>
      <c r="GA302" s="65">
        <f>GA288</f>
        <v>9929428661.3899975</v>
      </c>
      <c r="GB302" s="65">
        <f>FZ302-GA302</f>
        <v>-197941233.99999237</v>
      </c>
      <c r="GC302" s="2"/>
      <c r="GD302" s="2"/>
      <c r="GE302" s="2"/>
      <c r="GF302" s="2"/>
      <c r="GG302" s="2"/>
      <c r="GH302" s="2"/>
      <c r="GI302" s="2"/>
      <c r="GJ302" s="2"/>
      <c r="GK302" s="2"/>
    </row>
    <row r="303" spans="1:193" x14ac:dyDescent="0.35">
      <c r="A303" s="3" t="s">
        <v>609</v>
      </c>
      <c r="B303" s="2" t="s">
        <v>610</v>
      </c>
      <c r="C303" s="2">
        <f t="shared" ref="C303:BN304" si="409">C289</f>
        <v>32656592.278334647</v>
      </c>
      <c r="D303" s="2">
        <f t="shared" si="409"/>
        <v>122050153.72307038</v>
      </c>
      <c r="E303" s="2">
        <f t="shared" si="409"/>
        <v>33051226.751967102</v>
      </c>
      <c r="F303" s="2">
        <f t="shared" si="409"/>
        <v>89318024.700250193</v>
      </c>
      <c r="G303" s="2">
        <f t="shared" si="409"/>
        <v>14498385.88150131</v>
      </c>
      <c r="H303" s="2">
        <f t="shared" si="409"/>
        <v>3932704.3086785823</v>
      </c>
      <c r="I303" s="2">
        <f t="shared" si="409"/>
        <v>31923489.544274572</v>
      </c>
      <c r="J303" s="2">
        <f t="shared" si="409"/>
        <v>5261813.9282190474</v>
      </c>
      <c r="K303" s="2">
        <f t="shared" si="409"/>
        <v>1392552.5972030573</v>
      </c>
      <c r="L303" s="2">
        <f t="shared" si="409"/>
        <v>23995379.430089008</v>
      </c>
      <c r="M303" s="2">
        <f t="shared" si="409"/>
        <v>8495915.3011018187</v>
      </c>
      <c r="N303" s="2">
        <f t="shared" si="409"/>
        <v>179878384.98932433</v>
      </c>
      <c r="O303" s="2">
        <f t="shared" si="409"/>
        <v>73776337.477119565</v>
      </c>
      <c r="P303" s="2">
        <f t="shared" si="409"/>
        <v>1546004.3060999489</v>
      </c>
      <c r="Q303" s="2">
        <f t="shared" si="409"/>
        <v>155598755.6677776</v>
      </c>
      <c r="R303" s="2">
        <f t="shared" si="409"/>
        <v>2049923.1370213896</v>
      </c>
      <c r="S303" s="2">
        <f t="shared" si="409"/>
        <v>15805564.749845723</v>
      </c>
      <c r="T303" s="2">
        <f t="shared" si="409"/>
        <v>660634.28444545891</v>
      </c>
      <c r="U303" s="2">
        <f t="shared" si="409"/>
        <v>739582.32398065529</v>
      </c>
      <c r="V303" s="2">
        <f t="shared" si="409"/>
        <v>1058751.3498526947</v>
      </c>
      <c r="W303" s="2">
        <f t="shared" si="409"/>
        <v>183902.80493671706</v>
      </c>
      <c r="X303" s="2">
        <f t="shared" si="409"/>
        <v>299853.13395517523</v>
      </c>
      <c r="Y303" s="2">
        <f t="shared" si="409"/>
        <v>1933136.9605826172</v>
      </c>
      <c r="Z303" s="2">
        <f t="shared" si="409"/>
        <v>656631.67105138488</v>
      </c>
      <c r="AA303" s="2">
        <f t="shared" si="409"/>
        <v>185381345.16353503</v>
      </c>
      <c r="AB303" s="2">
        <f t="shared" si="409"/>
        <v>283463458.41918844</v>
      </c>
      <c r="AC303" s="2">
        <f t="shared" si="409"/>
        <v>10044074.968465116</v>
      </c>
      <c r="AD303" s="2">
        <f t="shared" si="409"/>
        <v>10101101.432298334</v>
      </c>
      <c r="AE303" s="2">
        <f t="shared" si="409"/>
        <v>658085.8743210776</v>
      </c>
      <c r="AF303" s="2">
        <f t="shared" si="409"/>
        <v>1148215.3928001451</v>
      </c>
      <c r="AG303" s="2">
        <f t="shared" si="409"/>
        <v>4791476.0997080402</v>
      </c>
      <c r="AH303" s="2">
        <f t="shared" si="409"/>
        <v>1053294.134960775</v>
      </c>
      <c r="AI303" s="2">
        <f t="shared" si="409"/>
        <v>331771.32239643257</v>
      </c>
      <c r="AJ303" s="2">
        <f t="shared" si="409"/>
        <v>991489.20526479895</v>
      </c>
      <c r="AK303" s="2">
        <f t="shared" si="409"/>
        <v>1447608.3068550292</v>
      </c>
      <c r="AL303" s="2">
        <f t="shared" si="409"/>
        <v>2514362.7032171222</v>
      </c>
      <c r="AM303" s="2">
        <f t="shared" si="409"/>
        <v>1330088.7374864481</v>
      </c>
      <c r="AN303" s="2">
        <f t="shared" si="409"/>
        <v>4280707.4131449834</v>
      </c>
      <c r="AO303" s="2">
        <f t="shared" si="409"/>
        <v>16264608.791705638</v>
      </c>
      <c r="AP303" s="2">
        <f t="shared" si="409"/>
        <v>674082570.65659761</v>
      </c>
      <c r="AQ303" s="2">
        <f t="shared" si="409"/>
        <v>1787585.3212162736</v>
      </c>
      <c r="AR303" s="2">
        <f t="shared" si="409"/>
        <v>290757999.32671642</v>
      </c>
      <c r="AS303" s="2">
        <f t="shared" si="409"/>
        <v>59077192.689198114</v>
      </c>
      <c r="AT303" s="2">
        <f t="shared" si="409"/>
        <v>11020967.801551856</v>
      </c>
      <c r="AU303" s="2">
        <f t="shared" si="409"/>
        <v>1738770.6923370271</v>
      </c>
      <c r="AV303" s="2">
        <f t="shared" si="409"/>
        <v>1250191.6990698965</v>
      </c>
      <c r="AW303" s="2">
        <f t="shared" si="409"/>
        <v>959160.18369534716</v>
      </c>
      <c r="AX303" s="2">
        <f t="shared" si="409"/>
        <v>664479.30007901578</v>
      </c>
      <c r="AY303" s="2">
        <f t="shared" si="409"/>
        <v>1669785.2574207489</v>
      </c>
      <c r="AZ303" s="2">
        <f t="shared" si="409"/>
        <v>17525146.516146116</v>
      </c>
      <c r="BA303" s="2">
        <f t="shared" si="409"/>
        <v>26210500.386955999</v>
      </c>
      <c r="BB303" s="2">
        <f t="shared" si="409"/>
        <v>7119432.8314184062</v>
      </c>
      <c r="BC303" s="2">
        <f t="shared" si="409"/>
        <v>97421277.96542123</v>
      </c>
      <c r="BD303" s="2">
        <f t="shared" si="409"/>
        <v>17045085.064198572</v>
      </c>
      <c r="BE303" s="2">
        <f t="shared" si="409"/>
        <v>5660860.9757390609</v>
      </c>
      <c r="BF303" s="2">
        <f t="shared" si="409"/>
        <v>82180783.778288096</v>
      </c>
      <c r="BG303" s="2">
        <f t="shared" si="409"/>
        <v>1867670.0979381581</v>
      </c>
      <c r="BH303" s="2">
        <f t="shared" si="409"/>
        <v>2252962.4108905317</v>
      </c>
      <c r="BI303" s="2">
        <f t="shared" si="409"/>
        <v>743165.76096947747</v>
      </c>
      <c r="BJ303" s="2">
        <f t="shared" si="409"/>
        <v>27852314.82888132</v>
      </c>
      <c r="BK303" s="2">
        <f t="shared" si="409"/>
        <v>54086678.790676355</v>
      </c>
      <c r="BL303" s="2">
        <f t="shared" si="409"/>
        <v>217253.93096649402</v>
      </c>
      <c r="BM303" s="2">
        <f t="shared" si="409"/>
        <v>1134358.7904461897</v>
      </c>
      <c r="BN303" s="2">
        <f t="shared" si="409"/>
        <v>10824688.431099476</v>
      </c>
      <c r="BO303" s="2">
        <f t="shared" ref="BO303:DZ304" si="410">BO289</f>
        <v>4340153.0736531466</v>
      </c>
      <c r="BP303" s="2">
        <f t="shared" si="410"/>
        <v>2802884.6587538598</v>
      </c>
      <c r="BQ303" s="2">
        <f t="shared" si="410"/>
        <v>57612581.678319909</v>
      </c>
      <c r="BR303" s="2">
        <f t="shared" si="410"/>
        <v>11778633.236844599</v>
      </c>
      <c r="BS303" s="2">
        <f t="shared" si="410"/>
        <v>4076179.8843034338</v>
      </c>
      <c r="BT303" s="2">
        <f t="shared" si="410"/>
        <v>3087519.2551995334</v>
      </c>
      <c r="BU303" s="2">
        <f t="shared" si="410"/>
        <v>2442749.9872815395</v>
      </c>
      <c r="BV303" s="2">
        <f t="shared" si="410"/>
        <v>13844595.093367234</v>
      </c>
      <c r="BW303" s="2">
        <f t="shared" si="410"/>
        <v>18631284.503404584</v>
      </c>
      <c r="BX303" s="2">
        <f t="shared" si="410"/>
        <v>1363693.695489815</v>
      </c>
      <c r="BY303" s="2">
        <f t="shared" si="410"/>
        <v>3747865.2837329269</v>
      </c>
      <c r="BZ303" s="2">
        <f t="shared" si="410"/>
        <v>1216640.406784907</v>
      </c>
      <c r="CA303" s="2">
        <f t="shared" si="410"/>
        <v>2527080.6753126369</v>
      </c>
      <c r="CB303" s="2">
        <f t="shared" si="410"/>
        <v>398779588.42631292</v>
      </c>
      <c r="CC303" s="2">
        <f t="shared" si="410"/>
        <v>585953.74241974927</v>
      </c>
      <c r="CD303" s="2">
        <f t="shared" si="410"/>
        <v>486759.55037128291</v>
      </c>
      <c r="CE303" s="2">
        <f t="shared" si="410"/>
        <v>1244213.6149625636</v>
      </c>
      <c r="CF303" s="2">
        <f t="shared" si="410"/>
        <v>784467.85302799824</v>
      </c>
      <c r="CG303" s="2">
        <f t="shared" si="410"/>
        <v>706193.14755458268</v>
      </c>
      <c r="CH303" s="2">
        <f t="shared" si="410"/>
        <v>504345.75612722291</v>
      </c>
      <c r="CI303" s="2">
        <f t="shared" si="410"/>
        <v>3398182.433490945</v>
      </c>
      <c r="CJ303" s="2">
        <f t="shared" si="410"/>
        <v>10590252.316481233</v>
      </c>
      <c r="CK303" s="2">
        <f t="shared" si="410"/>
        <v>20269323.91151683</v>
      </c>
      <c r="CL303" s="2">
        <f t="shared" si="410"/>
        <v>3614355.5583170662</v>
      </c>
      <c r="CM303" s="2">
        <f t="shared" si="410"/>
        <v>2110706.8200031449</v>
      </c>
      <c r="CN303" s="2">
        <f t="shared" si="410"/>
        <v>145426796.29018176</v>
      </c>
      <c r="CO303" s="2">
        <f t="shared" si="410"/>
        <v>97307604.414999232</v>
      </c>
      <c r="CP303" s="2">
        <f t="shared" si="410"/>
        <v>11338100.163257265</v>
      </c>
      <c r="CQ303" s="2">
        <f t="shared" si="410"/>
        <v>3199862.9846131844</v>
      </c>
      <c r="CR303" s="2">
        <f t="shared" si="410"/>
        <v>684309.6914024268</v>
      </c>
      <c r="CS303" s="2">
        <f t="shared" si="410"/>
        <v>1576195.9357032788</v>
      </c>
      <c r="CT303" s="2">
        <f t="shared" si="410"/>
        <v>889757.01879692252</v>
      </c>
      <c r="CU303" s="2">
        <f t="shared" si="410"/>
        <v>488316.14212136471</v>
      </c>
      <c r="CV303" s="2">
        <f t="shared" si="410"/>
        <v>394328.38258771051</v>
      </c>
      <c r="CW303" s="2">
        <f t="shared" si="410"/>
        <v>1360520.3263395098</v>
      </c>
      <c r="CX303" s="2">
        <f t="shared" si="410"/>
        <v>2435164.1103650779</v>
      </c>
      <c r="CY303" s="2">
        <f t="shared" si="410"/>
        <v>183638.3649225322</v>
      </c>
      <c r="CZ303" s="2">
        <f t="shared" si="410"/>
        <v>6939480.3723420305</v>
      </c>
      <c r="DA303" s="2">
        <f t="shared" si="410"/>
        <v>1312426.9138986289</v>
      </c>
      <c r="DB303" s="2">
        <f t="shared" si="410"/>
        <v>1178716.7151717336</v>
      </c>
      <c r="DC303" s="2">
        <f t="shared" si="410"/>
        <v>1378342.193580539</v>
      </c>
      <c r="DD303" s="2">
        <f t="shared" si="410"/>
        <v>1003179.104609352</v>
      </c>
      <c r="DE303" s="2">
        <f t="shared" si="410"/>
        <v>2055318.0689518426</v>
      </c>
      <c r="DF303" s="2">
        <f t="shared" si="410"/>
        <v>77500197.071746662</v>
      </c>
      <c r="DG303" s="2">
        <f t="shared" si="410"/>
        <v>1676111.7666029253</v>
      </c>
      <c r="DH303" s="2">
        <f t="shared" si="410"/>
        <v>10294242.027414937</v>
      </c>
      <c r="DI303" s="2">
        <f t="shared" si="410"/>
        <v>14459360.436222866</v>
      </c>
      <c r="DJ303" s="2">
        <f t="shared" si="410"/>
        <v>1778092.1887167871</v>
      </c>
      <c r="DK303" s="2">
        <f t="shared" si="410"/>
        <v>1337772.7186327181</v>
      </c>
      <c r="DL303" s="2">
        <f t="shared" si="410"/>
        <v>24745378.667346906</v>
      </c>
      <c r="DM303" s="2">
        <f t="shared" si="410"/>
        <v>691848.03229843068</v>
      </c>
      <c r="DN303" s="2">
        <f t="shared" si="410"/>
        <v>7623368.8785485355</v>
      </c>
      <c r="DO303" s="2">
        <f t="shared" si="410"/>
        <v>10354960.037545934</v>
      </c>
      <c r="DP303" s="2">
        <f t="shared" si="410"/>
        <v>917522.61094726203</v>
      </c>
      <c r="DQ303" s="2">
        <f t="shared" si="410"/>
        <v>10344030.083875297</v>
      </c>
      <c r="DR303" s="2">
        <f t="shared" si="410"/>
        <v>2651707.841694423</v>
      </c>
      <c r="DS303" s="2">
        <f t="shared" si="410"/>
        <v>1214990.4284804005</v>
      </c>
      <c r="DT303" s="2">
        <f t="shared" si="410"/>
        <v>326960.03876811347</v>
      </c>
      <c r="DU303" s="2">
        <f t="shared" si="410"/>
        <v>869938.80868899089</v>
      </c>
      <c r="DV303" s="2">
        <f t="shared" si="410"/>
        <v>263788.35732696857</v>
      </c>
      <c r="DW303" s="2">
        <f t="shared" si="410"/>
        <v>655755.4742524965</v>
      </c>
      <c r="DX303" s="2">
        <f t="shared" si="410"/>
        <v>2794986.170100939</v>
      </c>
      <c r="DY303" s="2">
        <f t="shared" si="410"/>
        <v>3994263.0860337317</v>
      </c>
      <c r="DZ303" s="2">
        <f t="shared" si="410"/>
        <v>5854748.5726282215</v>
      </c>
      <c r="EA303" s="2">
        <f t="shared" ref="EA303:FX304" si="411">EA289</f>
        <v>6536198.8169519305</v>
      </c>
      <c r="EB303" s="2">
        <f t="shared" si="411"/>
        <v>2486309.1854463532</v>
      </c>
      <c r="EC303" s="2">
        <f t="shared" si="411"/>
        <v>1081509.2115600074</v>
      </c>
      <c r="ED303" s="2">
        <f t="shared" si="411"/>
        <v>22430368.039028749</v>
      </c>
      <c r="EE303" s="2">
        <f t="shared" si="411"/>
        <v>507477.87524220132</v>
      </c>
      <c r="EF303" s="2">
        <f t="shared" si="411"/>
        <v>2676211.8795601861</v>
      </c>
      <c r="EG303" s="2">
        <f t="shared" si="411"/>
        <v>884665.38384760427</v>
      </c>
      <c r="EH303" s="2">
        <f t="shared" si="411"/>
        <v>418177.34504549758</v>
      </c>
      <c r="EI303" s="2">
        <f t="shared" si="411"/>
        <v>41187752.741830133</v>
      </c>
      <c r="EJ303" s="2">
        <f t="shared" si="411"/>
        <v>33147419.910898414</v>
      </c>
      <c r="EK303" s="2">
        <f t="shared" si="411"/>
        <v>3478376.6187752448</v>
      </c>
      <c r="EL303" s="2">
        <f t="shared" si="411"/>
        <v>1775841.2251296125</v>
      </c>
      <c r="EM303" s="2">
        <f t="shared" si="411"/>
        <v>2875907.5512804766</v>
      </c>
      <c r="EN303" s="2">
        <f t="shared" si="411"/>
        <v>2315719.5898614153</v>
      </c>
      <c r="EO303" s="2">
        <f t="shared" si="411"/>
        <v>1281387.5743316102</v>
      </c>
      <c r="EP303" s="2">
        <f t="shared" si="411"/>
        <v>3976589.3998100809</v>
      </c>
      <c r="EQ303" s="2">
        <f t="shared" si="411"/>
        <v>10921269.912394898</v>
      </c>
      <c r="ER303" s="2">
        <f t="shared" si="411"/>
        <v>3163709.3861279846</v>
      </c>
      <c r="ES303" s="2">
        <f t="shared" si="411"/>
        <v>1029616.447151643</v>
      </c>
      <c r="ET303" s="2">
        <f t="shared" si="411"/>
        <v>1515676.6005718485</v>
      </c>
      <c r="EU303" s="2">
        <f t="shared" si="411"/>
        <v>1291571.5320035878</v>
      </c>
      <c r="EV303" s="2">
        <f t="shared" si="411"/>
        <v>1231707.5363417482</v>
      </c>
      <c r="EW303" s="2">
        <f t="shared" si="411"/>
        <v>9770014.1136098988</v>
      </c>
      <c r="EX303" s="2">
        <f t="shared" si="411"/>
        <v>520119.96730038646</v>
      </c>
      <c r="EY303" s="2">
        <f t="shared" si="411"/>
        <v>934350.63170224964</v>
      </c>
      <c r="EZ303" s="2">
        <f t="shared" si="411"/>
        <v>814619.44106131198</v>
      </c>
      <c r="FA303" s="2">
        <f t="shared" si="411"/>
        <v>40803464.360369407</v>
      </c>
      <c r="FB303" s="2">
        <f t="shared" si="411"/>
        <v>4324330.6107441746</v>
      </c>
      <c r="FC303" s="2">
        <f t="shared" si="411"/>
        <v>12869715.010105763</v>
      </c>
      <c r="FD303" s="2">
        <f t="shared" si="411"/>
        <v>1499960.2217570737</v>
      </c>
      <c r="FE303" s="2">
        <f t="shared" si="411"/>
        <v>647657.86522704922</v>
      </c>
      <c r="FF303" s="2">
        <f t="shared" si="411"/>
        <v>675729.71132404322</v>
      </c>
      <c r="FG303" s="2">
        <f t="shared" si="411"/>
        <v>832458.89899266022</v>
      </c>
      <c r="FH303" s="2">
        <f t="shared" si="411"/>
        <v>936509.28570683068</v>
      </c>
      <c r="FI303" s="2">
        <f t="shared" si="411"/>
        <v>13751402.110691497</v>
      </c>
      <c r="FJ303" s="2">
        <f t="shared" si="411"/>
        <v>22066872.574049301</v>
      </c>
      <c r="FK303" s="2">
        <f t="shared" si="411"/>
        <v>23485658.593684152</v>
      </c>
      <c r="FL303" s="2">
        <f t="shared" si="411"/>
        <v>61987261.709745578</v>
      </c>
      <c r="FM303" s="2">
        <f t="shared" si="411"/>
        <v>27702978.901836876</v>
      </c>
      <c r="FN303" s="2">
        <f t="shared" si="411"/>
        <v>81893540.268315867</v>
      </c>
      <c r="FO303" s="2">
        <f t="shared" si="411"/>
        <v>12369702.318987973</v>
      </c>
      <c r="FP303" s="2">
        <f t="shared" si="411"/>
        <v>18727647.343856838</v>
      </c>
      <c r="FQ303" s="2">
        <f t="shared" si="411"/>
        <v>11822076.423540657</v>
      </c>
      <c r="FR303" s="2">
        <f t="shared" si="411"/>
        <v>3260319.4370391448</v>
      </c>
      <c r="FS303" s="2">
        <f t="shared" si="411"/>
        <v>2254624.2091523698</v>
      </c>
      <c r="FT303" s="2">
        <f t="shared" si="411"/>
        <v>1479941.0434972271</v>
      </c>
      <c r="FU303" s="2">
        <f t="shared" si="411"/>
        <v>4039454.8441747362</v>
      </c>
      <c r="FV303" s="2">
        <f t="shared" si="411"/>
        <v>2891740.6976905726</v>
      </c>
      <c r="FW303" s="2">
        <f t="shared" si="411"/>
        <v>556322.11147656757</v>
      </c>
      <c r="FX303" s="2">
        <f t="shared" si="411"/>
        <v>434566.92928709852</v>
      </c>
      <c r="FY303" s="2"/>
      <c r="FZ303" s="76">
        <f>SUM(C303:FX303)</f>
        <v>4259331061.2068172</v>
      </c>
      <c r="GA303" s="65">
        <f>GA289</f>
        <v>4261484342.8699999</v>
      </c>
      <c r="GB303" s="65">
        <f>FZ303-GA303</f>
        <v>-2153281.6631827354</v>
      </c>
      <c r="GC303" s="2"/>
      <c r="GD303" s="2"/>
      <c r="GE303" s="2"/>
      <c r="GF303" s="2"/>
      <c r="GG303" s="2"/>
      <c r="GH303" s="2"/>
      <c r="GI303" s="2"/>
      <c r="GJ303" s="2"/>
      <c r="GK303" s="2"/>
    </row>
    <row r="304" spans="1:193" x14ac:dyDescent="0.35">
      <c r="A304" s="3" t="s">
        <v>611</v>
      </c>
      <c r="B304" s="2" t="s">
        <v>612</v>
      </c>
      <c r="C304" s="2">
        <f t="shared" si="409"/>
        <v>1618697.92</v>
      </c>
      <c r="D304" s="2">
        <f t="shared" si="409"/>
        <v>6068580.4500000002</v>
      </c>
      <c r="E304" s="2">
        <f t="shared" si="409"/>
        <v>1444121.25</v>
      </c>
      <c r="F304" s="2">
        <f t="shared" si="409"/>
        <v>2186086.4300000002</v>
      </c>
      <c r="G304" s="2">
        <f t="shared" si="409"/>
        <v>428862.04</v>
      </c>
      <c r="H304" s="2">
        <f t="shared" si="409"/>
        <v>184982.61</v>
      </c>
      <c r="I304" s="2">
        <f t="shared" si="409"/>
        <v>1809421.81</v>
      </c>
      <c r="J304" s="2">
        <f t="shared" si="409"/>
        <v>600359.41</v>
      </c>
      <c r="K304" s="2">
        <f t="shared" si="409"/>
        <v>149409.51999999999</v>
      </c>
      <c r="L304" s="2">
        <f t="shared" si="409"/>
        <v>1285932.06</v>
      </c>
      <c r="M304" s="2">
        <f t="shared" si="409"/>
        <v>495734.92</v>
      </c>
      <c r="N304" s="2">
        <f t="shared" si="409"/>
        <v>12893543.369999999</v>
      </c>
      <c r="O304" s="2">
        <f t="shared" si="409"/>
        <v>5184910.91</v>
      </c>
      <c r="P304" s="2">
        <f t="shared" si="409"/>
        <v>98033.26</v>
      </c>
      <c r="Q304" s="2">
        <f t="shared" si="409"/>
        <v>6984070.2400000002</v>
      </c>
      <c r="R304" s="2">
        <f t="shared" si="409"/>
        <v>117387.96</v>
      </c>
      <c r="S304" s="2">
        <f t="shared" si="409"/>
        <v>941027.17</v>
      </c>
      <c r="T304" s="2">
        <f t="shared" si="409"/>
        <v>50774.68</v>
      </c>
      <c r="U304" s="2">
        <f t="shared" si="409"/>
        <v>51513.32</v>
      </c>
      <c r="V304" s="2">
        <f t="shared" si="409"/>
        <v>91452.54</v>
      </c>
      <c r="W304" s="2">
        <f t="shared" si="409"/>
        <v>20485.07</v>
      </c>
      <c r="X304" s="2">
        <f t="shared" si="409"/>
        <v>23503.47</v>
      </c>
      <c r="Y304" s="2">
        <f t="shared" si="409"/>
        <v>145352.82</v>
      </c>
      <c r="Z304" s="2">
        <f t="shared" si="409"/>
        <v>63731.5</v>
      </c>
      <c r="AA304" s="2">
        <f t="shared" si="409"/>
        <v>6802241.46</v>
      </c>
      <c r="AB304" s="2">
        <f t="shared" si="409"/>
        <v>12251040.92</v>
      </c>
      <c r="AC304" s="2">
        <f t="shared" si="409"/>
        <v>578302.21</v>
      </c>
      <c r="AD304" s="2">
        <f t="shared" si="409"/>
        <v>703196.53</v>
      </c>
      <c r="AE304" s="2">
        <f t="shared" si="409"/>
        <v>48617.120000000003</v>
      </c>
      <c r="AF304" s="2">
        <f t="shared" si="409"/>
        <v>86811.59</v>
      </c>
      <c r="AG304" s="2">
        <f t="shared" si="409"/>
        <v>322958.38</v>
      </c>
      <c r="AH304" s="2">
        <f t="shared" si="409"/>
        <v>172657.77</v>
      </c>
      <c r="AI304" s="2">
        <f t="shared" si="409"/>
        <v>53122.47</v>
      </c>
      <c r="AJ304" s="2">
        <f t="shared" si="409"/>
        <v>128163.01</v>
      </c>
      <c r="AK304" s="2">
        <f t="shared" si="409"/>
        <v>74603.09</v>
      </c>
      <c r="AL304" s="2">
        <f t="shared" si="409"/>
        <v>98388.41</v>
      </c>
      <c r="AM304" s="2">
        <f t="shared" si="409"/>
        <v>115377.55</v>
      </c>
      <c r="AN304" s="2">
        <f t="shared" si="409"/>
        <v>413990.07</v>
      </c>
      <c r="AO304" s="2">
        <f t="shared" si="409"/>
        <v>1676936.43</v>
      </c>
      <c r="AP304" s="2">
        <f t="shared" si="409"/>
        <v>37700132.310000002</v>
      </c>
      <c r="AQ304" s="2">
        <f t="shared" si="409"/>
        <v>97428.55</v>
      </c>
      <c r="AR304" s="2">
        <f t="shared" si="409"/>
        <v>21880966.199999999</v>
      </c>
      <c r="AS304" s="2">
        <f t="shared" si="409"/>
        <v>2513262.4</v>
      </c>
      <c r="AT304" s="2">
        <f t="shared" si="409"/>
        <v>1167107.3600000001</v>
      </c>
      <c r="AU304" s="2">
        <f t="shared" si="409"/>
        <v>178802.57</v>
      </c>
      <c r="AV304" s="2">
        <f t="shared" si="409"/>
        <v>179035.75</v>
      </c>
      <c r="AW304" s="2">
        <f t="shared" si="409"/>
        <v>102589.94</v>
      </c>
      <c r="AX304" s="2">
        <f t="shared" si="409"/>
        <v>78396.2</v>
      </c>
      <c r="AY304" s="2">
        <f t="shared" si="409"/>
        <v>127245.96</v>
      </c>
      <c r="AZ304" s="2">
        <f t="shared" si="409"/>
        <v>1512386.73</v>
      </c>
      <c r="BA304" s="2">
        <f t="shared" si="409"/>
        <v>2187937.56</v>
      </c>
      <c r="BB304" s="2">
        <f t="shared" si="409"/>
        <v>485771.55</v>
      </c>
      <c r="BC304" s="2">
        <f t="shared" si="409"/>
        <v>8539684.5500000007</v>
      </c>
      <c r="BD304" s="2">
        <f t="shared" si="409"/>
        <v>1409316.74</v>
      </c>
      <c r="BE304" s="2">
        <f t="shared" si="409"/>
        <v>425098.36</v>
      </c>
      <c r="BF304" s="2">
        <f t="shared" si="409"/>
        <v>6979427.0599999996</v>
      </c>
      <c r="BG304" s="2">
        <f t="shared" si="409"/>
        <v>115579.55</v>
      </c>
      <c r="BH304" s="2">
        <f t="shared" si="409"/>
        <v>147663.12</v>
      </c>
      <c r="BI304" s="2">
        <f t="shared" si="409"/>
        <v>55868.160000000003</v>
      </c>
      <c r="BJ304" s="2">
        <f t="shared" si="409"/>
        <v>1934186.26</v>
      </c>
      <c r="BK304" s="2">
        <f t="shared" si="409"/>
        <v>1031173.03</v>
      </c>
      <c r="BL304" s="2">
        <f t="shared" si="409"/>
        <v>18195.330000000002</v>
      </c>
      <c r="BM304" s="2">
        <f t="shared" si="409"/>
        <v>91995.89</v>
      </c>
      <c r="BN304" s="2">
        <f t="shared" si="409"/>
        <v>1139858.77</v>
      </c>
      <c r="BO304" s="2">
        <f t="shared" si="410"/>
        <v>396388.6</v>
      </c>
      <c r="BP304" s="2">
        <f t="shared" si="410"/>
        <v>245997.25</v>
      </c>
      <c r="BQ304" s="2">
        <f t="shared" si="410"/>
        <v>1733716.34</v>
      </c>
      <c r="BR304" s="2">
        <f t="shared" si="410"/>
        <v>459017.22</v>
      </c>
      <c r="BS304" s="2">
        <f t="shared" si="410"/>
        <v>258944.15</v>
      </c>
      <c r="BT304" s="2">
        <f t="shared" si="410"/>
        <v>149392.14000000001</v>
      </c>
      <c r="BU304" s="2">
        <f t="shared" si="410"/>
        <v>109362.84</v>
      </c>
      <c r="BV304" s="2">
        <f t="shared" si="410"/>
        <v>817601.21</v>
      </c>
      <c r="BW304" s="2">
        <f t="shared" si="410"/>
        <v>711654.23</v>
      </c>
      <c r="BX304" s="2">
        <f t="shared" si="410"/>
        <v>99943.77</v>
      </c>
      <c r="BY304" s="2">
        <f t="shared" si="410"/>
        <v>193396.48000000001</v>
      </c>
      <c r="BZ304" s="2">
        <f t="shared" si="410"/>
        <v>99867.18</v>
      </c>
      <c r="CA304" s="2">
        <f t="shared" si="410"/>
        <v>394616.81</v>
      </c>
      <c r="CB304" s="2">
        <f t="shared" si="410"/>
        <v>24768877.350000001</v>
      </c>
      <c r="CC304" s="2">
        <f t="shared" si="410"/>
        <v>91062.73</v>
      </c>
      <c r="CD304" s="2">
        <f t="shared" si="410"/>
        <v>72919.69</v>
      </c>
      <c r="CE304" s="2">
        <f t="shared" si="410"/>
        <v>104487.79</v>
      </c>
      <c r="CF304" s="2">
        <f t="shared" si="410"/>
        <v>86249.23</v>
      </c>
      <c r="CG304" s="2">
        <f t="shared" si="410"/>
        <v>74426.7</v>
      </c>
      <c r="CH304" s="2">
        <f t="shared" si="410"/>
        <v>33444.1</v>
      </c>
      <c r="CI304" s="2">
        <f t="shared" si="410"/>
        <v>320790.64</v>
      </c>
      <c r="CJ304" s="2">
        <f t="shared" si="410"/>
        <v>313858.84000000003</v>
      </c>
      <c r="CK304" s="2">
        <f t="shared" si="410"/>
        <v>1519908.61</v>
      </c>
      <c r="CL304" s="2">
        <f t="shared" si="410"/>
        <v>233618.03</v>
      </c>
      <c r="CM304" s="2">
        <f t="shared" si="410"/>
        <v>113893.58</v>
      </c>
      <c r="CN304" s="2">
        <f t="shared" si="410"/>
        <v>8605084.4100000001</v>
      </c>
      <c r="CO304" s="2">
        <f t="shared" si="410"/>
        <v>5153394.09</v>
      </c>
      <c r="CP304" s="2">
        <f t="shared" si="410"/>
        <v>734189.06</v>
      </c>
      <c r="CQ304" s="2">
        <f t="shared" si="410"/>
        <v>386426.67</v>
      </c>
      <c r="CR304" s="2">
        <f t="shared" si="410"/>
        <v>80485.73</v>
      </c>
      <c r="CS304" s="2">
        <f t="shared" si="410"/>
        <v>248224.67</v>
      </c>
      <c r="CT304" s="2">
        <f t="shared" si="410"/>
        <v>85958.85</v>
      </c>
      <c r="CU304" s="2">
        <f t="shared" si="410"/>
        <v>58359.59</v>
      </c>
      <c r="CV304" s="2">
        <f t="shared" si="410"/>
        <v>47858.69</v>
      </c>
      <c r="CW304" s="2">
        <f t="shared" si="410"/>
        <v>134115.63</v>
      </c>
      <c r="CX304" s="2">
        <f t="shared" si="410"/>
        <v>243713.34</v>
      </c>
      <c r="CY304" s="2">
        <f t="shared" si="410"/>
        <v>18970.75</v>
      </c>
      <c r="CZ304" s="2">
        <f t="shared" si="410"/>
        <v>629899.39</v>
      </c>
      <c r="DA304" s="2">
        <f t="shared" si="410"/>
        <v>123499.93</v>
      </c>
      <c r="DB304" s="2">
        <f t="shared" si="410"/>
        <v>101395.44</v>
      </c>
      <c r="DC304" s="2">
        <f t="shared" si="410"/>
        <v>112080.46</v>
      </c>
      <c r="DD304" s="2">
        <f t="shared" si="410"/>
        <v>97944.92</v>
      </c>
      <c r="DE304" s="2">
        <f t="shared" si="410"/>
        <v>288400.14</v>
      </c>
      <c r="DF304" s="2">
        <f t="shared" si="410"/>
        <v>7817551.8200000003</v>
      </c>
      <c r="DG304" s="2">
        <f t="shared" si="410"/>
        <v>118174.05</v>
      </c>
      <c r="DH304" s="2">
        <f t="shared" si="410"/>
        <v>1002544.97</v>
      </c>
      <c r="DI304" s="2">
        <f t="shared" si="410"/>
        <v>1169415.45</v>
      </c>
      <c r="DJ304" s="2">
        <f t="shared" si="410"/>
        <v>169846.5</v>
      </c>
      <c r="DK304" s="2">
        <f t="shared" si="410"/>
        <v>88144.5</v>
      </c>
      <c r="DL304" s="2">
        <f t="shared" si="410"/>
        <v>2420056.54</v>
      </c>
      <c r="DM304" s="2">
        <f t="shared" si="410"/>
        <v>77790.55</v>
      </c>
      <c r="DN304" s="2">
        <f t="shared" si="410"/>
        <v>628414.66</v>
      </c>
      <c r="DO304" s="2">
        <f t="shared" si="410"/>
        <v>761258.72</v>
      </c>
      <c r="DP304" s="2">
        <f t="shared" si="410"/>
        <v>77422.7</v>
      </c>
      <c r="DQ304" s="2">
        <f t="shared" si="410"/>
        <v>409714.16</v>
      </c>
      <c r="DR304" s="2">
        <f t="shared" si="410"/>
        <v>475735.48</v>
      </c>
      <c r="DS304" s="2">
        <f t="shared" si="410"/>
        <v>198489</v>
      </c>
      <c r="DT304" s="2">
        <f t="shared" si="410"/>
        <v>53085.02</v>
      </c>
      <c r="DU304" s="2">
        <f t="shared" si="410"/>
        <v>128255.13</v>
      </c>
      <c r="DV304" s="2">
        <f t="shared" si="410"/>
        <v>49041.63</v>
      </c>
      <c r="DW304" s="2">
        <f t="shared" si="410"/>
        <v>105819.77</v>
      </c>
      <c r="DX304" s="2">
        <f t="shared" si="410"/>
        <v>165524.42000000001</v>
      </c>
      <c r="DY304" s="2">
        <f t="shared" si="410"/>
        <v>211849.28</v>
      </c>
      <c r="DZ304" s="2">
        <f t="shared" si="410"/>
        <v>440337.14</v>
      </c>
      <c r="EA304" s="2">
        <f t="shared" si="411"/>
        <v>606678.97</v>
      </c>
      <c r="EB304" s="2">
        <f t="shared" si="411"/>
        <v>264983.83</v>
      </c>
      <c r="EC304" s="2">
        <f t="shared" si="411"/>
        <v>112196.29</v>
      </c>
      <c r="ED304" s="2">
        <f t="shared" si="411"/>
        <v>606490.69999999995</v>
      </c>
      <c r="EE304" s="2">
        <f t="shared" si="411"/>
        <v>69368.460000000006</v>
      </c>
      <c r="EF304" s="2">
        <f t="shared" si="411"/>
        <v>327633.84999999998</v>
      </c>
      <c r="EG304" s="2">
        <f t="shared" si="411"/>
        <v>120677.96</v>
      </c>
      <c r="EH304" s="2">
        <f t="shared" si="411"/>
        <v>51207.78</v>
      </c>
      <c r="EI304" s="2">
        <f t="shared" si="411"/>
        <v>3323220.8</v>
      </c>
      <c r="EJ304" s="2">
        <f t="shared" si="411"/>
        <v>2056399.34</v>
      </c>
      <c r="EK304" s="2">
        <f t="shared" si="411"/>
        <v>137117.85</v>
      </c>
      <c r="EL304" s="2">
        <f t="shared" si="411"/>
        <v>36713.550000000003</v>
      </c>
      <c r="EM304" s="2">
        <f t="shared" si="411"/>
        <v>247634.55</v>
      </c>
      <c r="EN304" s="2">
        <f t="shared" si="411"/>
        <v>285190.57</v>
      </c>
      <c r="EO304" s="2">
        <f t="shared" si="411"/>
        <v>144936.91</v>
      </c>
      <c r="EP304" s="2">
        <f t="shared" si="411"/>
        <v>223170.3</v>
      </c>
      <c r="EQ304" s="2">
        <f t="shared" si="411"/>
        <v>1024267.5</v>
      </c>
      <c r="ER304" s="2">
        <f t="shared" si="411"/>
        <v>209171.85</v>
      </c>
      <c r="ES304" s="2">
        <f t="shared" si="411"/>
        <v>106678.02</v>
      </c>
      <c r="ET304" s="2">
        <f t="shared" si="411"/>
        <v>133939.82999999999</v>
      </c>
      <c r="EU304" s="2">
        <f t="shared" si="411"/>
        <v>189375.43</v>
      </c>
      <c r="EV304" s="2">
        <f t="shared" si="411"/>
        <v>43464.959999999999</v>
      </c>
      <c r="EW304" s="2">
        <f t="shared" si="411"/>
        <v>341846.47</v>
      </c>
      <c r="EX304" s="2">
        <f t="shared" si="411"/>
        <v>19788.41</v>
      </c>
      <c r="EY304" s="2">
        <f t="shared" si="411"/>
        <v>106184.84</v>
      </c>
      <c r="EZ304" s="2">
        <f t="shared" si="411"/>
        <v>92250.34</v>
      </c>
      <c r="FA304" s="2">
        <f t="shared" si="411"/>
        <v>1567984.63</v>
      </c>
      <c r="FB304" s="2">
        <f t="shared" si="411"/>
        <v>469609.63</v>
      </c>
      <c r="FC304" s="2">
        <f t="shared" si="411"/>
        <v>926616</v>
      </c>
      <c r="FD304" s="2">
        <f t="shared" si="411"/>
        <v>157711.57</v>
      </c>
      <c r="FE304" s="2">
        <f t="shared" si="411"/>
        <v>64813.09</v>
      </c>
      <c r="FF304" s="2">
        <f t="shared" si="411"/>
        <v>70542.399999999994</v>
      </c>
      <c r="FG304" s="2">
        <f t="shared" si="411"/>
        <v>71488.67</v>
      </c>
      <c r="FH304" s="2">
        <f t="shared" si="411"/>
        <v>112198.64</v>
      </c>
      <c r="FI304" s="2">
        <f t="shared" si="411"/>
        <v>558618.73</v>
      </c>
      <c r="FJ304" s="2">
        <f t="shared" si="411"/>
        <v>861473.15</v>
      </c>
      <c r="FK304" s="2">
        <f t="shared" si="411"/>
        <v>927120.98</v>
      </c>
      <c r="FL304" s="2">
        <f t="shared" si="411"/>
        <v>1829177.87</v>
      </c>
      <c r="FM304" s="2">
        <f t="shared" si="411"/>
        <v>532404.37</v>
      </c>
      <c r="FN304" s="2">
        <f t="shared" si="411"/>
        <v>3532207.73</v>
      </c>
      <c r="FO304" s="2">
        <f t="shared" si="411"/>
        <v>629176.46</v>
      </c>
      <c r="FP304" s="2">
        <f t="shared" si="411"/>
        <v>752042.46</v>
      </c>
      <c r="FQ304" s="2">
        <f t="shared" si="411"/>
        <v>409839.03</v>
      </c>
      <c r="FR304" s="2">
        <f t="shared" si="411"/>
        <v>177143.45</v>
      </c>
      <c r="FS304" s="2">
        <f t="shared" si="411"/>
        <v>72860.350000000006</v>
      </c>
      <c r="FT304" s="2">
        <f t="shared" si="411"/>
        <v>109456.97</v>
      </c>
      <c r="FU304" s="2">
        <f t="shared" si="411"/>
        <v>297429.19</v>
      </c>
      <c r="FV304" s="2">
        <f t="shared" si="411"/>
        <v>195022.78</v>
      </c>
      <c r="FW304" s="2">
        <f t="shared" si="411"/>
        <v>48430.720000000001</v>
      </c>
      <c r="FX304" s="2">
        <f t="shared" si="411"/>
        <v>39107.11</v>
      </c>
      <c r="FY304" s="2"/>
      <c r="FZ304" s="76">
        <f>SUM(C304:FX304)</f>
        <v>248978465.73999995</v>
      </c>
      <c r="GA304" s="65">
        <f>GA290</f>
        <v>248978465.73999995</v>
      </c>
      <c r="GB304" s="65">
        <f>FZ304-GA304</f>
        <v>0</v>
      </c>
      <c r="GC304" s="2"/>
      <c r="GD304" s="2"/>
      <c r="GE304" s="2"/>
      <c r="GF304" s="2"/>
      <c r="GG304" s="2"/>
      <c r="GH304" s="2"/>
      <c r="GI304" s="2"/>
      <c r="GJ304" s="2"/>
      <c r="GK304" s="2"/>
    </row>
    <row r="305" spans="1:193" x14ac:dyDescent="0.35">
      <c r="A305" s="3" t="s">
        <v>613</v>
      </c>
      <c r="B305" s="2" t="s">
        <v>599</v>
      </c>
      <c r="C305" s="2">
        <f>IF(C302-C303-C304&lt;0,0,C302-C303-C304)</f>
        <v>46714591.391665354</v>
      </c>
      <c r="D305" s="2">
        <f t="shared" ref="D305:BO305" si="412">IF(D302-D303-D304&lt;0,0,D302-D303-D304)</f>
        <v>297243698.38692963</v>
      </c>
      <c r="E305" s="2">
        <f t="shared" si="412"/>
        <v>31366024.5580329</v>
      </c>
      <c r="F305" s="2">
        <f t="shared" si="412"/>
        <v>182480244.98974979</v>
      </c>
      <c r="G305" s="2">
        <f t="shared" si="412"/>
        <v>3620064.3084986908</v>
      </c>
      <c r="H305" s="2">
        <f t="shared" si="412"/>
        <v>9646590.2913214192</v>
      </c>
      <c r="I305" s="2">
        <f t="shared" si="412"/>
        <v>55853507.655725434</v>
      </c>
      <c r="J305" s="2">
        <f t="shared" si="412"/>
        <v>17649398.861780953</v>
      </c>
      <c r="K305" s="2">
        <f t="shared" si="412"/>
        <v>2964628.1327969427</v>
      </c>
      <c r="L305" s="2">
        <f t="shared" si="412"/>
        <v>451676.23991099233</v>
      </c>
      <c r="M305" s="2">
        <f t="shared" si="412"/>
        <v>3617590.7888981812</v>
      </c>
      <c r="N305" s="2">
        <f t="shared" si="412"/>
        <v>377634553.02067566</v>
      </c>
      <c r="O305" s="2">
        <f t="shared" si="412"/>
        <v>63078546.762880445</v>
      </c>
      <c r="P305" s="2">
        <f t="shared" si="412"/>
        <v>4085353.0939000514</v>
      </c>
      <c r="Q305" s="2">
        <f t="shared" si="412"/>
        <v>318769452.66222239</v>
      </c>
      <c r="R305" s="2">
        <f t="shared" si="412"/>
        <v>67666018.572978616</v>
      </c>
      <c r="S305" s="2">
        <f t="shared" si="412"/>
        <v>1407555.0601542778</v>
      </c>
      <c r="T305" s="2">
        <f t="shared" si="412"/>
        <v>2666502.4955545408</v>
      </c>
      <c r="U305" s="2">
        <f t="shared" si="412"/>
        <v>513117.87601934472</v>
      </c>
      <c r="V305" s="2">
        <f t="shared" si="412"/>
        <v>3114142.1401473056</v>
      </c>
      <c r="W305" s="2">
        <f t="shared" si="412"/>
        <v>3592590.7750632828</v>
      </c>
      <c r="X305" s="2">
        <f t="shared" si="412"/>
        <v>923730.43604482478</v>
      </c>
      <c r="Y305" s="2">
        <f t="shared" si="412"/>
        <v>9413012.9794173818</v>
      </c>
      <c r="Z305" s="2">
        <f t="shared" si="412"/>
        <v>3094317.8789486149</v>
      </c>
      <c r="AA305" s="2">
        <f t="shared" si="412"/>
        <v>155928035.42646497</v>
      </c>
      <c r="AB305" s="2">
        <f t="shared" si="412"/>
        <v>12763719.980811553</v>
      </c>
      <c r="AC305" s="2">
        <f t="shared" si="412"/>
        <v>722596.89153488446</v>
      </c>
      <c r="AD305" s="2">
        <f t="shared" si="412"/>
        <v>5527406.4077016646</v>
      </c>
      <c r="AE305" s="2">
        <f t="shared" si="412"/>
        <v>1408989.0056789224</v>
      </c>
      <c r="AF305" s="2">
        <f t="shared" si="412"/>
        <v>2355809.0471998546</v>
      </c>
      <c r="AG305" s="2">
        <f t="shared" si="412"/>
        <v>2611875.7102919603</v>
      </c>
      <c r="AH305" s="2">
        <f t="shared" si="412"/>
        <v>10238512.725039227</v>
      </c>
      <c r="AI305" s="2">
        <f t="shared" si="412"/>
        <v>5355811.0476035671</v>
      </c>
      <c r="AJ305" s="2">
        <f t="shared" si="412"/>
        <v>2439760.3447352014</v>
      </c>
      <c r="AK305" s="2">
        <f t="shared" si="412"/>
        <v>1780512.0231449706</v>
      </c>
      <c r="AL305" s="2">
        <f t="shared" si="412"/>
        <v>2055319.7067828781</v>
      </c>
      <c r="AM305" s="2">
        <f t="shared" si="412"/>
        <v>3718764.6925135525</v>
      </c>
      <c r="AN305" s="2">
        <f t="shared" si="412"/>
        <v>135.826855016232</v>
      </c>
      <c r="AO305" s="2">
        <f t="shared" si="412"/>
        <v>29557485.578294359</v>
      </c>
      <c r="AP305" s="2">
        <f t="shared" si="412"/>
        <v>271610682.41340238</v>
      </c>
      <c r="AQ305" s="2">
        <f t="shared" si="412"/>
        <v>2401511.1587837269</v>
      </c>
      <c r="AR305" s="2">
        <f t="shared" si="412"/>
        <v>370809784.16328365</v>
      </c>
      <c r="AS305" s="2">
        <f t="shared" si="412"/>
        <v>17413640.700801894</v>
      </c>
      <c r="AT305" s="2">
        <f t="shared" si="412"/>
        <v>21707847.728448145</v>
      </c>
      <c r="AU305" s="2">
        <f t="shared" si="412"/>
        <v>3255756.3576629735</v>
      </c>
      <c r="AV305" s="2">
        <f t="shared" si="412"/>
        <v>3612637.8209301028</v>
      </c>
      <c r="AW305" s="2">
        <f t="shared" si="412"/>
        <v>3470779.126304653</v>
      </c>
      <c r="AX305" s="2">
        <f t="shared" si="412"/>
        <v>862389.10992098437</v>
      </c>
      <c r="AY305" s="2">
        <f t="shared" si="412"/>
        <v>4460262.4425792517</v>
      </c>
      <c r="AZ305" s="2">
        <f t="shared" si="412"/>
        <v>121016052.29385386</v>
      </c>
      <c r="BA305" s="2">
        <f t="shared" si="412"/>
        <v>71478977.743043989</v>
      </c>
      <c r="BB305" s="2">
        <f t="shared" si="412"/>
        <v>71580765.848581597</v>
      </c>
      <c r="BC305" s="2">
        <f t="shared" si="412"/>
        <v>186822971.63457873</v>
      </c>
      <c r="BD305" s="2">
        <f t="shared" si="412"/>
        <v>22023847.955801427</v>
      </c>
      <c r="BE305" s="2">
        <f t="shared" si="412"/>
        <v>8112732.0342609389</v>
      </c>
      <c r="BF305" s="2">
        <f t="shared" si="412"/>
        <v>195454863.20171192</v>
      </c>
      <c r="BG305" s="2">
        <f t="shared" si="412"/>
        <v>9704543.5720618423</v>
      </c>
      <c r="BH305" s="2">
        <f t="shared" si="412"/>
        <v>5377067.0491094682</v>
      </c>
      <c r="BI305" s="2">
        <f t="shared" si="412"/>
        <v>3778438.8190305224</v>
      </c>
      <c r="BJ305" s="2">
        <f t="shared" si="412"/>
        <v>40038100.501118682</v>
      </c>
      <c r="BK305" s="2">
        <f t="shared" si="412"/>
        <v>296707491.84932369</v>
      </c>
      <c r="BL305" s="2">
        <f t="shared" si="412"/>
        <v>1427361.729033506</v>
      </c>
      <c r="BM305" s="2">
        <f t="shared" si="412"/>
        <v>4882019.1195538109</v>
      </c>
      <c r="BN305" s="2">
        <f t="shared" si="412"/>
        <v>22621934.338900525</v>
      </c>
      <c r="BO305" s="2">
        <f t="shared" si="412"/>
        <v>9737643.2363468539</v>
      </c>
      <c r="BP305" s="2">
        <f t="shared" ref="BP305:EA305" si="413">IF(BP302-BP303-BP304&lt;0,0,BP302-BP303-BP304)</f>
        <v>195119.26124614011</v>
      </c>
      <c r="BQ305" s="2">
        <f t="shared" si="413"/>
        <v>14950261.931680094</v>
      </c>
      <c r="BR305" s="2">
        <f t="shared" si="413"/>
        <v>38837320.543155402</v>
      </c>
      <c r="BS305" s="2">
        <f t="shared" si="413"/>
        <v>9978578.2856965661</v>
      </c>
      <c r="BT305" s="2">
        <f t="shared" si="413"/>
        <v>2529684.1048004664</v>
      </c>
      <c r="BU305" s="2">
        <f t="shared" si="413"/>
        <v>3701023.9827184603</v>
      </c>
      <c r="BV305" s="2">
        <f t="shared" si="413"/>
        <v>108.4666327657178</v>
      </c>
      <c r="BW305" s="2">
        <f t="shared" si="413"/>
        <v>4013772.5865954165</v>
      </c>
      <c r="BX305" s="2">
        <f t="shared" si="413"/>
        <v>369715.65451018512</v>
      </c>
      <c r="BY305" s="2">
        <f t="shared" si="413"/>
        <v>2374110.2362670731</v>
      </c>
      <c r="BZ305" s="2">
        <f t="shared" si="413"/>
        <v>2388325.3832150931</v>
      </c>
      <c r="CA305" s="2">
        <f t="shared" si="413"/>
        <v>146053.04468736291</v>
      </c>
      <c r="CB305" s="2">
        <f t="shared" si="413"/>
        <v>380804431.74368703</v>
      </c>
      <c r="CC305" s="2">
        <f t="shared" si="413"/>
        <v>2939694.7675802507</v>
      </c>
      <c r="CD305" s="2">
        <f t="shared" si="413"/>
        <v>2916698.5196287171</v>
      </c>
      <c r="CE305" s="2">
        <f t="shared" si="413"/>
        <v>1706368.9250374364</v>
      </c>
      <c r="CF305" s="2">
        <f t="shared" si="413"/>
        <v>1462932.2669720019</v>
      </c>
      <c r="CG305" s="2">
        <f t="shared" si="413"/>
        <v>2889302.8224454168</v>
      </c>
      <c r="CH305" s="2">
        <f t="shared" si="413"/>
        <v>1747430.9838727769</v>
      </c>
      <c r="CI305" s="2">
        <f t="shared" si="413"/>
        <v>5096756.0065090554</v>
      </c>
      <c r="CJ305" s="2">
        <f t="shared" si="413"/>
        <v>0</v>
      </c>
      <c r="CK305" s="2">
        <f t="shared" si="413"/>
        <v>42963969.178483173</v>
      </c>
      <c r="CL305" s="2">
        <f t="shared" si="413"/>
        <v>11212174.861682935</v>
      </c>
      <c r="CM305" s="2">
        <f t="shared" si="413"/>
        <v>7860875.3799968548</v>
      </c>
      <c r="CN305" s="2">
        <f t="shared" si="413"/>
        <v>204694645.38981822</v>
      </c>
      <c r="CO305" s="2">
        <f t="shared" si="413"/>
        <v>53874563.12500076</v>
      </c>
      <c r="CP305" s="2">
        <f t="shared" si="413"/>
        <v>119.12674273410812</v>
      </c>
      <c r="CQ305" s="2">
        <f t="shared" si="413"/>
        <v>6550696.2953868154</v>
      </c>
      <c r="CR305" s="2">
        <f t="shared" si="413"/>
        <v>3376031.8685975731</v>
      </c>
      <c r="CS305" s="2">
        <f t="shared" si="413"/>
        <v>2562294.8242967213</v>
      </c>
      <c r="CT305" s="2">
        <f t="shared" si="413"/>
        <v>1463685.2412030771</v>
      </c>
      <c r="CU305" s="2">
        <f t="shared" si="413"/>
        <v>4254215.6778786359</v>
      </c>
      <c r="CV305" s="2">
        <f t="shared" si="413"/>
        <v>733055.0074122895</v>
      </c>
      <c r="CW305" s="2">
        <f t="shared" si="413"/>
        <v>2406229.6036604904</v>
      </c>
      <c r="CX305" s="2">
        <f t="shared" si="413"/>
        <v>3465970.6496349219</v>
      </c>
      <c r="CY305" s="2">
        <f t="shared" si="413"/>
        <v>1068778.975077468</v>
      </c>
      <c r="CZ305" s="2">
        <f t="shared" si="413"/>
        <v>12770105.147657968</v>
      </c>
      <c r="DA305" s="2">
        <f t="shared" si="413"/>
        <v>2185669.7961013713</v>
      </c>
      <c r="DB305" s="2">
        <f t="shared" si="413"/>
        <v>3636624.0048282663</v>
      </c>
      <c r="DC305" s="2">
        <f t="shared" si="413"/>
        <v>2115794.536419461</v>
      </c>
      <c r="DD305" s="2">
        <f t="shared" si="413"/>
        <v>2293034.1653906479</v>
      </c>
      <c r="DE305" s="2">
        <f t="shared" si="413"/>
        <v>2531316.1410481571</v>
      </c>
      <c r="DF305" s="2">
        <f t="shared" si="413"/>
        <v>129436158.31825334</v>
      </c>
      <c r="DG305" s="2">
        <f t="shared" si="413"/>
        <v>871894.25339707453</v>
      </c>
      <c r="DH305" s="2">
        <f t="shared" si="413"/>
        <v>9119521.0925850626</v>
      </c>
      <c r="DI305" s="2">
        <f t="shared" si="413"/>
        <v>11832591.403777134</v>
      </c>
      <c r="DJ305" s="2">
        <f t="shared" si="413"/>
        <v>6517952.3712832136</v>
      </c>
      <c r="DK305" s="2">
        <f t="shared" si="413"/>
        <v>5454007.1513672825</v>
      </c>
      <c r="DL305" s="2">
        <f t="shared" si="413"/>
        <v>40473332.952653088</v>
      </c>
      <c r="DM305" s="2">
        <f t="shared" si="413"/>
        <v>3591419.4977015695</v>
      </c>
      <c r="DN305" s="2">
        <f t="shared" si="413"/>
        <v>8673026.4314514622</v>
      </c>
      <c r="DO305" s="2">
        <f t="shared" si="413"/>
        <v>27791948.632454067</v>
      </c>
      <c r="DP305" s="2">
        <f t="shared" si="413"/>
        <v>2843900.5190527379</v>
      </c>
      <c r="DQ305" s="2">
        <f t="shared" si="413"/>
        <v>52.186124703090172</v>
      </c>
      <c r="DR305" s="2">
        <f t="shared" si="413"/>
        <v>12999870.068305578</v>
      </c>
      <c r="DS305" s="2">
        <f t="shared" si="413"/>
        <v>6579940.0815195991</v>
      </c>
      <c r="DT305" s="2">
        <f t="shared" si="413"/>
        <v>3268906.6612318866</v>
      </c>
      <c r="DU305" s="2">
        <f t="shared" si="413"/>
        <v>4375350.6213110089</v>
      </c>
      <c r="DV305" s="2">
        <f t="shared" si="413"/>
        <v>3683240.7026730315</v>
      </c>
      <c r="DW305" s="2">
        <f t="shared" si="413"/>
        <v>3989901.3257475039</v>
      </c>
      <c r="DX305" s="2">
        <f t="shared" si="413"/>
        <v>532830.55989906087</v>
      </c>
      <c r="DY305" s="2">
        <f t="shared" si="413"/>
        <v>802335.4839662679</v>
      </c>
      <c r="DZ305" s="2">
        <f t="shared" si="413"/>
        <v>3047307.9073717776</v>
      </c>
      <c r="EA305" s="2">
        <f t="shared" si="413"/>
        <v>108.11304806987755</v>
      </c>
      <c r="EB305" s="2">
        <f t="shared" ref="EB305:FX305" si="414">IF(EB302-EB303-EB304&lt;0,0,EB302-EB303-EB304)</f>
        <v>4119122.1345536467</v>
      </c>
      <c r="EC305" s="2">
        <f t="shared" si="414"/>
        <v>3025735.4084399929</v>
      </c>
      <c r="ED305" s="2">
        <f t="shared" si="414"/>
        <v>876.74097125162371</v>
      </c>
      <c r="EE305" s="2">
        <f t="shared" si="414"/>
        <v>3036342.4547577989</v>
      </c>
      <c r="EF305" s="2">
        <f t="shared" si="414"/>
        <v>13354877.730439816</v>
      </c>
      <c r="EG305" s="2">
        <f t="shared" si="414"/>
        <v>3061985.3161523957</v>
      </c>
      <c r="EH305" s="2">
        <f t="shared" si="414"/>
        <v>3608697.2049545026</v>
      </c>
      <c r="EI305" s="2">
        <f t="shared" si="414"/>
        <v>115852447.11816986</v>
      </c>
      <c r="EJ305" s="2">
        <f t="shared" si="414"/>
        <v>77808849.679101586</v>
      </c>
      <c r="EK305" s="2">
        <f t="shared" si="414"/>
        <v>4832892.7912247553</v>
      </c>
      <c r="EL305" s="2">
        <f t="shared" si="414"/>
        <v>4428957.5548703875</v>
      </c>
      <c r="EM305" s="2">
        <f t="shared" si="414"/>
        <v>2347092.4587195232</v>
      </c>
      <c r="EN305" s="2">
        <f t="shared" si="414"/>
        <v>9195026.2901385836</v>
      </c>
      <c r="EO305" s="2">
        <f t="shared" si="414"/>
        <v>3098554.5556683894</v>
      </c>
      <c r="EP305" s="2">
        <f t="shared" si="414"/>
        <v>1956233.180189919</v>
      </c>
      <c r="EQ305" s="2">
        <f t="shared" si="414"/>
        <v>18230478.037605099</v>
      </c>
      <c r="ER305" s="2">
        <f t="shared" si="414"/>
        <v>1892225.2038720157</v>
      </c>
      <c r="ES305" s="2">
        <f t="shared" si="414"/>
        <v>2482492.2128483574</v>
      </c>
      <c r="ET305" s="2">
        <f t="shared" si="414"/>
        <v>2446476.1194281513</v>
      </c>
      <c r="EU305" s="2">
        <f t="shared" si="414"/>
        <v>6247048.0379964123</v>
      </c>
      <c r="EV305" s="2">
        <f t="shared" si="414"/>
        <v>697316.28365825186</v>
      </c>
      <c r="EW305" s="2">
        <f t="shared" si="414"/>
        <v>1724319.756390101</v>
      </c>
      <c r="EX305" s="2">
        <f t="shared" si="414"/>
        <v>3155303.7926996131</v>
      </c>
      <c r="EY305" s="2">
        <f t="shared" si="414"/>
        <v>8054389.8782977499</v>
      </c>
      <c r="EZ305" s="2">
        <f t="shared" si="414"/>
        <v>1756122.7389386881</v>
      </c>
      <c r="FA305" s="2">
        <f t="shared" si="414"/>
        <v>60835.819630595855</v>
      </c>
      <c r="FB305" s="2">
        <f t="shared" si="414"/>
        <v>128.04925582546275</v>
      </c>
      <c r="FC305" s="2">
        <f t="shared" si="414"/>
        <v>5824347.8998942375</v>
      </c>
      <c r="FD305" s="2">
        <f t="shared" si="414"/>
        <v>4187387.5982429259</v>
      </c>
      <c r="FE305" s="2">
        <f t="shared" si="414"/>
        <v>1234852.1247729508</v>
      </c>
      <c r="FF305" s="2">
        <f t="shared" si="414"/>
        <v>3148169.0986759569</v>
      </c>
      <c r="FG305" s="2">
        <f t="shared" si="414"/>
        <v>1896578.9210073401</v>
      </c>
      <c r="FH305" s="2">
        <f t="shared" si="414"/>
        <v>727152.62429316936</v>
      </c>
      <c r="FI305" s="2">
        <f t="shared" si="414"/>
        <v>5393724.4893085007</v>
      </c>
      <c r="FJ305" s="2">
        <f t="shared" si="414"/>
        <v>248711.02595069853</v>
      </c>
      <c r="FK305" s="2">
        <f t="shared" si="414"/>
        <v>5733768.0663158484</v>
      </c>
      <c r="FL305" s="2">
        <f t="shared" si="414"/>
        <v>28958265.190254416</v>
      </c>
      <c r="FM305" s="2">
        <f t="shared" si="414"/>
        <v>16175510.538163127</v>
      </c>
      <c r="FN305" s="2">
        <f t="shared" si="414"/>
        <v>176350421.25168416</v>
      </c>
      <c r="FO305" s="2">
        <f t="shared" si="414"/>
        <v>0</v>
      </c>
      <c r="FP305" s="2">
        <f t="shared" si="414"/>
        <v>7290847.1661431612</v>
      </c>
      <c r="FQ305" s="2">
        <f t="shared" si="414"/>
        <v>105796.48645934206</v>
      </c>
      <c r="FR305" s="2">
        <f t="shared" si="414"/>
        <v>288.73296085529728</v>
      </c>
      <c r="FS305" s="2">
        <f t="shared" si="414"/>
        <v>920935.58084763039</v>
      </c>
      <c r="FT305" s="2">
        <f t="shared" si="414"/>
        <v>0</v>
      </c>
      <c r="FU305" s="2">
        <f t="shared" si="414"/>
        <v>6388905.6458252631</v>
      </c>
      <c r="FV305" s="2">
        <f t="shared" si="414"/>
        <v>7262181.4323094273</v>
      </c>
      <c r="FW305" s="2">
        <f t="shared" si="414"/>
        <v>2482036.8485234324</v>
      </c>
      <c r="FX305" s="2">
        <f t="shared" si="414"/>
        <v>1018755.2207129014</v>
      </c>
      <c r="FY305" s="2"/>
      <c r="FZ305" s="76">
        <f>SUM(C305:FX305)</f>
        <v>5223178343.0621471</v>
      </c>
      <c r="GA305" s="65">
        <f>GA291</f>
        <v>5418965852.7799978</v>
      </c>
      <c r="GB305" s="65">
        <f>FZ305-GA305</f>
        <v>-195787509.71785069</v>
      </c>
      <c r="GC305" s="2"/>
      <c r="GD305" s="2"/>
      <c r="GE305" s="2"/>
      <c r="GF305" s="2"/>
      <c r="GG305" s="2"/>
      <c r="GH305" s="2"/>
      <c r="GI305" s="2"/>
      <c r="GJ305" s="2"/>
      <c r="GK305" s="2"/>
    </row>
    <row r="306" spans="1:193" x14ac:dyDescent="0.35">
      <c r="A306" s="3" t="s">
        <v>614</v>
      </c>
      <c r="B306" s="2" t="s">
        <v>615</v>
      </c>
      <c r="C306" s="2">
        <v>0</v>
      </c>
      <c r="D306" s="2">
        <v>0</v>
      </c>
      <c r="E306" s="2">
        <v>0</v>
      </c>
      <c r="F306" s="2">
        <v>0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0</v>
      </c>
      <c r="R306" s="2">
        <v>0</v>
      </c>
      <c r="S306" s="2">
        <v>0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0</v>
      </c>
      <c r="AA306" s="2">
        <v>0</v>
      </c>
      <c r="AB306" s="2">
        <v>0</v>
      </c>
      <c r="AC306" s="2">
        <v>0</v>
      </c>
      <c r="AD306" s="2">
        <v>0</v>
      </c>
      <c r="AE306" s="2">
        <v>0</v>
      </c>
      <c r="AF306" s="2">
        <v>0</v>
      </c>
      <c r="AG306" s="2">
        <v>0</v>
      </c>
      <c r="AH306" s="2">
        <v>0</v>
      </c>
      <c r="AI306" s="2">
        <v>0</v>
      </c>
      <c r="AJ306" s="2">
        <v>0</v>
      </c>
      <c r="AK306" s="2">
        <v>0</v>
      </c>
      <c r="AL306" s="2">
        <v>0</v>
      </c>
      <c r="AM306" s="2">
        <v>0</v>
      </c>
      <c r="AN306" s="2">
        <v>0</v>
      </c>
      <c r="AO306" s="2">
        <v>0</v>
      </c>
      <c r="AP306" s="2">
        <v>0</v>
      </c>
      <c r="AQ306" s="2">
        <v>0</v>
      </c>
      <c r="AR306" s="2">
        <v>0</v>
      </c>
      <c r="AS306" s="2">
        <v>0</v>
      </c>
      <c r="AT306" s="2">
        <v>0</v>
      </c>
      <c r="AU306" s="2">
        <v>0</v>
      </c>
      <c r="AV306" s="2">
        <v>0</v>
      </c>
      <c r="AW306" s="2">
        <v>0</v>
      </c>
      <c r="AX306" s="2">
        <v>0</v>
      </c>
      <c r="AY306" s="2">
        <v>0</v>
      </c>
      <c r="AZ306" s="2">
        <v>0</v>
      </c>
      <c r="BA306" s="2">
        <v>0</v>
      </c>
      <c r="BB306" s="2">
        <v>0</v>
      </c>
      <c r="BC306" s="2">
        <v>0</v>
      </c>
      <c r="BD306" s="2">
        <v>0</v>
      </c>
      <c r="BE306" s="2">
        <v>0</v>
      </c>
      <c r="BF306" s="2">
        <v>0</v>
      </c>
      <c r="BG306" s="2">
        <v>0</v>
      </c>
      <c r="BH306" s="2">
        <v>0</v>
      </c>
      <c r="BI306" s="2">
        <v>0</v>
      </c>
      <c r="BJ306" s="2">
        <v>0</v>
      </c>
      <c r="BK306" s="2">
        <v>0</v>
      </c>
      <c r="BL306" s="2">
        <v>0</v>
      </c>
      <c r="BM306" s="2">
        <v>0</v>
      </c>
      <c r="BN306" s="2">
        <v>0</v>
      </c>
      <c r="BO306" s="2">
        <v>0</v>
      </c>
      <c r="BP306" s="2">
        <v>0</v>
      </c>
      <c r="BQ306" s="2">
        <v>0</v>
      </c>
      <c r="BR306" s="2">
        <v>0</v>
      </c>
      <c r="BS306" s="2">
        <v>0</v>
      </c>
      <c r="BT306" s="2">
        <v>0</v>
      </c>
      <c r="BU306" s="2">
        <v>0</v>
      </c>
      <c r="BV306" s="2">
        <v>0</v>
      </c>
      <c r="BW306" s="2">
        <v>0</v>
      </c>
      <c r="BX306" s="2">
        <v>0</v>
      </c>
      <c r="BY306" s="2">
        <v>0</v>
      </c>
      <c r="BZ306" s="2">
        <v>0</v>
      </c>
      <c r="CA306" s="2">
        <v>0</v>
      </c>
      <c r="CB306" s="2">
        <v>0</v>
      </c>
      <c r="CC306" s="2">
        <v>0</v>
      </c>
      <c r="CD306" s="2">
        <v>0</v>
      </c>
      <c r="CE306" s="2">
        <v>0</v>
      </c>
      <c r="CF306" s="2">
        <v>0</v>
      </c>
      <c r="CG306" s="2">
        <v>0</v>
      </c>
      <c r="CH306" s="2">
        <v>0</v>
      </c>
      <c r="CI306" s="2">
        <v>0</v>
      </c>
      <c r="CJ306" s="2">
        <v>0</v>
      </c>
      <c r="CK306" s="2">
        <v>0</v>
      </c>
      <c r="CL306" s="2">
        <v>0</v>
      </c>
      <c r="CM306" s="2">
        <v>0</v>
      </c>
      <c r="CN306" s="2">
        <v>0</v>
      </c>
      <c r="CO306" s="2">
        <v>0</v>
      </c>
      <c r="CP306" s="2">
        <v>0</v>
      </c>
      <c r="CQ306" s="2">
        <v>0</v>
      </c>
      <c r="CR306" s="2">
        <v>0</v>
      </c>
      <c r="CS306" s="2">
        <v>0</v>
      </c>
      <c r="CT306" s="2">
        <v>0</v>
      </c>
      <c r="CU306" s="2">
        <v>0</v>
      </c>
      <c r="CV306" s="2">
        <v>0</v>
      </c>
      <c r="CW306" s="2">
        <v>0</v>
      </c>
      <c r="CX306" s="2">
        <v>0</v>
      </c>
      <c r="CY306" s="2">
        <v>0</v>
      </c>
      <c r="CZ306" s="2">
        <v>0</v>
      </c>
      <c r="DA306" s="2">
        <v>0</v>
      </c>
      <c r="DB306" s="2">
        <v>0</v>
      </c>
      <c r="DC306" s="2">
        <v>0</v>
      </c>
      <c r="DD306" s="2">
        <v>0</v>
      </c>
      <c r="DE306" s="2">
        <v>0</v>
      </c>
      <c r="DF306" s="2">
        <v>0</v>
      </c>
      <c r="DG306" s="2">
        <v>0</v>
      </c>
      <c r="DH306" s="2">
        <v>0</v>
      </c>
      <c r="DI306" s="2">
        <v>0</v>
      </c>
      <c r="DJ306" s="2">
        <v>0</v>
      </c>
      <c r="DK306" s="2">
        <v>0</v>
      </c>
      <c r="DL306" s="2">
        <v>0</v>
      </c>
      <c r="DM306" s="2">
        <v>0</v>
      </c>
      <c r="DN306" s="2">
        <v>0</v>
      </c>
      <c r="DO306" s="2">
        <v>0</v>
      </c>
      <c r="DP306" s="2">
        <v>0</v>
      </c>
      <c r="DQ306" s="2">
        <v>0</v>
      </c>
      <c r="DR306" s="2">
        <v>0</v>
      </c>
      <c r="DS306" s="2">
        <v>0</v>
      </c>
      <c r="DT306" s="2">
        <v>0</v>
      </c>
      <c r="DU306" s="2">
        <v>0</v>
      </c>
      <c r="DV306" s="2">
        <v>0</v>
      </c>
      <c r="DW306" s="2">
        <v>0</v>
      </c>
      <c r="DX306" s="2">
        <v>0</v>
      </c>
      <c r="DY306" s="2">
        <v>0</v>
      </c>
      <c r="DZ306" s="2">
        <v>0</v>
      </c>
      <c r="EA306" s="2">
        <v>0</v>
      </c>
      <c r="EB306" s="2">
        <v>0</v>
      </c>
      <c r="EC306" s="2">
        <v>0</v>
      </c>
      <c r="ED306" s="2">
        <v>0</v>
      </c>
      <c r="EE306" s="2">
        <v>0</v>
      </c>
      <c r="EF306" s="2">
        <v>0</v>
      </c>
      <c r="EG306" s="2">
        <v>0</v>
      </c>
      <c r="EH306" s="2">
        <v>0</v>
      </c>
      <c r="EI306" s="2">
        <v>0</v>
      </c>
      <c r="EJ306" s="2">
        <v>0</v>
      </c>
      <c r="EK306" s="2">
        <v>0</v>
      </c>
      <c r="EL306" s="2">
        <v>0</v>
      </c>
      <c r="EM306" s="2">
        <v>0</v>
      </c>
      <c r="EN306" s="2">
        <v>0</v>
      </c>
      <c r="EO306" s="2">
        <v>0</v>
      </c>
      <c r="EP306" s="2">
        <v>0</v>
      </c>
      <c r="EQ306" s="2">
        <v>0</v>
      </c>
      <c r="ER306" s="2">
        <v>0</v>
      </c>
      <c r="ES306" s="2">
        <v>0</v>
      </c>
      <c r="ET306" s="2">
        <v>0</v>
      </c>
      <c r="EU306" s="2">
        <v>0</v>
      </c>
      <c r="EV306" s="2">
        <v>0</v>
      </c>
      <c r="EW306" s="2">
        <v>0</v>
      </c>
      <c r="EX306" s="2">
        <v>0</v>
      </c>
      <c r="EY306" s="2">
        <v>0</v>
      </c>
      <c r="EZ306" s="2">
        <v>0</v>
      </c>
      <c r="FA306" s="2">
        <v>0</v>
      </c>
      <c r="FB306" s="2">
        <v>0</v>
      </c>
      <c r="FC306" s="2">
        <v>0</v>
      </c>
      <c r="FD306" s="2">
        <v>0</v>
      </c>
      <c r="FE306" s="2">
        <v>0</v>
      </c>
      <c r="FF306" s="2">
        <v>0</v>
      </c>
      <c r="FG306" s="2">
        <v>0</v>
      </c>
      <c r="FH306" s="2">
        <v>0</v>
      </c>
      <c r="FI306" s="2">
        <v>0</v>
      </c>
      <c r="FJ306" s="2">
        <v>0</v>
      </c>
      <c r="FK306" s="2">
        <v>0</v>
      </c>
      <c r="FL306" s="2">
        <v>0</v>
      </c>
      <c r="FM306" s="2">
        <v>0</v>
      </c>
      <c r="FN306" s="2">
        <v>0</v>
      </c>
      <c r="FO306" s="2">
        <v>0</v>
      </c>
      <c r="FP306" s="2">
        <v>0</v>
      </c>
      <c r="FQ306" s="2">
        <v>0</v>
      </c>
      <c r="FR306" s="2">
        <v>0</v>
      </c>
      <c r="FS306" s="2">
        <v>0</v>
      </c>
      <c r="FT306" s="2">
        <v>0</v>
      </c>
      <c r="FU306" s="2">
        <v>0</v>
      </c>
      <c r="FV306" s="2">
        <v>0</v>
      </c>
      <c r="FW306" s="2">
        <v>0</v>
      </c>
      <c r="FX306" s="2">
        <v>0</v>
      </c>
      <c r="FY306" s="2"/>
      <c r="FZ306" s="76">
        <f>SUM(C306:FX306)</f>
        <v>0</v>
      </c>
      <c r="GA306" s="65">
        <v>0</v>
      </c>
      <c r="GB306" s="65">
        <f>FZ306-GA306</f>
        <v>0</v>
      </c>
      <c r="GC306" s="2"/>
      <c r="GD306" s="2"/>
      <c r="GE306" s="2"/>
      <c r="GF306" s="2"/>
      <c r="GG306" s="2"/>
      <c r="GH306" s="2"/>
      <c r="GI306" s="2"/>
      <c r="GJ306" s="2"/>
      <c r="GK306" s="2"/>
    </row>
    <row r="307" spans="1:193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>
        <v>115733</v>
      </c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>
        <f>FA306-FA307</f>
        <v>0</v>
      </c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>
        <v>410873</v>
      </c>
      <c r="FQ307" s="2"/>
      <c r="FR307" s="2"/>
      <c r="FS307" s="2"/>
      <c r="FT307" s="2"/>
      <c r="FU307" s="2"/>
      <c r="FV307" s="2"/>
      <c r="FW307" s="2"/>
      <c r="FX307" s="2"/>
      <c r="FY307" s="2"/>
      <c r="FZ307" s="76"/>
      <c r="GA307" s="79"/>
      <c r="GB307" s="2"/>
      <c r="GC307" s="80"/>
      <c r="GD307" s="2"/>
      <c r="GE307" s="2"/>
      <c r="GF307" s="2"/>
      <c r="GG307" s="2"/>
      <c r="GH307" s="2"/>
      <c r="GI307" s="2"/>
      <c r="GJ307" s="2"/>
      <c r="GK307" s="2"/>
    </row>
    <row r="308" spans="1:193" x14ac:dyDescent="0.35">
      <c r="A308" s="3" t="s">
        <v>616</v>
      </c>
      <c r="B308" s="2" t="s">
        <v>617</v>
      </c>
      <c r="C308" s="2">
        <f t="shared" ref="C308:BN308" si="415">(C302-C306)/C101</f>
        <v>12237.818312178906</v>
      </c>
      <c r="D308" s="2">
        <f t="shared" si="415"/>
        <v>11577.008125850525</v>
      </c>
      <c r="E308" s="2">
        <f t="shared" si="415"/>
        <v>12566.086499274976</v>
      </c>
      <c r="F308" s="2">
        <f t="shared" si="415"/>
        <v>11444.865436621483</v>
      </c>
      <c r="G308" s="2">
        <f t="shared" si="415"/>
        <v>12094.758545810239</v>
      </c>
      <c r="H308" s="2">
        <f t="shared" si="415"/>
        <v>12234.913075555556</v>
      </c>
      <c r="I308" s="2">
        <f t="shared" si="415"/>
        <v>12376.207969773161</v>
      </c>
      <c r="J308" s="2">
        <f t="shared" si="415"/>
        <v>11838.656696878146</v>
      </c>
      <c r="K308" s="2">
        <f t="shared" si="415"/>
        <v>16477.478062157221</v>
      </c>
      <c r="L308" s="2">
        <f t="shared" si="415"/>
        <v>12350.846042716583</v>
      </c>
      <c r="M308" s="2">
        <f t="shared" si="415"/>
        <v>14215.604295377678</v>
      </c>
      <c r="N308" s="2">
        <f t="shared" si="415"/>
        <v>11725.202555094875</v>
      </c>
      <c r="O308" s="2">
        <f t="shared" si="415"/>
        <v>11163.578822651001</v>
      </c>
      <c r="P308" s="2">
        <f t="shared" si="415"/>
        <v>16003.884525139665</v>
      </c>
      <c r="Q308" s="2">
        <f t="shared" si="415"/>
        <v>12662.0004621799</v>
      </c>
      <c r="R308" s="2">
        <f t="shared" si="415"/>
        <v>11467.826532556039</v>
      </c>
      <c r="S308" s="2">
        <f t="shared" si="415"/>
        <v>12185.626916364614</v>
      </c>
      <c r="T308" s="2">
        <f t="shared" si="415"/>
        <v>20597.021097560977</v>
      </c>
      <c r="U308" s="2">
        <f t="shared" si="415"/>
        <v>26084.270400000001</v>
      </c>
      <c r="V308" s="2">
        <f t="shared" si="415"/>
        <v>17119.012565234847</v>
      </c>
      <c r="W308" s="2">
        <f t="shared" si="415"/>
        <v>18046.476473384031</v>
      </c>
      <c r="X308" s="2">
        <f t="shared" si="415"/>
        <v>24941.7408</v>
      </c>
      <c r="Y308" s="2">
        <f t="shared" si="415"/>
        <v>12436.691298701298</v>
      </c>
      <c r="Z308" s="2">
        <f t="shared" si="415"/>
        <v>17339.459318181816</v>
      </c>
      <c r="AA308" s="2">
        <f t="shared" si="415"/>
        <v>11372.145936578147</v>
      </c>
      <c r="AB308" s="2">
        <f t="shared" si="415"/>
        <v>11496.782511730527</v>
      </c>
      <c r="AC308" s="2">
        <f t="shared" si="415"/>
        <v>12467.004472527473</v>
      </c>
      <c r="AD308" s="2">
        <f t="shared" si="415"/>
        <v>11553.271342671194</v>
      </c>
      <c r="AE308" s="2">
        <f t="shared" si="415"/>
        <v>22996.652173913044</v>
      </c>
      <c r="AF308" s="2">
        <f t="shared" si="415"/>
        <v>20060.536480446925</v>
      </c>
      <c r="AG308" s="2">
        <f t="shared" si="415"/>
        <v>13437.0612</v>
      </c>
      <c r="AH308" s="2">
        <f t="shared" si="415"/>
        <v>12394.015816216217</v>
      </c>
      <c r="AI308" s="2">
        <f t="shared" si="415"/>
        <v>13866.436811594203</v>
      </c>
      <c r="AJ308" s="2">
        <f t="shared" si="415"/>
        <v>20937.720941176471</v>
      </c>
      <c r="AK308" s="2">
        <f t="shared" si="415"/>
        <v>21586.427581699347</v>
      </c>
      <c r="AL308" s="2">
        <f t="shared" si="415"/>
        <v>16436.869084507045</v>
      </c>
      <c r="AM308" s="2">
        <f t="shared" si="415"/>
        <v>15415.614865671643</v>
      </c>
      <c r="AN308" s="2">
        <f t="shared" si="415"/>
        <v>16358.304216027873</v>
      </c>
      <c r="AO308" s="2">
        <f t="shared" si="415"/>
        <v>11634.505168275118</v>
      </c>
      <c r="AP308" s="2">
        <f t="shared" si="415"/>
        <v>12054.994206355821</v>
      </c>
      <c r="AQ308" s="2">
        <f t="shared" si="415"/>
        <v>18718.449912663757</v>
      </c>
      <c r="AR308" s="2">
        <f t="shared" si="415"/>
        <v>11204.61788961632</v>
      </c>
      <c r="AS308" s="2">
        <f t="shared" si="415"/>
        <v>12406.422077575378</v>
      </c>
      <c r="AT308" s="2">
        <f t="shared" si="415"/>
        <v>11543.360199564091</v>
      </c>
      <c r="AU308" s="2">
        <f t="shared" si="415"/>
        <v>16397.241267828842</v>
      </c>
      <c r="AV308" s="2">
        <f t="shared" si="415"/>
        <v>16862.425652173912</v>
      </c>
      <c r="AW308" s="2">
        <f t="shared" si="415"/>
        <v>17670.67933723197</v>
      </c>
      <c r="AX308" s="2">
        <f t="shared" si="415"/>
        <v>26754.410166666668</v>
      </c>
      <c r="AY308" s="2">
        <f t="shared" si="415"/>
        <v>14518.082737819026</v>
      </c>
      <c r="AZ308" s="2">
        <f t="shared" si="415"/>
        <v>11803.727332029801</v>
      </c>
      <c r="BA308" s="2">
        <f t="shared" si="415"/>
        <v>11093.792701321781</v>
      </c>
      <c r="BB308" s="2">
        <f t="shared" si="415"/>
        <v>11212.014021748364</v>
      </c>
      <c r="BC308" s="2">
        <f t="shared" si="415"/>
        <v>11533.28346923501</v>
      </c>
      <c r="BD308" s="2">
        <f t="shared" si="415"/>
        <v>11080.823914590746</v>
      </c>
      <c r="BE308" s="2">
        <f t="shared" si="415"/>
        <v>11997.204368398816</v>
      </c>
      <c r="BF308" s="2">
        <f t="shared" si="415"/>
        <v>11055.288041422118</v>
      </c>
      <c r="BG308" s="2">
        <f t="shared" si="415"/>
        <v>13236.458912797283</v>
      </c>
      <c r="BH308" s="2">
        <f t="shared" si="415"/>
        <v>13317.966746575343</v>
      </c>
      <c r="BI308" s="2">
        <f t="shared" si="415"/>
        <v>18569.869127789047</v>
      </c>
      <c r="BJ308" s="2">
        <f t="shared" si="415"/>
        <v>11077.467610616661</v>
      </c>
      <c r="BK308" s="2">
        <f t="shared" si="415"/>
        <v>11155.990083679753</v>
      </c>
      <c r="BL308" s="2">
        <f t="shared" si="415"/>
        <v>25780.015348837209</v>
      </c>
      <c r="BM308" s="2">
        <f t="shared" si="415"/>
        <v>14406.541981132075</v>
      </c>
      <c r="BN308" s="2">
        <f t="shared" si="415"/>
        <v>11404.8939985491</v>
      </c>
      <c r="BO308" s="2">
        <f t="shared" ref="BO308:DZ308" si="416">(BO302-BO306)/BO101</f>
        <v>11796.401719641402</v>
      </c>
      <c r="BP308" s="2">
        <f t="shared" si="416"/>
        <v>21771.819932885905</v>
      </c>
      <c r="BQ308" s="2">
        <f t="shared" si="416"/>
        <v>12486.816798319329</v>
      </c>
      <c r="BR308" s="2">
        <f t="shared" si="416"/>
        <v>11368.688732582468</v>
      </c>
      <c r="BS308" s="2">
        <f t="shared" si="416"/>
        <v>13006.544588823263</v>
      </c>
      <c r="BT308" s="2">
        <f t="shared" si="416"/>
        <v>15670.096467391304</v>
      </c>
      <c r="BU308" s="2">
        <f t="shared" si="416"/>
        <v>14730.593191990576</v>
      </c>
      <c r="BV308" s="2">
        <f t="shared" si="416"/>
        <v>11939.98759771987</v>
      </c>
      <c r="BW308" s="2">
        <f t="shared" si="416"/>
        <v>11771.349319625038</v>
      </c>
      <c r="BX308" s="2">
        <f t="shared" si="416"/>
        <v>26570.335072463771</v>
      </c>
      <c r="BY308" s="2">
        <f t="shared" si="416"/>
        <v>14451.652173913044</v>
      </c>
      <c r="BZ308" s="2">
        <f t="shared" si="416"/>
        <v>18711.277626262628</v>
      </c>
      <c r="CA308" s="2">
        <f t="shared" si="416"/>
        <v>21991.04322580645</v>
      </c>
      <c r="CB308" s="2">
        <f t="shared" si="416"/>
        <v>11319.953748159907</v>
      </c>
      <c r="CC308" s="2">
        <f t="shared" si="416"/>
        <v>19035.322315789475</v>
      </c>
      <c r="CD308" s="2">
        <f t="shared" si="416"/>
        <v>17184.269698467619</v>
      </c>
      <c r="CE308" s="2">
        <f t="shared" si="416"/>
        <v>20642.367094594596</v>
      </c>
      <c r="CF308" s="2">
        <f t="shared" si="416"/>
        <v>21607.864351851851</v>
      </c>
      <c r="CG308" s="2">
        <f t="shared" si="416"/>
        <v>19015.143367875648</v>
      </c>
      <c r="CH308" s="2">
        <f t="shared" si="416"/>
        <v>23929.014031413612</v>
      </c>
      <c r="CI308" s="2">
        <f t="shared" si="416"/>
        <v>12648.104849354377</v>
      </c>
      <c r="CJ308" s="2">
        <f t="shared" si="416"/>
        <v>13281.406272838003</v>
      </c>
      <c r="CK308" s="2">
        <f t="shared" si="416"/>
        <v>11651.49828160144</v>
      </c>
      <c r="CL308" s="2">
        <f t="shared" si="416"/>
        <v>12408.460451511904</v>
      </c>
      <c r="CM308" s="2">
        <f t="shared" si="416"/>
        <v>13570.338778256188</v>
      </c>
      <c r="CN308" s="2">
        <f t="shared" si="416"/>
        <v>11063.679337091889</v>
      </c>
      <c r="CO308" s="2">
        <f t="shared" si="416"/>
        <v>11077.415264649613</v>
      </c>
      <c r="CP308" s="2">
        <f t="shared" si="416"/>
        <v>13198.216191100906</v>
      </c>
      <c r="CQ308" s="2">
        <f t="shared" si="416"/>
        <v>13867.285841313269</v>
      </c>
      <c r="CR308" s="2">
        <f t="shared" si="416"/>
        <v>17925.659264069265</v>
      </c>
      <c r="CS308" s="2">
        <f t="shared" si="416"/>
        <v>16491.411390977442</v>
      </c>
      <c r="CT308" s="2">
        <f t="shared" si="416"/>
        <v>23013.218018867923</v>
      </c>
      <c r="CU308" s="2">
        <f t="shared" si="416"/>
        <v>11824.855689655173</v>
      </c>
      <c r="CV308" s="2">
        <f t="shared" si="416"/>
        <v>23504.8416</v>
      </c>
      <c r="CW308" s="2">
        <f t="shared" si="416"/>
        <v>18754.161346153847</v>
      </c>
      <c r="CX308" s="2">
        <f t="shared" si="416"/>
        <v>13402.067829880043</v>
      </c>
      <c r="CY308" s="2">
        <f t="shared" si="416"/>
        <v>25427.7618</v>
      </c>
      <c r="CZ308" s="2">
        <f t="shared" si="416"/>
        <v>11825.281924418605</v>
      </c>
      <c r="DA308" s="2">
        <f t="shared" si="416"/>
        <v>18862.482500000002</v>
      </c>
      <c r="DB308" s="2">
        <f t="shared" si="416"/>
        <v>15559.291645569621</v>
      </c>
      <c r="DC308" s="2">
        <f t="shared" si="416"/>
        <v>19182.006329787233</v>
      </c>
      <c r="DD308" s="2">
        <f t="shared" si="416"/>
        <v>21414.247255520506</v>
      </c>
      <c r="DE308" s="2">
        <f t="shared" si="416"/>
        <v>15700.593719806762</v>
      </c>
      <c r="DF308" s="2">
        <f t="shared" si="416"/>
        <v>11080.12667540334</v>
      </c>
      <c r="DG308" s="2">
        <f t="shared" si="416"/>
        <v>23387.544473684207</v>
      </c>
      <c r="DH308" s="2">
        <f t="shared" si="416"/>
        <v>11613.372064846417</v>
      </c>
      <c r="DI308" s="2">
        <f t="shared" si="416"/>
        <v>11453.212366017435</v>
      </c>
      <c r="DJ308" s="2">
        <f t="shared" si="416"/>
        <v>13044.516271186441</v>
      </c>
      <c r="DK308" s="2">
        <f t="shared" si="416"/>
        <v>13359.076446601943</v>
      </c>
      <c r="DL308" s="2">
        <f t="shared" si="416"/>
        <v>11840.277309806392</v>
      </c>
      <c r="DM308" s="2">
        <f t="shared" si="416"/>
        <v>19416.999465716832</v>
      </c>
      <c r="DN308" s="2">
        <f t="shared" si="416"/>
        <v>12444.713213235293</v>
      </c>
      <c r="DO308" s="2">
        <f t="shared" si="416"/>
        <v>11924.047621820411</v>
      </c>
      <c r="DP308" s="2">
        <f t="shared" si="416"/>
        <v>20098.669267015706</v>
      </c>
      <c r="DQ308" s="2">
        <f t="shared" si="416"/>
        <v>12621.826795774648</v>
      </c>
      <c r="DR308" s="2">
        <f t="shared" si="416"/>
        <v>12482.440704334365</v>
      </c>
      <c r="DS308" s="2">
        <f t="shared" si="416"/>
        <v>13925.817961672474</v>
      </c>
      <c r="DT308" s="2">
        <f t="shared" si="416"/>
        <v>21338.898947368423</v>
      </c>
      <c r="DU308" s="2">
        <f t="shared" si="416"/>
        <v>14926.512666666666</v>
      </c>
      <c r="DV308" s="2">
        <f t="shared" si="416"/>
        <v>18500.327268518518</v>
      </c>
      <c r="DW308" s="2">
        <f t="shared" si="416"/>
        <v>16052.28570945946</v>
      </c>
      <c r="DX308" s="2">
        <f t="shared" si="416"/>
        <v>23764.22551020408</v>
      </c>
      <c r="DY308" s="2">
        <f t="shared" si="416"/>
        <v>17420.68817391304</v>
      </c>
      <c r="DZ308" s="2">
        <f t="shared" si="416"/>
        <v>13442.292978417265</v>
      </c>
      <c r="EA308" s="2">
        <f t="shared" ref="EA308:FX308" si="417">(EA302-EA306)/EA101</f>
        <v>13736.511346153848</v>
      </c>
      <c r="EB308" s="2">
        <f t="shared" si="417"/>
        <v>13445.039432485324</v>
      </c>
      <c r="EC308" s="2">
        <f t="shared" si="417"/>
        <v>15427.571882998172</v>
      </c>
      <c r="ED308" s="2">
        <f t="shared" si="417"/>
        <v>15216.469933949802</v>
      </c>
      <c r="EE308" s="2">
        <f t="shared" si="417"/>
        <v>19636.895597826086</v>
      </c>
      <c r="EF308" s="2">
        <f t="shared" si="417"/>
        <v>12244.553488023952</v>
      </c>
      <c r="EG308" s="2">
        <f t="shared" si="417"/>
        <v>17089.616218487394</v>
      </c>
      <c r="EH308" s="2">
        <f t="shared" si="417"/>
        <v>17170.872968421052</v>
      </c>
      <c r="EI308" s="2">
        <f t="shared" si="417"/>
        <v>11958.049338950821</v>
      </c>
      <c r="EJ308" s="2">
        <f t="shared" si="417"/>
        <v>11067.087325198794</v>
      </c>
      <c r="EK308" s="2">
        <f t="shared" si="417"/>
        <v>12572.004851190475</v>
      </c>
      <c r="EL308" s="2">
        <f t="shared" si="417"/>
        <v>12882.378390092879</v>
      </c>
      <c r="EM308" s="2">
        <f t="shared" si="417"/>
        <v>15281.102122905027</v>
      </c>
      <c r="EN308" s="2">
        <f t="shared" si="417"/>
        <v>12643.018703108251</v>
      </c>
      <c r="EO308" s="2">
        <f t="shared" si="417"/>
        <v>15988.971872791519</v>
      </c>
      <c r="EP308" s="2">
        <f t="shared" si="417"/>
        <v>14657.125904761904</v>
      </c>
      <c r="EQ308" s="2">
        <f t="shared" si="417"/>
        <v>11810.573561643836</v>
      </c>
      <c r="ER308" s="2">
        <f t="shared" si="417"/>
        <v>16402.200747663552</v>
      </c>
      <c r="ES308" s="2">
        <f t="shared" si="417"/>
        <v>19731.6612868048</v>
      </c>
      <c r="ET308" s="2">
        <f t="shared" si="417"/>
        <v>22261.372554347825</v>
      </c>
      <c r="EU308" s="2">
        <f t="shared" si="417"/>
        <v>13824.677996422182</v>
      </c>
      <c r="EV308" s="2">
        <f t="shared" si="417"/>
        <v>25127.245605095541</v>
      </c>
      <c r="EW308" s="2">
        <f t="shared" si="417"/>
        <v>16519.442205163992</v>
      </c>
      <c r="EX308" s="2">
        <f t="shared" si="417"/>
        <v>21995.310535714285</v>
      </c>
      <c r="EY308" s="2">
        <f t="shared" si="417"/>
        <v>11811.591363636364</v>
      </c>
      <c r="EZ308" s="2">
        <f t="shared" si="417"/>
        <v>22378.088403361344</v>
      </c>
      <c r="FA308" s="2">
        <f t="shared" si="417"/>
        <v>12513.206962547922</v>
      </c>
      <c r="FB308" s="2">
        <f t="shared" si="417"/>
        <v>16646.070451388889</v>
      </c>
      <c r="FC308" s="2">
        <f t="shared" si="417"/>
        <v>11747.502640402347</v>
      </c>
      <c r="FD308" s="2">
        <f t="shared" si="417"/>
        <v>14291.098753056234</v>
      </c>
      <c r="FE308" s="2">
        <f t="shared" si="417"/>
        <v>24965.680512820512</v>
      </c>
      <c r="FF308" s="2">
        <f t="shared" si="417"/>
        <v>19375.329402985073</v>
      </c>
      <c r="FG308" s="2">
        <f t="shared" si="417"/>
        <v>22768.508048780488</v>
      </c>
      <c r="FH308" s="2">
        <f t="shared" si="417"/>
        <v>24664.729861111111</v>
      </c>
      <c r="FI308" s="2">
        <f t="shared" si="417"/>
        <v>11912.784359129382</v>
      </c>
      <c r="FJ308" s="2">
        <f t="shared" si="417"/>
        <v>11311.399097120546</v>
      </c>
      <c r="FK308" s="2">
        <f t="shared" si="417"/>
        <v>11626.127126880061</v>
      </c>
      <c r="FL308" s="2">
        <f t="shared" si="417"/>
        <v>11082.869999999999</v>
      </c>
      <c r="FM308" s="2">
        <f t="shared" si="417"/>
        <v>11263.224400202891</v>
      </c>
      <c r="FN308" s="2">
        <f t="shared" si="417"/>
        <v>11738.894311185251</v>
      </c>
      <c r="FO308" s="2">
        <f t="shared" si="417"/>
        <v>12182.439550140582</v>
      </c>
      <c r="FP308" s="2">
        <f t="shared" si="417"/>
        <v>11913.90163328883</v>
      </c>
      <c r="FQ308" s="2">
        <f t="shared" si="417"/>
        <v>12374.836449348044</v>
      </c>
      <c r="FR308" s="2">
        <f t="shared" si="417"/>
        <v>20585.33904191617</v>
      </c>
      <c r="FS308" s="2">
        <f t="shared" si="417"/>
        <v>20690.574140127388</v>
      </c>
      <c r="FT308" s="2">
        <f t="shared" si="417"/>
        <v>26487.463</v>
      </c>
      <c r="FU308" s="2">
        <f t="shared" si="417"/>
        <v>13724.618912348049</v>
      </c>
      <c r="FV308" s="2">
        <f t="shared" si="417"/>
        <v>12903.921334164588</v>
      </c>
      <c r="FW308" s="2">
        <f t="shared" si="417"/>
        <v>22368.041159420292</v>
      </c>
      <c r="FX308" s="2">
        <f t="shared" si="417"/>
        <v>27135.077454545455</v>
      </c>
      <c r="FY308" s="2"/>
      <c r="FZ308" s="2">
        <f>(FZ302-FZ306)/FZ101</f>
        <v>11759.952737520909</v>
      </c>
      <c r="GA308" s="2" t="s">
        <v>618</v>
      </c>
      <c r="GB308" s="75"/>
      <c r="GC308" s="2"/>
      <c r="GD308" s="2"/>
      <c r="GE308" s="2"/>
      <c r="GF308" s="2"/>
      <c r="GG308" s="2"/>
      <c r="GH308" s="2"/>
      <c r="GI308" s="2"/>
      <c r="GJ308" s="2"/>
      <c r="GK308" s="2"/>
    </row>
    <row r="309" spans="1:193" x14ac:dyDescent="0.35">
      <c r="A309" s="2"/>
      <c r="B309" s="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12"/>
      <c r="FY309" s="12"/>
      <c r="FZ309" s="2">
        <f>FZ302/FZ101</f>
        <v>11759.952737520909</v>
      </c>
      <c r="GA309" s="2" t="s">
        <v>619</v>
      </c>
      <c r="GB309" s="75"/>
      <c r="GC309" s="2"/>
      <c r="GD309" s="2"/>
      <c r="GE309" s="2"/>
      <c r="GF309" s="2"/>
      <c r="GG309" s="2"/>
      <c r="GH309" s="2"/>
      <c r="GI309" s="2"/>
      <c r="GJ309" s="2"/>
      <c r="GK309" s="2"/>
    </row>
    <row r="310" spans="1:193" x14ac:dyDescent="0.35">
      <c r="A310" s="2"/>
      <c r="B310" s="33" t="s">
        <v>620</v>
      </c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  <c r="FY310" s="2"/>
      <c r="FZ310" s="2"/>
      <c r="GA310" s="2"/>
      <c r="GB310" s="2"/>
      <c r="GC310" s="2"/>
      <c r="GD310" s="2"/>
      <c r="GE310" s="2"/>
      <c r="GF310" s="2"/>
      <c r="GG310" s="2"/>
      <c r="GH310" s="2"/>
      <c r="GI310" s="2"/>
      <c r="GJ310" s="2"/>
      <c r="GK310" s="2"/>
    </row>
    <row r="311" spans="1:193" x14ac:dyDescent="0.35">
      <c r="A311" s="3" t="s">
        <v>621</v>
      </c>
      <c r="B311" s="2" t="s">
        <v>622</v>
      </c>
      <c r="C311" s="36">
        <f t="shared" ref="C311:BN311" si="418">ROUND(((C302-C306)-((C170+C174)*C312))/C95,2)</f>
        <v>12284.99</v>
      </c>
      <c r="D311" s="36">
        <f t="shared" si="418"/>
        <v>11594.22</v>
      </c>
      <c r="E311" s="36">
        <f t="shared" si="418"/>
        <v>12566.18</v>
      </c>
      <c r="F311" s="36">
        <f t="shared" si="418"/>
        <v>11504.4</v>
      </c>
      <c r="G311" s="36">
        <f t="shared" si="418"/>
        <v>12110.55</v>
      </c>
      <c r="H311" s="36">
        <f t="shared" si="418"/>
        <v>12256.7</v>
      </c>
      <c r="I311" s="36">
        <f t="shared" si="418"/>
        <v>12380.24</v>
      </c>
      <c r="J311" s="36">
        <f t="shared" si="418"/>
        <v>11838.66</v>
      </c>
      <c r="K311" s="36">
        <f t="shared" si="418"/>
        <v>16477.48</v>
      </c>
      <c r="L311" s="36">
        <f t="shared" si="418"/>
        <v>12489.19</v>
      </c>
      <c r="M311" s="36">
        <f t="shared" si="418"/>
        <v>14300.5</v>
      </c>
      <c r="N311" s="36">
        <f t="shared" si="418"/>
        <v>11755.76</v>
      </c>
      <c r="O311" s="36">
        <f t="shared" si="418"/>
        <v>11216.64</v>
      </c>
      <c r="P311" s="36">
        <f t="shared" si="418"/>
        <v>16003.88</v>
      </c>
      <c r="Q311" s="36">
        <f t="shared" si="418"/>
        <v>12707.62</v>
      </c>
      <c r="R311" s="36">
        <f t="shared" si="418"/>
        <v>21874.19</v>
      </c>
      <c r="S311" s="36">
        <f t="shared" si="418"/>
        <v>12192.44</v>
      </c>
      <c r="T311" s="36">
        <f t="shared" si="418"/>
        <v>20597.02</v>
      </c>
      <c r="U311" s="36">
        <f t="shared" si="418"/>
        <v>26084.27</v>
      </c>
      <c r="V311" s="36">
        <f t="shared" si="418"/>
        <v>17120.39</v>
      </c>
      <c r="W311" s="36">
        <f t="shared" si="418"/>
        <v>18134.39</v>
      </c>
      <c r="X311" s="36">
        <f t="shared" si="418"/>
        <v>24941.74</v>
      </c>
      <c r="Y311" s="36">
        <f t="shared" si="418"/>
        <v>14843.45</v>
      </c>
      <c r="Z311" s="36">
        <f t="shared" si="418"/>
        <v>17418.63</v>
      </c>
      <c r="AA311" s="36">
        <f t="shared" si="418"/>
        <v>11380.96</v>
      </c>
      <c r="AB311" s="36">
        <f t="shared" si="418"/>
        <v>11524.05</v>
      </c>
      <c r="AC311" s="36">
        <f t="shared" si="418"/>
        <v>12467</v>
      </c>
      <c r="AD311" s="36">
        <f t="shared" si="418"/>
        <v>11569.8</v>
      </c>
      <c r="AE311" s="36">
        <f t="shared" si="418"/>
        <v>22996.65</v>
      </c>
      <c r="AF311" s="36">
        <f t="shared" si="418"/>
        <v>20060.54</v>
      </c>
      <c r="AG311" s="36">
        <f t="shared" si="418"/>
        <v>13495.74</v>
      </c>
      <c r="AH311" s="36">
        <f t="shared" si="418"/>
        <v>12394.02</v>
      </c>
      <c r="AI311" s="36">
        <f t="shared" si="418"/>
        <v>13866.44</v>
      </c>
      <c r="AJ311" s="36">
        <f t="shared" si="418"/>
        <v>20937.72</v>
      </c>
      <c r="AK311" s="36">
        <f t="shared" si="418"/>
        <v>21586.43</v>
      </c>
      <c r="AL311" s="36">
        <f t="shared" si="418"/>
        <v>16436.87</v>
      </c>
      <c r="AM311" s="36">
        <f t="shared" si="418"/>
        <v>15415.61</v>
      </c>
      <c r="AN311" s="36">
        <f t="shared" si="418"/>
        <v>16358.3</v>
      </c>
      <c r="AO311" s="36">
        <f t="shared" si="418"/>
        <v>11676.17</v>
      </c>
      <c r="AP311" s="36">
        <f t="shared" si="418"/>
        <v>12095.28</v>
      </c>
      <c r="AQ311" s="36">
        <f t="shared" si="418"/>
        <v>18800.55</v>
      </c>
      <c r="AR311" s="36">
        <f t="shared" si="418"/>
        <v>11230.82</v>
      </c>
      <c r="AS311" s="36">
        <f t="shared" si="418"/>
        <v>12446.12</v>
      </c>
      <c r="AT311" s="36">
        <f t="shared" si="418"/>
        <v>11782.19</v>
      </c>
      <c r="AU311" s="36">
        <f t="shared" si="418"/>
        <v>16397.240000000002</v>
      </c>
      <c r="AV311" s="36">
        <f t="shared" si="418"/>
        <v>16862.43</v>
      </c>
      <c r="AW311" s="36">
        <f t="shared" si="418"/>
        <v>17739.84</v>
      </c>
      <c r="AX311" s="36">
        <f t="shared" si="418"/>
        <v>26754.41</v>
      </c>
      <c r="AY311" s="36">
        <f t="shared" si="418"/>
        <v>14654.08</v>
      </c>
      <c r="AZ311" s="36">
        <f t="shared" si="418"/>
        <v>11817.01</v>
      </c>
      <c r="BA311" s="36">
        <f t="shared" si="418"/>
        <v>11118.8</v>
      </c>
      <c r="BB311" s="36">
        <f t="shared" si="418"/>
        <v>11234.32</v>
      </c>
      <c r="BC311" s="36">
        <f t="shared" si="418"/>
        <v>11565.82</v>
      </c>
      <c r="BD311" s="36">
        <f t="shared" si="418"/>
        <v>11096.01</v>
      </c>
      <c r="BE311" s="36">
        <f t="shared" si="418"/>
        <v>11997.2</v>
      </c>
      <c r="BF311" s="36">
        <f t="shared" si="418"/>
        <v>11096.53</v>
      </c>
      <c r="BG311" s="36">
        <f t="shared" si="418"/>
        <v>13236.46</v>
      </c>
      <c r="BH311" s="36">
        <f t="shared" si="418"/>
        <v>13788.76</v>
      </c>
      <c r="BI311" s="36">
        <f t="shared" si="418"/>
        <v>18569.87</v>
      </c>
      <c r="BJ311" s="36">
        <f t="shared" si="418"/>
        <v>11116.53</v>
      </c>
      <c r="BK311" s="36">
        <f t="shared" si="418"/>
        <v>11545.64</v>
      </c>
      <c r="BL311" s="36">
        <f t="shared" si="418"/>
        <v>28578.639999999999</v>
      </c>
      <c r="BM311" s="36">
        <f t="shared" si="418"/>
        <v>14543.75</v>
      </c>
      <c r="BN311" s="36">
        <f t="shared" si="418"/>
        <v>11541.58</v>
      </c>
      <c r="BO311" s="36">
        <f t="shared" ref="BO311:DZ311" si="419">ROUND(((BO302-BO306)-((BO170+BO174)*BO312))/BO95,2)</f>
        <v>11820.49</v>
      </c>
      <c r="BP311" s="36">
        <f t="shared" si="419"/>
        <v>21771.82</v>
      </c>
      <c r="BQ311" s="36">
        <f t="shared" si="419"/>
        <v>12489.97</v>
      </c>
      <c r="BR311" s="36">
        <f t="shared" si="419"/>
        <v>11368.74</v>
      </c>
      <c r="BS311" s="36">
        <f t="shared" si="419"/>
        <v>13006.54</v>
      </c>
      <c r="BT311" s="36">
        <f t="shared" si="419"/>
        <v>15712.79</v>
      </c>
      <c r="BU311" s="36">
        <f t="shared" si="419"/>
        <v>14775.47</v>
      </c>
      <c r="BV311" s="36">
        <f t="shared" si="419"/>
        <v>11939.99</v>
      </c>
      <c r="BW311" s="36">
        <f t="shared" si="419"/>
        <v>11771.59</v>
      </c>
      <c r="BX311" s="36">
        <f t="shared" si="419"/>
        <v>26570.34</v>
      </c>
      <c r="BY311" s="36">
        <f t="shared" si="419"/>
        <v>14451.65</v>
      </c>
      <c r="BZ311" s="36">
        <f t="shared" si="419"/>
        <v>18711.28</v>
      </c>
      <c r="CA311" s="36">
        <f t="shared" si="419"/>
        <v>21991.040000000001</v>
      </c>
      <c r="CB311" s="36">
        <f t="shared" si="419"/>
        <v>11363.89</v>
      </c>
      <c r="CC311" s="36">
        <f t="shared" si="419"/>
        <v>19035.32</v>
      </c>
      <c r="CD311" s="36">
        <f t="shared" si="419"/>
        <v>17180.87</v>
      </c>
      <c r="CE311" s="36">
        <f t="shared" si="419"/>
        <v>20642.37</v>
      </c>
      <c r="CF311" s="36">
        <f t="shared" si="419"/>
        <v>21607.86</v>
      </c>
      <c r="CG311" s="36">
        <f t="shared" si="419"/>
        <v>19015.14</v>
      </c>
      <c r="CH311" s="36">
        <f t="shared" si="419"/>
        <v>23929.01</v>
      </c>
      <c r="CI311" s="36">
        <f t="shared" si="419"/>
        <v>12648.1</v>
      </c>
      <c r="CJ311" s="36">
        <f t="shared" si="419"/>
        <v>13233.07</v>
      </c>
      <c r="CK311" s="36">
        <f t="shared" si="419"/>
        <v>11830.21</v>
      </c>
      <c r="CL311" s="36">
        <f t="shared" si="419"/>
        <v>12451.71</v>
      </c>
      <c r="CM311" s="36">
        <f t="shared" si="419"/>
        <v>13698.52</v>
      </c>
      <c r="CN311" s="36">
        <f t="shared" si="419"/>
        <v>11135.75</v>
      </c>
      <c r="CO311" s="36">
        <f t="shared" si="419"/>
        <v>11132.73</v>
      </c>
      <c r="CP311" s="36">
        <f t="shared" si="419"/>
        <v>13276.28</v>
      </c>
      <c r="CQ311" s="36">
        <f t="shared" si="419"/>
        <v>13905.33</v>
      </c>
      <c r="CR311" s="36">
        <f t="shared" si="419"/>
        <v>17925.66</v>
      </c>
      <c r="CS311" s="36">
        <f t="shared" si="419"/>
        <v>16491.41</v>
      </c>
      <c r="CT311" s="36">
        <f t="shared" si="419"/>
        <v>23013.22</v>
      </c>
      <c r="CU311" s="36">
        <f t="shared" si="419"/>
        <v>17910.689999999999</v>
      </c>
      <c r="CV311" s="36">
        <f t="shared" si="419"/>
        <v>23504.84</v>
      </c>
      <c r="CW311" s="36">
        <f t="shared" si="419"/>
        <v>18754.16</v>
      </c>
      <c r="CX311" s="36">
        <f t="shared" si="419"/>
        <v>13402.07</v>
      </c>
      <c r="CY311" s="36">
        <f t="shared" si="419"/>
        <v>25427.759999999998</v>
      </c>
      <c r="CZ311" s="36">
        <f t="shared" si="419"/>
        <v>11825.28</v>
      </c>
      <c r="DA311" s="36">
        <f t="shared" si="419"/>
        <v>18906.27</v>
      </c>
      <c r="DB311" s="36">
        <f t="shared" si="419"/>
        <v>15559.29</v>
      </c>
      <c r="DC311" s="36">
        <f t="shared" si="419"/>
        <v>19182.009999999998</v>
      </c>
      <c r="DD311" s="36">
        <f t="shared" si="419"/>
        <v>21414.25</v>
      </c>
      <c r="DE311" s="36">
        <f t="shared" si="419"/>
        <v>15700.59</v>
      </c>
      <c r="DF311" s="36">
        <f t="shared" si="419"/>
        <v>11097.98</v>
      </c>
      <c r="DG311" s="36">
        <f t="shared" si="419"/>
        <v>23387.54</v>
      </c>
      <c r="DH311" s="36">
        <f t="shared" si="419"/>
        <v>11613.37</v>
      </c>
      <c r="DI311" s="36">
        <f t="shared" si="419"/>
        <v>11476.19</v>
      </c>
      <c r="DJ311" s="36">
        <f t="shared" si="419"/>
        <v>13048.44</v>
      </c>
      <c r="DK311" s="36">
        <f t="shared" si="419"/>
        <v>13359.08</v>
      </c>
      <c r="DL311" s="36">
        <f t="shared" si="419"/>
        <v>11852.77</v>
      </c>
      <c r="DM311" s="36">
        <f t="shared" si="419"/>
        <v>19418.73</v>
      </c>
      <c r="DN311" s="36">
        <f t="shared" si="419"/>
        <v>12447.58</v>
      </c>
      <c r="DO311" s="36">
        <f t="shared" si="419"/>
        <v>11924.48</v>
      </c>
      <c r="DP311" s="36">
        <f t="shared" si="419"/>
        <v>20098.669999999998</v>
      </c>
      <c r="DQ311" s="36">
        <f t="shared" si="419"/>
        <v>12621.83</v>
      </c>
      <c r="DR311" s="36">
        <f t="shared" si="419"/>
        <v>12482.44</v>
      </c>
      <c r="DS311" s="36">
        <f t="shared" si="419"/>
        <v>13925.82</v>
      </c>
      <c r="DT311" s="36">
        <f t="shared" si="419"/>
        <v>21338.9</v>
      </c>
      <c r="DU311" s="36">
        <f t="shared" si="419"/>
        <v>14926.51</v>
      </c>
      <c r="DV311" s="36">
        <f t="shared" si="419"/>
        <v>18500.330000000002</v>
      </c>
      <c r="DW311" s="36">
        <f t="shared" si="419"/>
        <v>16052.29</v>
      </c>
      <c r="DX311" s="36">
        <f t="shared" si="419"/>
        <v>23764.23</v>
      </c>
      <c r="DY311" s="36">
        <f t="shared" si="419"/>
        <v>17420.689999999999</v>
      </c>
      <c r="DZ311" s="36">
        <f t="shared" si="419"/>
        <v>13481.09</v>
      </c>
      <c r="EA311" s="36">
        <f t="shared" ref="EA311:FX311" si="420">ROUND(((EA302-EA306)-((EA170+EA174)*EA312))/EA95,2)</f>
        <v>13789.55</v>
      </c>
      <c r="EB311" s="36">
        <f t="shared" si="420"/>
        <v>13546.39</v>
      </c>
      <c r="EC311" s="36">
        <f t="shared" si="420"/>
        <v>15502.54</v>
      </c>
      <c r="ED311" s="36">
        <f t="shared" si="420"/>
        <v>15216.47</v>
      </c>
      <c r="EE311" s="36">
        <f t="shared" si="420"/>
        <v>19636.900000000001</v>
      </c>
      <c r="EF311" s="36">
        <f t="shared" si="420"/>
        <v>12262.91</v>
      </c>
      <c r="EG311" s="36">
        <f t="shared" si="420"/>
        <v>17161.72</v>
      </c>
      <c r="EH311" s="36">
        <f t="shared" si="420"/>
        <v>17243.48</v>
      </c>
      <c r="EI311" s="36">
        <f t="shared" si="420"/>
        <v>11969.21</v>
      </c>
      <c r="EJ311" s="36">
        <f t="shared" si="420"/>
        <v>11112.66</v>
      </c>
      <c r="EK311" s="36">
        <f t="shared" si="420"/>
        <v>12572</v>
      </c>
      <c r="EL311" s="36">
        <f t="shared" si="420"/>
        <v>12882.38</v>
      </c>
      <c r="EM311" s="36">
        <f t="shared" si="420"/>
        <v>14950.38</v>
      </c>
      <c r="EN311" s="36">
        <f t="shared" si="420"/>
        <v>12777.26</v>
      </c>
      <c r="EO311" s="36">
        <f t="shared" si="420"/>
        <v>15988.97</v>
      </c>
      <c r="EP311" s="36">
        <f t="shared" si="420"/>
        <v>14657.13</v>
      </c>
      <c r="EQ311" s="36">
        <f t="shared" si="420"/>
        <v>11810.57</v>
      </c>
      <c r="ER311" s="36">
        <f t="shared" si="420"/>
        <v>16402.2</v>
      </c>
      <c r="ES311" s="36">
        <f t="shared" si="420"/>
        <v>19733.810000000001</v>
      </c>
      <c r="ET311" s="36">
        <f t="shared" si="420"/>
        <v>22261.37</v>
      </c>
      <c r="EU311" s="36">
        <f t="shared" si="420"/>
        <v>13874.32</v>
      </c>
      <c r="EV311" s="36">
        <f t="shared" si="420"/>
        <v>26836.58</v>
      </c>
      <c r="EW311" s="36">
        <f t="shared" si="420"/>
        <v>16519.439999999999</v>
      </c>
      <c r="EX311" s="36">
        <f t="shared" si="420"/>
        <v>21995.31</v>
      </c>
      <c r="EY311" s="36">
        <f t="shared" si="420"/>
        <v>15426.47</v>
      </c>
      <c r="EZ311" s="36">
        <f t="shared" si="420"/>
        <v>22378.09</v>
      </c>
      <c r="FA311" s="36">
        <f t="shared" si="420"/>
        <v>12543.7</v>
      </c>
      <c r="FB311" s="36">
        <f t="shared" si="420"/>
        <v>16646.07</v>
      </c>
      <c r="FC311" s="36">
        <f t="shared" si="420"/>
        <v>11805.08</v>
      </c>
      <c r="FD311" s="36">
        <f t="shared" si="420"/>
        <v>14326.13</v>
      </c>
      <c r="FE311" s="36">
        <f t="shared" si="420"/>
        <v>24965.68</v>
      </c>
      <c r="FF311" s="36">
        <f t="shared" si="420"/>
        <v>19375.330000000002</v>
      </c>
      <c r="FG311" s="36">
        <f t="shared" si="420"/>
        <v>22768.51</v>
      </c>
      <c r="FH311" s="36">
        <f t="shared" si="420"/>
        <v>24664.73</v>
      </c>
      <c r="FI311" s="36">
        <f t="shared" si="420"/>
        <v>11912.78</v>
      </c>
      <c r="FJ311" s="36">
        <f t="shared" si="420"/>
        <v>11311.4</v>
      </c>
      <c r="FK311" s="36">
        <f t="shared" si="420"/>
        <v>11626.13</v>
      </c>
      <c r="FL311" s="36">
        <f t="shared" si="420"/>
        <v>11082.87</v>
      </c>
      <c r="FM311" s="36">
        <f t="shared" si="420"/>
        <v>11277.53</v>
      </c>
      <c r="FN311" s="36">
        <f t="shared" si="420"/>
        <v>11755.84</v>
      </c>
      <c r="FO311" s="36">
        <f t="shared" si="420"/>
        <v>12184.02</v>
      </c>
      <c r="FP311" s="36">
        <f t="shared" si="420"/>
        <v>11913.9</v>
      </c>
      <c r="FQ311" s="36">
        <f t="shared" si="420"/>
        <v>12374.84</v>
      </c>
      <c r="FR311" s="36">
        <f t="shared" si="420"/>
        <v>20585.34</v>
      </c>
      <c r="FS311" s="36">
        <f t="shared" si="420"/>
        <v>20690.57</v>
      </c>
      <c r="FT311" s="36">
        <f t="shared" si="420"/>
        <v>26487.46</v>
      </c>
      <c r="FU311" s="36">
        <f t="shared" si="420"/>
        <v>13724.62</v>
      </c>
      <c r="FV311" s="36">
        <f t="shared" si="420"/>
        <v>12923.06</v>
      </c>
      <c r="FW311" s="36">
        <f t="shared" si="420"/>
        <v>22368.04</v>
      </c>
      <c r="FX311" s="36">
        <f t="shared" si="420"/>
        <v>27135.08</v>
      </c>
      <c r="FY311" s="2"/>
      <c r="FZ311" s="47"/>
      <c r="GA311" s="2"/>
      <c r="GB311" s="2"/>
      <c r="GC311" s="2"/>
      <c r="GD311" s="2"/>
      <c r="GE311" s="2"/>
      <c r="GF311" s="2"/>
      <c r="GG311" s="2"/>
      <c r="GH311" s="2"/>
      <c r="GI311" s="2"/>
      <c r="GJ311" s="2"/>
      <c r="GK311" s="2"/>
    </row>
    <row r="312" spans="1:193" x14ac:dyDescent="0.35">
      <c r="A312" s="3" t="s">
        <v>623</v>
      </c>
      <c r="B312" s="2" t="s">
        <v>624</v>
      </c>
      <c r="C312" s="36">
        <f t="shared" ref="C312:BN312" si="421">ROUND((C171),2)</f>
        <v>10500</v>
      </c>
      <c r="D312" s="36">
        <f t="shared" si="421"/>
        <v>10500</v>
      </c>
      <c r="E312" s="36">
        <f t="shared" si="421"/>
        <v>10500</v>
      </c>
      <c r="F312" s="36">
        <f t="shared" si="421"/>
        <v>10500</v>
      </c>
      <c r="G312" s="36">
        <f t="shared" si="421"/>
        <v>10500</v>
      </c>
      <c r="H312" s="36">
        <f t="shared" si="421"/>
        <v>10500</v>
      </c>
      <c r="I312" s="36">
        <f t="shared" si="421"/>
        <v>10500</v>
      </c>
      <c r="J312" s="36">
        <f t="shared" si="421"/>
        <v>10500</v>
      </c>
      <c r="K312" s="36">
        <f t="shared" si="421"/>
        <v>10500</v>
      </c>
      <c r="L312" s="36">
        <f t="shared" si="421"/>
        <v>10500</v>
      </c>
      <c r="M312" s="36">
        <f t="shared" si="421"/>
        <v>10500</v>
      </c>
      <c r="N312" s="36">
        <f t="shared" si="421"/>
        <v>10500</v>
      </c>
      <c r="O312" s="36">
        <f t="shared" si="421"/>
        <v>10500</v>
      </c>
      <c r="P312" s="36">
        <f t="shared" si="421"/>
        <v>10500</v>
      </c>
      <c r="Q312" s="36">
        <f t="shared" si="421"/>
        <v>10500</v>
      </c>
      <c r="R312" s="36">
        <f t="shared" si="421"/>
        <v>10500</v>
      </c>
      <c r="S312" s="36">
        <f t="shared" si="421"/>
        <v>10500</v>
      </c>
      <c r="T312" s="36">
        <f t="shared" si="421"/>
        <v>10500</v>
      </c>
      <c r="U312" s="36">
        <f t="shared" si="421"/>
        <v>10500</v>
      </c>
      <c r="V312" s="36">
        <f t="shared" si="421"/>
        <v>10500</v>
      </c>
      <c r="W312" s="36">
        <f t="shared" si="421"/>
        <v>10500</v>
      </c>
      <c r="X312" s="36">
        <f t="shared" si="421"/>
        <v>10500</v>
      </c>
      <c r="Y312" s="36">
        <f t="shared" si="421"/>
        <v>10500</v>
      </c>
      <c r="Z312" s="36">
        <f t="shared" si="421"/>
        <v>10500</v>
      </c>
      <c r="AA312" s="36">
        <f t="shared" si="421"/>
        <v>10500</v>
      </c>
      <c r="AB312" s="36">
        <f t="shared" si="421"/>
        <v>10500</v>
      </c>
      <c r="AC312" s="36">
        <f t="shared" si="421"/>
        <v>10500</v>
      </c>
      <c r="AD312" s="36">
        <f t="shared" si="421"/>
        <v>10500</v>
      </c>
      <c r="AE312" s="36">
        <f t="shared" si="421"/>
        <v>10500</v>
      </c>
      <c r="AF312" s="36">
        <f t="shared" si="421"/>
        <v>10500</v>
      </c>
      <c r="AG312" s="36">
        <f t="shared" si="421"/>
        <v>10500</v>
      </c>
      <c r="AH312" s="36">
        <f t="shared" si="421"/>
        <v>10500</v>
      </c>
      <c r="AI312" s="36">
        <f t="shared" si="421"/>
        <v>10500</v>
      </c>
      <c r="AJ312" s="36">
        <f t="shared" si="421"/>
        <v>10500</v>
      </c>
      <c r="AK312" s="36">
        <f t="shared" si="421"/>
        <v>10500</v>
      </c>
      <c r="AL312" s="36">
        <f t="shared" si="421"/>
        <v>10500</v>
      </c>
      <c r="AM312" s="36">
        <f t="shared" si="421"/>
        <v>10500</v>
      </c>
      <c r="AN312" s="36">
        <f t="shared" si="421"/>
        <v>10500</v>
      </c>
      <c r="AO312" s="36">
        <f t="shared" si="421"/>
        <v>10500</v>
      </c>
      <c r="AP312" s="36">
        <f t="shared" si="421"/>
        <v>10500</v>
      </c>
      <c r="AQ312" s="36">
        <f t="shared" si="421"/>
        <v>10500</v>
      </c>
      <c r="AR312" s="36">
        <f t="shared" si="421"/>
        <v>10500</v>
      </c>
      <c r="AS312" s="36">
        <f t="shared" si="421"/>
        <v>10500</v>
      </c>
      <c r="AT312" s="36">
        <f t="shared" si="421"/>
        <v>10500</v>
      </c>
      <c r="AU312" s="36">
        <f t="shared" si="421"/>
        <v>10500</v>
      </c>
      <c r="AV312" s="36">
        <f t="shared" si="421"/>
        <v>10500</v>
      </c>
      <c r="AW312" s="36">
        <f t="shared" si="421"/>
        <v>10500</v>
      </c>
      <c r="AX312" s="36">
        <f t="shared" si="421"/>
        <v>10500</v>
      </c>
      <c r="AY312" s="36">
        <f t="shared" si="421"/>
        <v>10500</v>
      </c>
      <c r="AZ312" s="36">
        <f t="shared" si="421"/>
        <v>10500</v>
      </c>
      <c r="BA312" s="36">
        <f t="shared" si="421"/>
        <v>10500</v>
      </c>
      <c r="BB312" s="36">
        <f t="shared" si="421"/>
        <v>10500</v>
      </c>
      <c r="BC312" s="36">
        <f t="shared" si="421"/>
        <v>10500</v>
      </c>
      <c r="BD312" s="36">
        <f t="shared" si="421"/>
        <v>10500</v>
      </c>
      <c r="BE312" s="36">
        <f t="shared" si="421"/>
        <v>10500</v>
      </c>
      <c r="BF312" s="36">
        <f t="shared" si="421"/>
        <v>10500</v>
      </c>
      <c r="BG312" s="36">
        <f t="shared" si="421"/>
        <v>10500</v>
      </c>
      <c r="BH312" s="36">
        <f t="shared" si="421"/>
        <v>10500</v>
      </c>
      <c r="BI312" s="36">
        <f t="shared" si="421"/>
        <v>10500</v>
      </c>
      <c r="BJ312" s="36">
        <f t="shared" si="421"/>
        <v>10500</v>
      </c>
      <c r="BK312" s="36">
        <f t="shared" si="421"/>
        <v>10500</v>
      </c>
      <c r="BL312" s="36">
        <f t="shared" si="421"/>
        <v>10500</v>
      </c>
      <c r="BM312" s="36">
        <f t="shared" si="421"/>
        <v>10500</v>
      </c>
      <c r="BN312" s="36">
        <f t="shared" si="421"/>
        <v>10500</v>
      </c>
      <c r="BO312" s="36">
        <f t="shared" ref="BO312:DE312" si="422">ROUND((BO171),2)</f>
        <v>10500</v>
      </c>
      <c r="BP312" s="36">
        <f t="shared" si="422"/>
        <v>10500</v>
      </c>
      <c r="BQ312" s="36">
        <f t="shared" si="422"/>
        <v>10500</v>
      </c>
      <c r="BR312" s="36">
        <f t="shared" si="422"/>
        <v>10500</v>
      </c>
      <c r="BS312" s="36">
        <f t="shared" si="422"/>
        <v>10500</v>
      </c>
      <c r="BT312" s="36">
        <f t="shared" si="422"/>
        <v>10500</v>
      </c>
      <c r="BU312" s="36">
        <f t="shared" si="422"/>
        <v>10500</v>
      </c>
      <c r="BV312" s="36">
        <f t="shared" si="422"/>
        <v>10500</v>
      </c>
      <c r="BW312" s="36">
        <f t="shared" si="422"/>
        <v>10500</v>
      </c>
      <c r="BX312" s="36">
        <f t="shared" si="422"/>
        <v>10500</v>
      </c>
      <c r="BY312" s="36">
        <f t="shared" si="422"/>
        <v>10500</v>
      </c>
      <c r="BZ312" s="36">
        <f t="shared" si="422"/>
        <v>10500</v>
      </c>
      <c r="CA312" s="36">
        <f t="shared" si="422"/>
        <v>10500</v>
      </c>
      <c r="CB312" s="36">
        <f t="shared" si="422"/>
        <v>10500</v>
      </c>
      <c r="CC312" s="36">
        <f t="shared" si="422"/>
        <v>10500</v>
      </c>
      <c r="CD312" s="36">
        <f t="shared" si="422"/>
        <v>10500</v>
      </c>
      <c r="CE312" s="36">
        <f t="shared" si="422"/>
        <v>10500</v>
      </c>
      <c r="CF312" s="36">
        <f t="shared" si="422"/>
        <v>10500</v>
      </c>
      <c r="CG312" s="36">
        <f t="shared" si="422"/>
        <v>10500</v>
      </c>
      <c r="CH312" s="36">
        <f t="shared" si="422"/>
        <v>10500</v>
      </c>
      <c r="CI312" s="36">
        <f t="shared" si="422"/>
        <v>10500</v>
      </c>
      <c r="CJ312" s="36">
        <f t="shared" si="422"/>
        <v>10500</v>
      </c>
      <c r="CK312" s="36">
        <f t="shared" si="422"/>
        <v>10500</v>
      </c>
      <c r="CL312" s="36">
        <f t="shared" si="422"/>
        <v>10500</v>
      </c>
      <c r="CM312" s="36">
        <f t="shared" si="422"/>
        <v>10500</v>
      </c>
      <c r="CN312" s="36">
        <f t="shared" si="422"/>
        <v>10500</v>
      </c>
      <c r="CO312" s="36">
        <f t="shared" si="422"/>
        <v>10500</v>
      </c>
      <c r="CP312" s="36">
        <f t="shared" si="422"/>
        <v>10500</v>
      </c>
      <c r="CQ312" s="36">
        <f t="shared" si="422"/>
        <v>10500</v>
      </c>
      <c r="CR312" s="36">
        <f t="shared" si="422"/>
        <v>10500</v>
      </c>
      <c r="CS312" s="36">
        <f t="shared" si="422"/>
        <v>10500</v>
      </c>
      <c r="CT312" s="36">
        <f t="shared" si="422"/>
        <v>10500</v>
      </c>
      <c r="CU312" s="36">
        <f t="shared" si="422"/>
        <v>10500</v>
      </c>
      <c r="CV312" s="36">
        <f t="shared" si="422"/>
        <v>10500</v>
      </c>
      <c r="CW312" s="36">
        <f t="shared" si="422"/>
        <v>10500</v>
      </c>
      <c r="CX312" s="36">
        <f t="shared" si="422"/>
        <v>10500</v>
      </c>
      <c r="CY312" s="36">
        <f t="shared" si="422"/>
        <v>10500</v>
      </c>
      <c r="CZ312" s="36">
        <f t="shared" si="422"/>
        <v>10500</v>
      </c>
      <c r="DA312" s="36">
        <f t="shared" si="422"/>
        <v>10500</v>
      </c>
      <c r="DB312" s="36">
        <f t="shared" si="422"/>
        <v>10500</v>
      </c>
      <c r="DC312" s="36">
        <f t="shared" si="422"/>
        <v>10500</v>
      </c>
      <c r="DD312" s="36">
        <f t="shared" si="422"/>
        <v>10500</v>
      </c>
      <c r="DE312" s="36">
        <f t="shared" si="422"/>
        <v>10500</v>
      </c>
      <c r="DF312" s="36">
        <f>ROUND((DF171),2)</f>
        <v>10500</v>
      </c>
      <c r="DG312" s="36">
        <f t="shared" ref="DG312:FR312" si="423">ROUND((DG171),2)</f>
        <v>10500</v>
      </c>
      <c r="DH312" s="36">
        <f t="shared" si="423"/>
        <v>10500</v>
      </c>
      <c r="DI312" s="36">
        <f t="shared" si="423"/>
        <v>10500</v>
      </c>
      <c r="DJ312" s="36">
        <f t="shared" si="423"/>
        <v>10500</v>
      </c>
      <c r="DK312" s="36">
        <f t="shared" si="423"/>
        <v>10500</v>
      </c>
      <c r="DL312" s="36">
        <f t="shared" si="423"/>
        <v>10500</v>
      </c>
      <c r="DM312" s="36">
        <f t="shared" si="423"/>
        <v>10500</v>
      </c>
      <c r="DN312" s="36">
        <f t="shared" si="423"/>
        <v>10500</v>
      </c>
      <c r="DO312" s="36">
        <f t="shared" si="423"/>
        <v>10500</v>
      </c>
      <c r="DP312" s="36">
        <f t="shared" si="423"/>
        <v>10500</v>
      </c>
      <c r="DQ312" s="36">
        <f t="shared" si="423"/>
        <v>10500</v>
      </c>
      <c r="DR312" s="36">
        <f t="shared" si="423"/>
        <v>10500</v>
      </c>
      <c r="DS312" s="36">
        <f t="shared" si="423"/>
        <v>10500</v>
      </c>
      <c r="DT312" s="36">
        <f t="shared" si="423"/>
        <v>10500</v>
      </c>
      <c r="DU312" s="36">
        <f t="shared" si="423"/>
        <v>10500</v>
      </c>
      <c r="DV312" s="36">
        <f t="shared" si="423"/>
        <v>10500</v>
      </c>
      <c r="DW312" s="36">
        <f t="shared" si="423"/>
        <v>10500</v>
      </c>
      <c r="DX312" s="36">
        <f t="shared" si="423"/>
        <v>10500</v>
      </c>
      <c r="DY312" s="36">
        <f t="shared" si="423"/>
        <v>10500</v>
      </c>
      <c r="DZ312" s="36">
        <f t="shared" si="423"/>
        <v>10500</v>
      </c>
      <c r="EA312" s="36">
        <f t="shared" si="423"/>
        <v>10500</v>
      </c>
      <c r="EB312" s="36">
        <f t="shared" si="423"/>
        <v>10500</v>
      </c>
      <c r="EC312" s="36">
        <f t="shared" si="423"/>
        <v>10500</v>
      </c>
      <c r="ED312" s="36">
        <f t="shared" si="423"/>
        <v>10500</v>
      </c>
      <c r="EE312" s="36">
        <f t="shared" si="423"/>
        <v>10500</v>
      </c>
      <c r="EF312" s="36">
        <f t="shared" si="423"/>
        <v>10500</v>
      </c>
      <c r="EG312" s="36">
        <f t="shared" si="423"/>
        <v>10500</v>
      </c>
      <c r="EH312" s="36">
        <f t="shared" si="423"/>
        <v>10500</v>
      </c>
      <c r="EI312" s="36">
        <f t="shared" si="423"/>
        <v>10500</v>
      </c>
      <c r="EJ312" s="36">
        <f t="shared" si="423"/>
        <v>10500</v>
      </c>
      <c r="EK312" s="36">
        <f t="shared" si="423"/>
        <v>10500</v>
      </c>
      <c r="EL312" s="36">
        <f t="shared" si="423"/>
        <v>10500</v>
      </c>
      <c r="EM312" s="36">
        <f t="shared" si="423"/>
        <v>10500</v>
      </c>
      <c r="EN312" s="36">
        <f t="shared" si="423"/>
        <v>10500</v>
      </c>
      <c r="EO312" s="36">
        <f t="shared" si="423"/>
        <v>10500</v>
      </c>
      <c r="EP312" s="36">
        <f t="shared" si="423"/>
        <v>10500</v>
      </c>
      <c r="EQ312" s="36">
        <f t="shared" si="423"/>
        <v>10500</v>
      </c>
      <c r="ER312" s="36">
        <f t="shared" si="423"/>
        <v>10500</v>
      </c>
      <c r="ES312" s="36">
        <f t="shared" si="423"/>
        <v>10500</v>
      </c>
      <c r="ET312" s="36">
        <f t="shared" si="423"/>
        <v>10500</v>
      </c>
      <c r="EU312" s="36">
        <f t="shared" si="423"/>
        <v>10500</v>
      </c>
      <c r="EV312" s="36">
        <f t="shared" si="423"/>
        <v>10500</v>
      </c>
      <c r="EW312" s="36">
        <f t="shared" si="423"/>
        <v>10500</v>
      </c>
      <c r="EX312" s="36">
        <f t="shared" si="423"/>
        <v>10500</v>
      </c>
      <c r="EY312" s="36">
        <f t="shared" si="423"/>
        <v>10500</v>
      </c>
      <c r="EZ312" s="36">
        <f t="shared" si="423"/>
        <v>10500</v>
      </c>
      <c r="FA312" s="36">
        <f t="shared" si="423"/>
        <v>10500</v>
      </c>
      <c r="FB312" s="36">
        <f t="shared" si="423"/>
        <v>10500</v>
      </c>
      <c r="FC312" s="36">
        <f t="shared" si="423"/>
        <v>10500</v>
      </c>
      <c r="FD312" s="36">
        <f t="shared" si="423"/>
        <v>10500</v>
      </c>
      <c r="FE312" s="36">
        <f t="shared" si="423"/>
        <v>10500</v>
      </c>
      <c r="FF312" s="36">
        <f t="shared" si="423"/>
        <v>10500</v>
      </c>
      <c r="FG312" s="36">
        <f t="shared" si="423"/>
        <v>10500</v>
      </c>
      <c r="FH312" s="36">
        <f t="shared" si="423"/>
        <v>10500</v>
      </c>
      <c r="FI312" s="36">
        <f t="shared" si="423"/>
        <v>10500</v>
      </c>
      <c r="FJ312" s="36">
        <f t="shared" si="423"/>
        <v>10500</v>
      </c>
      <c r="FK312" s="36">
        <f t="shared" si="423"/>
        <v>10500</v>
      </c>
      <c r="FL312" s="36">
        <f t="shared" si="423"/>
        <v>10500</v>
      </c>
      <c r="FM312" s="36">
        <f t="shared" si="423"/>
        <v>10500</v>
      </c>
      <c r="FN312" s="36">
        <f t="shared" si="423"/>
        <v>10500</v>
      </c>
      <c r="FO312" s="36">
        <f t="shared" si="423"/>
        <v>10500</v>
      </c>
      <c r="FP312" s="36">
        <f t="shared" si="423"/>
        <v>10500</v>
      </c>
      <c r="FQ312" s="36">
        <f t="shared" si="423"/>
        <v>10500</v>
      </c>
      <c r="FR312" s="36">
        <f t="shared" si="423"/>
        <v>10500</v>
      </c>
      <c r="FS312" s="36">
        <f t="shared" ref="FS312:FX312" si="424">ROUND((FS171),2)</f>
        <v>10500</v>
      </c>
      <c r="FT312" s="36">
        <f t="shared" si="424"/>
        <v>10500</v>
      </c>
      <c r="FU312" s="36">
        <f t="shared" si="424"/>
        <v>10500</v>
      </c>
      <c r="FV312" s="36">
        <f t="shared" si="424"/>
        <v>10500</v>
      </c>
      <c r="FW312" s="36">
        <f t="shared" si="424"/>
        <v>10500</v>
      </c>
      <c r="FX312" s="36">
        <f t="shared" si="424"/>
        <v>10500</v>
      </c>
      <c r="FY312" s="2"/>
      <c r="FZ312" s="47"/>
      <c r="GA312" s="2"/>
      <c r="GB312" s="2"/>
      <c r="GC312" s="2"/>
      <c r="GD312" s="2"/>
      <c r="GE312" s="2"/>
      <c r="GF312" s="2"/>
      <c r="GG312" s="2"/>
      <c r="GH312" s="2"/>
      <c r="GI312" s="2"/>
      <c r="GJ312" s="2"/>
      <c r="GK312" s="2"/>
    </row>
    <row r="313" spans="1:193" x14ac:dyDescent="0.35">
      <c r="A313" s="3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  <c r="FY313" s="2"/>
      <c r="FZ313" s="47"/>
      <c r="GA313" s="2"/>
      <c r="GB313" s="2"/>
      <c r="GC313" s="2"/>
      <c r="GD313" s="2"/>
      <c r="GE313" s="2"/>
      <c r="GF313" s="2"/>
      <c r="GG313" s="2"/>
      <c r="GH313" s="2"/>
      <c r="GI313" s="2"/>
      <c r="GJ313" s="2"/>
      <c r="GK313" s="2"/>
    </row>
    <row r="314" spans="1:193" x14ac:dyDescent="0.35">
      <c r="A314" s="3" t="s">
        <v>625</v>
      </c>
      <c r="B314" s="2" t="s">
        <v>626</v>
      </c>
      <c r="C314" s="2">
        <f t="shared" ref="C314:BN314" si="425">((C311*(C93+C94)+(C312*(C100+C98)))*-1)</f>
        <v>0</v>
      </c>
      <c r="D314" s="2">
        <f t="shared" si="425"/>
        <v>-52980440.309999995</v>
      </c>
      <c r="E314" s="2">
        <f t="shared" si="425"/>
        <v>-9738789.5</v>
      </c>
      <c r="F314" s="2">
        <f t="shared" si="425"/>
        <v>-9652191.5999999996</v>
      </c>
      <c r="G314" s="2">
        <f t="shared" si="425"/>
        <v>0</v>
      </c>
      <c r="H314" s="2">
        <f t="shared" si="425"/>
        <v>0</v>
      </c>
      <c r="I314" s="2">
        <f t="shared" si="425"/>
        <v>-11092695.039999999</v>
      </c>
      <c r="J314" s="2">
        <f t="shared" si="425"/>
        <v>0</v>
      </c>
      <c r="K314" s="2">
        <f t="shared" si="425"/>
        <v>0</v>
      </c>
      <c r="L314" s="2">
        <f t="shared" si="425"/>
        <v>0</v>
      </c>
      <c r="M314" s="2">
        <f t="shared" si="425"/>
        <v>0</v>
      </c>
      <c r="N314" s="2">
        <f t="shared" si="425"/>
        <v>0</v>
      </c>
      <c r="O314" s="2">
        <f t="shared" si="425"/>
        <v>0</v>
      </c>
      <c r="P314" s="2">
        <f t="shared" si="425"/>
        <v>0</v>
      </c>
      <c r="Q314" s="2">
        <f t="shared" si="425"/>
        <v>-12733035.24</v>
      </c>
      <c r="R314" s="2">
        <f t="shared" si="425"/>
        <v>0</v>
      </c>
      <c r="S314" s="2">
        <f t="shared" si="425"/>
        <v>0</v>
      </c>
      <c r="T314" s="2">
        <f t="shared" si="425"/>
        <v>0</v>
      </c>
      <c r="U314" s="2">
        <f t="shared" si="425"/>
        <v>0</v>
      </c>
      <c r="V314" s="2">
        <f t="shared" si="425"/>
        <v>0</v>
      </c>
      <c r="W314" s="2">
        <f t="shared" si="425"/>
        <v>0</v>
      </c>
      <c r="X314" s="2">
        <f t="shared" si="425"/>
        <v>0</v>
      </c>
      <c r="Y314" s="2">
        <f t="shared" si="425"/>
        <v>0</v>
      </c>
      <c r="Z314" s="2">
        <f t="shared" si="425"/>
        <v>0</v>
      </c>
      <c r="AA314" s="2">
        <f t="shared" si="425"/>
        <v>0</v>
      </c>
      <c r="AB314" s="2">
        <f t="shared" si="425"/>
        <v>0</v>
      </c>
      <c r="AC314" s="2">
        <f t="shared" si="425"/>
        <v>0</v>
      </c>
      <c r="AD314" s="2">
        <f t="shared" si="425"/>
        <v>-1747039.7999999998</v>
      </c>
      <c r="AE314" s="2">
        <f t="shared" si="425"/>
        <v>0</v>
      </c>
      <c r="AF314" s="2">
        <f t="shared" si="425"/>
        <v>0</v>
      </c>
      <c r="AG314" s="2">
        <f t="shared" si="425"/>
        <v>0</v>
      </c>
      <c r="AH314" s="2">
        <f t="shared" si="425"/>
        <v>0</v>
      </c>
      <c r="AI314" s="2">
        <f t="shared" si="425"/>
        <v>0</v>
      </c>
      <c r="AJ314" s="2">
        <f t="shared" si="425"/>
        <v>0</v>
      </c>
      <c r="AK314" s="2">
        <f t="shared" si="425"/>
        <v>0</v>
      </c>
      <c r="AL314" s="2">
        <f t="shared" si="425"/>
        <v>0</v>
      </c>
      <c r="AM314" s="2">
        <f t="shared" si="425"/>
        <v>0</v>
      </c>
      <c r="AN314" s="2">
        <f t="shared" si="425"/>
        <v>0</v>
      </c>
      <c r="AO314" s="2">
        <f t="shared" si="425"/>
        <v>0</v>
      </c>
      <c r="AP314" s="2">
        <f t="shared" si="425"/>
        <v>0</v>
      </c>
      <c r="AQ314" s="2">
        <f t="shared" si="425"/>
        <v>0</v>
      </c>
      <c r="AR314" s="2">
        <f t="shared" si="425"/>
        <v>-24758342.689999998</v>
      </c>
      <c r="AS314" s="2">
        <f t="shared" si="425"/>
        <v>-3721389.8800000004</v>
      </c>
      <c r="AT314" s="2">
        <f t="shared" si="425"/>
        <v>0</v>
      </c>
      <c r="AU314" s="2">
        <f t="shared" si="425"/>
        <v>0</v>
      </c>
      <c r="AV314" s="2">
        <f t="shared" si="425"/>
        <v>0</v>
      </c>
      <c r="AW314" s="2">
        <f t="shared" si="425"/>
        <v>0</v>
      </c>
      <c r="AX314" s="2">
        <f t="shared" si="425"/>
        <v>0</v>
      </c>
      <c r="AY314" s="2">
        <f t="shared" si="425"/>
        <v>0</v>
      </c>
      <c r="AZ314" s="2">
        <f t="shared" si="425"/>
        <v>0</v>
      </c>
      <c r="BA314" s="2">
        <f t="shared" si="425"/>
        <v>0</v>
      </c>
      <c r="BB314" s="2">
        <f t="shared" si="425"/>
        <v>0</v>
      </c>
      <c r="BC314" s="2">
        <f t="shared" si="425"/>
        <v>-43921201.449999996</v>
      </c>
      <c r="BD314" s="2">
        <f t="shared" si="425"/>
        <v>0</v>
      </c>
      <c r="BE314" s="2">
        <f t="shared" si="425"/>
        <v>0</v>
      </c>
      <c r="BF314" s="2">
        <f t="shared" si="425"/>
        <v>0</v>
      </c>
      <c r="BG314" s="2">
        <f t="shared" si="425"/>
        <v>0</v>
      </c>
      <c r="BH314" s="2">
        <f t="shared" si="425"/>
        <v>0</v>
      </c>
      <c r="BI314" s="2">
        <f t="shared" si="425"/>
        <v>0</v>
      </c>
      <c r="BJ314" s="2">
        <f t="shared" si="425"/>
        <v>0</v>
      </c>
      <c r="BK314" s="2">
        <f t="shared" si="425"/>
        <v>0</v>
      </c>
      <c r="BL314" s="2">
        <f t="shared" si="425"/>
        <v>0</v>
      </c>
      <c r="BM314" s="2">
        <f t="shared" si="425"/>
        <v>0</v>
      </c>
      <c r="BN314" s="2">
        <f t="shared" si="425"/>
        <v>0</v>
      </c>
      <c r="BO314" s="2">
        <f t="shared" ref="BO314:DZ314" si="426">((BO311*(BO93+BO94)+(BO312*(BO100+BO98)))*-1)</f>
        <v>0</v>
      </c>
      <c r="BP314" s="2">
        <f t="shared" si="426"/>
        <v>0</v>
      </c>
      <c r="BQ314" s="2">
        <f t="shared" si="426"/>
        <v>-2660363.61</v>
      </c>
      <c r="BR314" s="2">
        <f t="shared" si="426"/>
        <v>0</v>
      </c>
      <c r="BS314" s="2">
        <f t="shared" si="426"/>
        <v>0</v>
      </c>
      <c r="BT314" s="2">
        <f t="shared" si="426"/>
        <v>0</v>
      </c>
      <c r="BU314" s="2">
        <f t="shared" si="426"/>
        <v>0</v>
      </c>
      <c r="BV314" s="2">
        <f t="shared" si="426"/>
        <v>0</v>
      </c>
      <c r="BW314" s="2">
        <f t="shared" si="426"/>
        <v>0</v>
      </c>
      <c r="BX314" s="2">
        <f t="shared" si="426"/>
        <v>0</v>
      </c>
      <c r="BY314" s="2">
        <f t="shared" si="426"/>
        <v>0</v>
      </c>
      <c r="BZ314" s="2">
        <f t="shared" si="426"/>
        <v>0</v>
      </c>
      <c r="CA314" s="2">
        <f t="shared" si="426"/>
        <v>0</v>
      </c>
      <c r="CB314" s="2">
        <f t="shared" si="426"/>
        <v>-9307025.9100000001</v>
      </c>
      <c r="CC314" s="2">
        <f t="shared" si="426"/>
        <v>0</v>
      </c>
      <c r="CD314" s="2">
        <f t="shared" si="426"/>
        <v>0</v>
      </c>
      <c r="CE314" s="2">
        <f t="shared" si="426"/>
        <v>0</v>
      </c>
      <c r="CF314" s="2">
        <f t="shared" si="426"/>
        <v>0</v>
      </c>
      <c r="CG314" s="2">
        <f t="shared" si="426"/>
        <v>0</v>
      </c>
      <c r="CH314" s="2">
        <f t="shared" si="426"/>
        <v>0</v>
      </c>
      <c r="CI314" s="2">
        <f t="shared" si="426"/>
        <v>0</v>
      </c>
      <c r="CJ314" s="2">
        <f t="shared" si="426"/>
        <v>0</v>
      </c>
      <c r="CK314" s="2">
        <f t="shared" si="426"/>
        <v>-6873352.0099999998</v>
      </c>
      <c r="CL314" s="2">
        <f t="shared" si="426"/>
        <v>0</v>
      </c>
      <c r="CM314" s="2">
        <f t="shared" si="426"/>
        <v>0</v>
      </c>
      <c r="CN314" s="2">
        <f t="shared" si="426"/>
        <v>-34877169</v>
      </c>
      <c r="CO314" s="2">
        <f t="shared" si="426"/>
        <v>0</v>
      </c>
      <c r="CP314" s="2">
        <f t="shared" si="426"/>
        <v>0</v>
      </c>
      <c r="CQ314" s="2">
        <f t="shared" si="426"/>
        <v>0</v>
      </c>
      <c r="CR314" s="2">
        <f t="shared" si="426"/>
        <v>0</v>
      </c>
      <c r="CS314" s="2">
        <f t="shared" si="426"/>
        <v>0</v>
      </c>
      <c r="CT314" s="2">
        <f t="shared" si="426"/>
        <v>0</v>
      </c>
      <c r="CU314" s="2">
        <f t="shared" si="426"/>
        <v>0</v>
      </c>
      <c r="CV314" s="2">
        <f t="shared" si="426"/>
        <v>0</v>
      </c>
      <c r="CW314" s="2">
        <f t="shared" si="426"/>
        <v>0</v>
      </c>
      <c r="CX314" s="2">
        <f t="shared" si="426"/>
        <v>0</v>
      </c>
      <c r="CY314" s="2">
        <f t="shared" si="426"/>
        <v>0</v>
      </c>
      <c r="CZ314" s="2">
        <f t="shared" si="426"/>
        <v>0</v>
      </c>
      <c r="DA314" s="2">
        <f t="shared" si="426"/>
        <v>0</v>
      </c>
      <c r="DB314" s="2">
        <f t="shared" si="426"/>
        <v>0</v>
      </c>
      <c r="DC314" s="2">
        <f t="shared" si="426"/>
        <v>0</v>
      </c>
      <c r="DD314" s="2">
        <f t="shared" si="426"/>
        <v>0</v>
      </c>
      <c r="DE314" s="2">
        <f t="shared" si="426"/>
        <v>0</v>
      </c>
      <c r="DF314" s="2">
        <f t="shared" si="426"/>
        <v>-14094434.6</v>
      </c>
      <c r="DG314" s="2">
        <f t="shared" si="426"/>
        <v>0</v>
      </c>
      <c r="DH314" s="2">
        <f t="shared" si="426"/>
        <v>0</v>
      </c>
      <c r="DI314" s="2">
        <f t="shared" si="426"/>
        <v>-631190.45000000007</v>
      </c>
      <c r="DJ314" s="2">
        <f t="shared" si="426"/>
        <v>0</v>
      </c>
      <c r="DK314" s="2">
        <f t="shared" si="426"/>
        <v>0</v>
      </c>
      <c r="DL314" s="2">
        <f t="shared" si="426"/>
        <v>0</v>
      </c>
      <c r="DM314" s="2">
        <f t="shared" si="426"/>
        <v>0</v>
      </c>
      <c r="DN314" s="2">
        <f t="shared" si="426"/>
        <v>0</v>
      </c>
      <c r="DO314" s="2">
        <f t="shared" si="426"/>
        <v>0</v>
      </c>
      <c r="DP314" s="2">
        <f t="shared" si="426"/>
        <v>0</v>
      </c>
      <c r="DQ314" s="2">
        <f t="shared" si="426"/>
        <v>0</v>
      </c>
      <c r="DR314" s="2">
        <f t="shared" si="426"/>
        <v>0</v>
      </c>
      <c r="DS314" s="2">
        <f t="shared" si="426"/>
        <v>0</v>
      </c>
      <c r="DT314" s="2">
        <f t="shared" si="426"/>
        <v>0</v>
      </c>
      <c r="DU314" s="2">
        <f t="shared" si="426"/>
        <v>0</v>
      </c>
      <c r="DV314" s="2">
        <f t="shared" si="426"/>
        <v>0</v>
      </c>
      <c r="DW314" s="2">
        <f t="shared" si="426"/>
        <v>0</v>
      </c>
      <c r="DX314" s="2">
        <f t="shared" si="426"/>
        <v>0</v>
      </c>
      <c r="DY314" s="2">
        <f t="shared" si="426"/>
        <v>0</v>
      </c>
      <c r="DZ314" s="2">
        <f t="shared" si="426"/>
        <v>0</v>
      </c>
      <c r="EA314" s="2">
        <f t="shared" ref="EA314:FX314" si="427">((EA311*(EA93+EA94)+(EA312*(EA100+EA98)))*-1)</f>
        <v>0</v>
      </c>
      <c r="EB314" s="2">
        <f t="shared" si="427"/>
        <v>0</v>
      </c>
      <c r="EC314" s="2">
        <f t="shared" si="427"/>
        <v>0</v>
      </c>
      <c r="ED314" s="2">
        <f t="shared" si="427"/>
        <v>0</v>
      </c>
      <c r="EE314" s="2">
        <f t="shared" si="427"/>
        <v>0</v>
      </c>
      <c r="EF314" s="2">
        <f t="shared" si="427"/>
        <v>0</v>
      </c>
      <c r="EG314" s="2">
        <f t="shared" si="427"/>
        <v>0</v>
      </c>
      <c r="EH314" s="2">
        <f t="shared" si="427"/>
        <v>0</v>
      </c>
      <c r="EI314" s="2">
        <f t="shared" si="427"/>
        <v>0</v>
      </c>
      <c r="EJ314" s="2">
        <f t="shared" si="427"/>
        <v>0</v>
      </c>
      <c r="EK314" s="2">
        <f t="shared" si="427"/>
        <v>0</v>
      </c>
      <c r="EL314" s="2">
        <f t="shared" si="427"/>
        <v>0</v>
      </c>
      <c r="EM314" s="2">
        <f t="shared" si="427"/>
        <v>0</v>
      </c>
      <c r="EN314" s="2">
        <f t="shared" si="427"/>
        <v>0</v>
      </c>
      <c r="EO314" s="2">
        <f t="shared" si="427"/>
        <v>0</v>
      </c>
      <c r="EP314" s="2">
        <f t="shared" si="427"/>
        <v>0</v>
      </c>
      <c r="EQ314" s="2">
        <f t="shared" si="427"/>
        <v>-1440889.54</v>
      </c>
      <c r="ER314" s="2">
        <f t="shared" si="427"/>
        <v>0</v>
      </c>
      <c r="ES314" s="2">
        <f t="shared" si="427"/>
        <v>0</v>
      </c>
      <c r="ET314" s="2">
        <f t="shared" si="427"/>
        <v>0</v>
      </c>
      <c r="EU314" s="2">
        <f t="shared" si="427"/>
        <v>0</v>
      </c>
      <c r="EV314" s="2">
        <f t="shared" si="427"/>
        <v>0</v>
      </c>
      <c r="EW314" s="2">
        <f t="shared" si="427"/>
        <v>0</v>
      </c>
      <c r="EX314" s="2">
        <f t="shared" si="427"/>
        <v>0</v>
      </c>
      <c r="EY314" s="2">
        <f t="shared" si="427"/>
        <v>0</v>
      </c>
      <c r="EZ314" s="2">
        <f t="shared" si="427"/>
        <v>0</v>
      </c>
      <c r="FA314" s="2">
        <f t="shared" si="427"/>
        <v>0</v>
      </c>
      <c r="FB314" s="2">
        <f t="shared" si="427"/>
        <v>0</v>
      </c>
      <c r="FC314" s="2">
        <f t="shared" si="427"/>
        <v>0</v>
      </c>
      <c r="FD314" s="2">
        <f t="shared" si="427"/>
        <v>0</v>
      </c>
      <c r="FE314" s="2">
        <f t="shared" si="427"/>
        <v>0</v>
      </c>
      <c r="FF314" s="2">
        <f t="shared" si="427"/>
        <v>0</v>
      </c>
      <c r="FG314" s="2">
        <f t="shared" si="427"/>
        <v>0</v>
      </c>
      <c r="FH314" s="2">
        <f t="shared" si="427"/>
        <v>0</v>
      </c>
      <c r="FI314" s="2">
        <f t="shared" si="427"/>
        <v>0</v>
      </c>
      <c r="FJ314" s="2">
        <f t="shared" si="427"/>
        <v>0</v>
      </c>
      <c r="FK314" s="2">
        <f t="shared" si="427"/>
        <v>0</v>
      </c>
      <c r="FL314" s="2">
        <f t="shared" si="427"/>
        <v>0</v>
      </c>
      <c r="FM314" s="2">
        <f t="shared" si="427"/>
        <v>0</v>
      </c>
      <c r="FN314" s="2">
        <f t="shared" si="427"/>
        <v>0</v>
      </c>
      <c r="FO314" s="2">
        <f t="shared" si="427"/>
        <v>0</v>
      </c>
      <c r="FP314" s="2">
        <f t="shared" si="427"/>
        <v>0</v>
      </c>
      <c r="FQ314" s="2">
        <f t="shared" si="427"/>
        <v>0</v>
      </c>
      <c r="FR314" s="2">
        <f t="shared" si="427"/>
        <v>0</v>
      </c>
      <c r="FS314" s="2">
        <f t="shared" si="427"/>
        <v>0</v>
      </c>
      <c r="FT314" s="2">
        <f t="shared" si="427"/>
        <v>0</v>
      </c>
      <c r="FU314" s="2">
        <f t="shared" si="427"/>
        <v>0</v>
      </c>
      <c r="FV314" s="2">
        <f t="shared" si="427"/>
        <v>0</v>
      </c>
      <c r="FW314" s="2">
        <f t="shared" si="427"/>
        <v>0</v>
      </c>
      <c r="FX314" s="2">
        <f t="shared" si="427"/>
        <v>0</v>
      </c>
      <c r="FY314" s="2">
        <f>SUM(C314:FX314)</f>
        <v>-240229550.62999994</v>
      </c>
      <c r="FZ314" s="2"/>
      <c r="GA314" s="2"/>
      <c r="GB314" s="2"/>
      <c r="GC314" s="2"/>
      <c r="GD314" s="2"/>
      <c r="GE314" s="2"/>
      <c r="GF314" s="2"/>
      <c r="GG314" s="2"/>
      <c r="GH314" s="2"/>
      <c r="GI314" s="2"/>
      <c r="GJ314" s="2"/>
      <c r="GK314" s="2"/>
    </row>
    <row r="315" spans="1:193" x14ac:dyDescent="0.35">
      <c r="A315" s="3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  <c r="FY315" s="2"/>
      <c r="FZ315" s="2"/>
      <c r="GA315" s="2"/>
      <c r="GB315" s="2"/>
      <c r="GC315" s="2"/>
      <c r="GD315" s="2"/>
      <c r="GE315" s="2"/>
      <c r="GF315" s="2"/>
      <c r="GG315" s="2"/>
      <c r="GH315" s="2"/>
      <c r="GI315" s="2"/>
      <c r="GJ315" s="2"/>
      <c r="GK315" s="2"/>
    </row>
    <row r="316" spans="1:193" x14ac:dyDescent="0.35">
      <c r="A316" s="3" t="s">
        <v>627</v>
      </c>
      <c r="B316" s="2" t="s">
        <v>628</v>
      </c>
      <c r="C316" s="2">
        <f t="shared" ref="C316:BN316" si="428">C302+C314</f>
        <v>80989881.590000004</v>
      </c>
      <c r="D316" s="2">
        <f t="shared" si="428"/>
        <v>372381992.25</v>
      </c>
      <c r="E316" s="2">
        <f t="shared" si="428"/>
        <v>56122583.060000002</v>
      </c>
      <c r="F316" s="2">
        <f t="shared" si="428"/>
        <v>264332164.52000001</v>
      </c>
      <c r="G316" s="2">
        <f t="shared" si="428"/>
        <v>18547312.23</v>
      </c>
      <c r="H316" s="2">
        <f t="shared" si="428"/>
        <v>13764277.210000001</v>
      </c>
      <c r="I316" s="2">
        <f t="shared" si="428"/>
        <v>78493723.969999999</v>
      </c>
      <c r="J316" s="2">
        <f t="shared" si="428"/>
        <v>23511572.199999999</v>
      </c>
      <c r="K316" s="2">
        <f t="shared" si="428"/>
        <v>4506590.25</v>
      </c>
      <c r="L316" s="2">
        <f t="shared" si="428"/>
        <v>25732987.73</v>
      </c>
      <c r="M316" s="2">
        <f t="shared" si="428"/>
        <v>12609241.01</v>
      </c>
      <c r="N316" s="2">
        <f t="shared" si="428"/>
        <v>570406481.38</v>
      </c>
      <c r="O316" s="2">
        <f t="shared" si="428"/>
        <v>142039795.15000001</v>
      </c>
      <c r="P316" s="2">
        <f t="shared" si="428"/>
        <v>5729390.6600000001</v>
      </c>
      <c r="Q316" s="2">
        <f t="shared" si="428"/>
        <v>468619243.32999998</v>
      </c>
      <c r="R316" s="2">
        <f t="shared" si="428"/>
        <v>69833329.670000002</v>
      </c>
      <c r="S316" s="2">
        <f t="shared" si="428"/>
        <v>18154146.98</v>
      </c>
      <c r="T316" s="2">
        <f t="shared" si="428"/>
        <v>3377911.46</v>
      </c>
      <c r="U316" s="2">
        <f t="shared" si="428"/>
        <v>1304213.52</v>
      </c>
      <c r="V316" s="2">
        <f t="shared" si="428"/>
        <v>4264346.03</v>
      </c>
      <c r="W316" s="2">
        <f t="shared" si="428"/>
        <v>3796978.65</v>
      </c>
      <c r="X316" s="2">
        <f t="shared" si="428"/>
        <v>1247087.04</v>
      </c>
      <c r="Y316" s="2">
        <f t="shared" si="428"/>
        <v>11491502.76</v>
      </c>
      <c r="Z316" s="2">
        <f t="shared" si="428"/>
        <v>3814681.05</v>
      </c>
      <c r="AA316" s="2">
        <f t="shared" si="428"/>
        <v>348111622.05000001</v>
      </c>
      <c r="AB316" s="2">
        <f t="shared" si="428"/>
        <v>308478219.31999999</v>
      </c>
      <c r="AC316" s="2">
        <f t="shared" si="428"/>
        <v>11344974.07</v>
      </c>
      <c r="AD316" s="2">
        <f t="shared" si="428"/>
        <v>14584664.57</v>
      </c>
      <c r="AE316" s="2">
        <f t="shared" si="428"/>
        <v>2115692</v>
      </c>
      <c r="AF316" s="2">
        <f t="shared" si="428"/>
        <v>3590836.03</v>
      </c>
      <c r="AG316" s="2">
        <f t="shared" si="428"/>
        <v>7726310.1900000004</v>
      </c>
      <c r="AH316" s="2">
        <f t="shared" si="428"/>
        <v>11464464.630000001</v>
      </c>
      <c r="AI316" s="2">
        <f t="shared" si="428"/>
        <v>5740704.8399999999</v>
      </c>
      <c r="AJ316" s="2">
        <f t="shared" si="428"/>
        <v>3559412.56</v>
      </c>
      <c r="AK316" s="2">
        <f t="shared" si="428"/>
        <v>3302723.42</v>
      </c>
      <c r="AL316" s="2">
        <f t="shared" si="428"/>
        <v>4668070.82</v>
      </c>
      <c r="AM316" s="2">
        <f t="shared" si="428"/>
        <v>5164230.9800000004</v>
      </c>
      <c r="AN316" s="2">
        <f t="shared" si="428"/>
        <v>4694833.3099999996</v>
      </c>
      <c r="AO316" s="2">
        <f t="shared" si="428"/>
        <v>47499030.799999997</v>
      </c>
      <c r="AP316" s="2">
        <f t="shared" si="428"/>
        <v>983393385.38</v>
      </c>
      <c r="AQ316" s="2">
        <f t="shared" si="428"/>
        <v>4286525.03</v>
      </c>
      <c r="AR316" s="2">
        <f t="shared" si="428"/>
        <v>658690407</v>
      </c>
      <c r="AS316" s="2">
        <f t="shared" si="428"/>
        <v>75282705.910000011</v>
      </c>
      <c r="AT316" s="2">
        <f t="shared" si="428"/>
        <v>33895922.890000001</v>
      </c>
      <c r="AU316" s="2">
        <f t="shared" si="428"/>
        <v>5173329.62</v>
      </c>
      <c r="AV316" s="2">
        <f t="shared" si="428"/>
        <v>5041865.2699999996</v>
      </c>
      <c r="AW316" s="2">
        <f t="shared" si="428"/>
        <v>4532529.25</v>
      </c>
      <c r="AX316" s="2">
        <f t="shared" si="428"/>
        <v>1605264.61</v>
      </c>
      <c r="AY316" s="2">
        <f t="shared" si="428"/>
        <v>6257293.6600000001</v>
      </c>
      <c r="AZ316" s="2">
        <f t="shared" si="428"/>
        <v>140053585.53999999</v>
      </c>
      <c r="BA316" s="2">
        <f t="shared" si="428"/>
        <v>99877415.689999998</v>
      </c>
      <c r="BB316" s="2">
        <f t="shared" si="428"/>
        <v>79185970.230000004</v>
      </c>
      <c r="BC316" s="2">
        <f t="shared" si="428"/>
        <v>248862732.69999999</v>
      </c>
      <c r="BD316" s="2">
        <f t="shared" si="428"/>
        <v>40478249.759999998</v>
      </c>
      <c r="BE316" s="2">
        <f t="shared" si="428"/>
        <v>14198691.369999999</v>
      </c>
      <c r="BF316" s="2">
        <f t="shared" si="428"/>
        <v>284615074.04000002</v>
      </c>
      <c r="BG316" s="2">
        <f t="shared" si="428"/>
        <v>11687793.220000001</v>
      </c>
      <c r="BH316" s="2">
        <f t="shared" si="428"/>
        <v>7777692.5800000001</v>
      </c>
      <c r="BI316" s="2">
        <f t="shared" si="428"/>
        <v>4577472.74</v>
      </c>
      <c r="BJ316" s="2">
        <f t="shared" si="428"/>
        <v>69824601.590000004</v>
      </c>
      <c r="BK316" s="2">
        <f t="shared" si="428"/>
        <v>351825343.67000002</v>
      </c>
      <c r="BL316" s="2">
        <f t="shared" si="428"/>
        <v>1662810.99</v>
      </c>
      <c r="BM316" s="2">
        <f t="shared" si="428"/>
        <v>6108373.7999999998</v>
      </c>
      <c r="BN316" s="2">
        <f t="shared" si="428"/>
        <v>34586481.539999999</v>
      </c>
      <c r="BO316" s="2">
        <f t="shared" ref="BO316:DZ316" si="429">BO302+BO314</f>
        <v>14474184.91</v>
      </c>
      <c r="BP316" s="2">
        <f t="shared" si="429"/>
        <v>3244001.17</v>
      </c>
      <c r="BQ316" s="2">
        <f t="shared" si="429"/>
        <v>71636196.340000004</v>
      </c>
      <c r="BR316" s="2">
        <f t="shared" si="429"/>
        <v>51074971</v>
      </c>
      <c r="BS316" s="2">
        <f t="shared" si="429"/>
        <v>14313702.32</v>
      </c>
      <c r="BT316" s="2">
        <f t="shared" si="429"/>
        <v>5766595.5</v>
      </c>
      <c r="BU316" s="2">
        <f t="shared" si="429"/>
        <v>6253136.8099999996</v>
      </c>
      <c r="BV316" s="2">
        <f t="shared" si="429"/>
        <v>14662304.77</v>
      </c>
      <c r="BW316" s="2">
        <f t="shared" si="429"/>
        <v>23356711.32</v>
      </c>
      <c r="BX316" s="2">
        <f t="shared" si="429"/>
        <v>1833353.12</v>
      </c>
      <c r="BY316" s="2">
        <f t="shared" si="429"/>
        <v>6315372</v>
      </c>
      <c r="BZ316" s="2">
        <f t="shared" si="429"/>
        <v>3704832.97</v>
      </c>
      <c r="CA316" s="2">
        <f t="shared" si="429"/>
        <v>3067750.53</v>
      </c>
      <c r="CB316" s="2">
        <f t="shared" si="429"/>
        <v>795045871.61000001</v>
      </c>
      <c r="CC316" s="2">
        <f t="shared" si="429"/>
        <v>3616711.24</v>
      </c>
      <c r="CD316" s="2">
        <f t="shared" si="429"/>
        <v>3476377.76</v>
      </c>
      <c r="CE316" s="2">
        <f t="shared" si="429"/>
        <v>3055070.33</v>
      </c>
      <c r="CF316" s="2">
        <f t="shared" si="429"/>
        <v>2333649.35</v>
      </c>
      <c r="CG316" s="2">
        <f t="shared" si="429"/>
        <v>3669922.67</v>
      </c>
      <c r="CH316" s="2">
        <f t="shared" si="429"/>
        <v>2285220.84</v>
      </c>
      <c r="CI316" s="2">
        <f t="shared" si="429"/>
        <v>8815729.0800000001</v>
      </c>
      <c r="CJ316" s="2">
        <f t="shared" si="429"/>
        <v>10904034.550000001</v>
      </c>
      <c r="CK316" s="2">
        <f t="shared" si="429"/>
        <v>57879849.690000005</v>
      </c>
      <c r="CL316" s="2">
        <f t="shared" si="429"/>
        <v>15060148.449999999</v>
      </c>
      <c r="CM316" s="2">
        <f t="shared" si="429"/>
        <v>10085475.779999999</v>
      </c>
      <c r="CN316" s="2">
        <f t="shared" si="429"/>
        <v>323849357.08999997</v>
      </c>
      <c r="CO316" s="2">
        <f t="shared" si="429"/>
        <v>156335561.63</v>
      </c>
      <c r="CP316" s="2">
        <f t="shared" si="429"/>
        <v>12072408.35</v>
      </c>
      <c r="CQ316" s="2">
        <f t="shared" si="429"/>
        <v>10136985.949999999</v>
      </c>
      <c r="CR316" s="2">
        <f t="shared" si="429"/>
        <v>4140827.29</v>
      </c>
      <c r="CS316" s="2">
        <f t="shared" si="429"/>
        <v>4386715.43</v>
      </c>
      <c r="CT316" s="2">
        <f t="shared" si="429"/>
        <v>2439401.11</v>
      </c>
      <c r="CU316" s="2">
        <f t="shared" si="429"/>
        <v>4800891.41</v>
      </c>
      <c r="CV316" s="2">
        <f t="shared" si="429"/>
        <v>1175242.08</v>
      </c>
      <c r="CW316" s="2">
        <f t="shared" si="429"/>
        <v>3900865.56</v>
      </c>
      <c r="CX316" s="2">
        <f t="shared" si="429"/>
        <v>6144848.0999999996</v>
      </c>
      <c r="CY316" s="2">
        <f t="shared" si="429"/>
        <v>1271388.0900000001</v>
      </c>
      <c r="CZ316" s="2">
        <f t="shared" si="429"/>
        <v>20339484.91</v>
      </c>
      <c r="DA316" s="2">
        <f t="shared" si="429"/>
        <v>3621596.64</v>
      </c>
      <c r="DB316" s="2">
        <f t="shared" si="429"/>
        <v>4916736.16</v>
      </c>
      <c r="DC316" s="2">
        <f t="shared" si="429"/>
        <v>3606217.19</v>
      </c>
      <c r="DD316" s="2">
        <f t="shared" si="429"/>
        <v>3394158.19</v>
      </c>
      <c r="DE316" s="2">
        <f t="shared" si="429"/>
        <v>4875034.3499999996</v>
      </c>
      <c r="DF316" s="2">
        <f t="shared" si="429"/>
        <v>200659472.61000001</v>
      </c>
      <c r="DG316" s="2">
        <f t="shared" si="429"/>
        <v>2666180.0699999998</v>
      </c>
      <c r="DH316" s="2">
        <f t="shared" si="429"/>
        <v>20416308.09</v>
      </c>
      <c r="DI316" s="2">
        <f t="shared" si="429"/>
        <v>26830176.84</v>
      </c>
      <c r="DJ316" s="2">
        <f t="shared" si="429"/>
        <v>8465891.0600000005</v>
      </c>
      <c r="DK316" s="2">
        <f t="shared" si="429"/>
        <v>6879924.3700000001</v>
      </c>
      <c r="DL316" s="2">
        <f t="shared" si="429"/>
        <v>67638768.159999996</v>
      </c>
      <c r="DM316" s="2">
        <f t="shared" si="429"/>
        <v>4361058.08</v>
      </c>
      <c r="DN316" s="2">
        <f t="shared" si="429"/>
        <v>16924809.969999999</v>
      </c>
      <c r="DO316" s="2">
        <f t="shared" si="429"/>
        <v>38908167.390000001</v>
      </c>
      <c r="DP316" s="2">
        <f t="shared" si="429"/>
        <v>3838845.83</v>
      </c>
      <c r="DQ316" s="2">
        <f t="shared" si="429"/>
        <v>10753796.43</v>
      </c>
      <c r="DR316" s="2">
        <f t="shared" si="429"/>
        <v>16127313.390000001</v>
      </c>
      <c r="DS316" s="2">
        <f t="shared" si="429"/>
        <v>7993419.5099999998</v>
      </c>
      <c r="DT316" s="2">
        <f t="shared" si="429"/>
        <v>3648951.72</v>
      </c>
      <c r="DU316" s="2">
        <f t="shared" si="429"/>
        <v>5373544.5599999996</v>
      </c>
      <c r="DV316" s="2">
        <f t="shared" si="429"/>
        <v>3996070.69</v>
      </c>
      <c r="DW316" s="2">
        <f t="shared" si="429"/>
        <v>4751476.57</v>
      </c>
      <c r="DX316" s="2">
        <f t="shared" si="429"/>
        <v>3493341.15</v>
      </c>
      <c r="DY316" s="2">
        <f t="shared" si="429"/>
        <v>5008447.8499999996</v>
      </c>
      <c r="DZ316" s="2">
        <f t="shared" si="429"/>
        <v>9342393.6199999992</v>
      </c>
      <c r="EA316" s="2">
        <f t="shared" ref="EA316:FX316" si="430">EA302+EA314</f>
        <v>7142985.9000000004</v>
      </c>
      <c r="EB316" s="2">
        <f t="shared" si="430"/>
        <v>6870415.1500000004</v>
      </c>
      <c r="EC316" s="2">
        <f t="shared" si="430"/>
        <v>4219440.91</v>
      </c>
      <c r="ED316" s="2">
        <f t="shared" si="430"/>
        <v>23037735.48</v>
      </c>
      <c r="EE316" s="2">
        <f t="shared" si="430"/>
        <v>3613188.79</v>
      </c>
      <c r="EF316" s="2">
        <f t="shared" si="430"/>
        <v>16358723.460000001</v>
      </c>
      <c r="EG316" s="2">
        <f t="shared" si="430"/>
        <v>4067328.66</v>
      </c>
      <c r="EH316" s="2">
        <f t="shared" si="430"/>
        <v>4078082.33</v>
      </c>
      <c r="EI316" s="2">
        <f t="shared" si="430"/>
        <v>160363420.66</v>
      </c>
      <c r="EJ316" s="2">
        <f t="shared" si="430"/>
        <v>113012668.93000001</v>
      </c>
      <c r="EK316" s="2">
        <f t="shared" si="430"/>
        <v>8448387.2599999998</v>
      </c>
      <c r="EL316" s="2">
        <f t="shared" si="430"/>
        <v>6241512.3300000001</v>
      </c>
      <c r="EM316" s="2">
        <f t="shared" si="430"/>
        <v>5470634.5599999996</v>
      </c>
      <c r="EN316" s="2">
        <f t="shared" si="430"/>
        <v>11795936.449999999</v>
      </c>
      <c r="EO316" s="2">
        <f t="shared" si="430"/>
        <v>4524879.04</v>
      </c>
      <c r="EP316" s="2">
        <f t="shared" si="430"/>
        <v>6155992.8799999999</v>
      </c>
      <c r="EQ316" s="2">
        <f t="shared" si="430"/>
        <v>28735125.91</v>
      </c>
      <c r="ER316" s="2">
        <f t="shared" si="430"/>
        <v>5265106.4400000004</v>
      </c>
      <c r="ES316" s="2">
        <f t="shared" si="430"/>
        <v>3618786.68</v>
      </c>
      <c r="ET316" s="2">
        <f t="shared" si="430"/>
        <v>4096092.55</v>
      </c>
      <c r="EU316" s="2">
        <f t="shared" si="430"/>
        <v>7727995</v>
      </c>
      <c r="EV316" s="2">
        <f t="shared" si="430"/>
        <v>1972488.78</v>
      </c>
      <c r="EW316" s="2">
        <f t="shared" si="430"/>
        <v>11836180.34</v>
      </c>
      <c r="EX316" s="2">
        <f t="shared" si="430"/>
        <v>3695212.17</v>
      </c>
      <c r="EY316" s="2">
        <f t="shared" si="430"/>
        <v>9094925.3499999996</v>
      </c>
      <c r="EZ316" s="2">
        <f t="shared" si="430"/>
        <v>2662992.52</v>
      </c>
      <c r="FA316" s="2">
        <f t="shared" si="430"/>
        <v>42432284.810000002</v>
      </c>
      <c r="FB316" s="2">
        <f t="shared" si="430"/>
        <v>4794068.29</v>
      </c>
      <c r="FC316" s="2">
        <f t="shared" si="430"/>
        <v>19620678.91</v>
      </c>
      <c r="FD316" s="2">
        <f t="shared" si="430"/>
        <v>5845059.3899999997</v>
      </c>
      <c r="FE316" s="2">
        <f t="shared" si="430"/>
        <v>1947323.08</v>
      </c>
      <c r="FF316" s="2">
        <f t="shared" si="430"/>
        <v>3894441.21</v>
      </c>
      <c r="FG316" s="2">
        <f t="shared" si="430"/>
        <v>2800526.49</v>
      </c>
      <c r="FH316" s="2">
        <f t="shared" si="430"/>
        <v>1775860.55</v>
      </c>
      <c r="FI316" s="2">
        <f t="shared" si="430"/>
        <v>19703745.329999998</v>
      </c>
      <c r="FJ316" s="2">
        <f t="shared" si="430"/>
        <v>23177056.75</v>
      </c>
      <c r="FK316" s="2">
        <f t="shared" si="430"/>
        <v>30146547.640000001</v>
      </c>
      <c r="FL316" s="2">
        <f t="shared" si="430"/>
        <v>92774704.769999996</v>
      </c>
      <c r="FM316" s="2">
        <f t="shared" si="430"/>
        <v>44410893.810000002</v>
      </c>
      <c r="FN316" s="2">
        <f t="shared" si="430"/>
        <v>261776169.25</v>
      </c>
      <c r="FO316" s="2">
        <f t="shared" si="430"/>
        <v>12998663</v>
      </c>
      <c r="FP316" s="2">
        <f t="shared" si="430"/>
        <v>26770536.969999999</v>
      </c>
      <c r="FQ316" s="2">
        <f t="shared" si="430"/>
        <v>12337711.939999999</v>
      </c>
      <c r="FR316" s="2">
        <f t="shared" si="430"/>
        <v>3437751.62</v>
      </c>
      <c r="FS316" s="2">
        <f t="shared" si="430"/>
        <v>3248420.14</v>
      </c>
      <c r="FT316" s="2">
        <f t="shared" si="430"/>
        <v>1589247.78</v>
      </c>
      <c r="FU316" s="2">
        <f t="shared" si="430"/>
        <v>10725789.68</v>
      </c>
      <c r="FV316" s="2">
        <f t="shared" si="430"/>
        <v>10348944.91</v>
      </c>
      <c r="FW316" s="2">
        <f t="shared" si="430"/>
        <v>3086789.68</v>
      </c>
      <c r="FX316" s="2">
        <f t="shared" si="430"/>
        <v>1492429.26</v>
      </c>
      <c r="FY316" s="2">
        <f>-(FY302+FY314)</f>
        <v>240229550.62999994</v>
      </c>
      <c r="FZ316" s="2">
        <f>SUM(C316:FY316)</f>
        <v>9731487427.3900013</v>
      </c>
      <c r="GA316" s="2"/>
      <c r="GB316" s="2"/>
      <c r="GC316" s="2"/>
      <c r="GD316" s="2"/>
      <c r="GE316" s="2"/>
      <c r="GF316" s="2"/>
      <c r="GG316" s="2"/>
      <c r="GH316" s="2"/>
      <c r="GI316" s="2"/>
      <c r="GJ316" s="2"/>
      <c r="GK316" s="2"/>
    </row>
    <row r="317" spans="1:193" x14ac:dyDescent="0.35">
      <c r="A317" s="3" t="s">
        <v>629</v>
      </c>
      <c r="B317" s="2" t="s">
        <v>1003</v>
      </c>
      <c r="C317" s="2">
        <f t="shared" ref="C317:BN318" si="431">C303</f>
        <v>32656592.278334647</v>
      </c>
      <c r="D317" s="2">
        <f t="shared" si="431"/>
        <v>122050153.72307038</v>
      </c>
      <c r="E317" s="2">
        <f t="shared" si="431"/>
        <v>33051226.751967102</v>
      </c>
      <c r="F317" s="2">
        <f t="shared" si="431"/>
        <v>89318024.700250193</v>
      </c>
      <c r="G317" s="2">
        <f t="shared" si="431"/>
        <v>14498385.88150131</v>
      </c>
      <c r="H317" s="2">
        <f t="shared" si="431"/>
        <v>3932704.3086785823</v>
      </c>
      <c r="I317" s="2">
        <f t="shared" si="431"/>
        <v>31923489.544274572</v>
      </c>
      <c r="J317" s="2">
        <f t="shared" si="431"/>
        <v>5261813.9282190474</v>
      </c>
      <c r="K317" s="2">
        <f t="shared" si="431"/>
        <v>1392552.5972030573</v>
      </c>
      <c r="L317" s="2">
        <f t="shared" si="431"/>
        <v>23995379.430089008</v>
      </c>
      <c r="M317" s="2">
        <f t="shared" si="431"/>
        <v>8495915.3011018187</v>
      </c>
      <c r="N317" s="2">
        <f t="shared" si="431"/>
        <v>179878384.98932433</v>
      </c>
      <c r="O317" s="2">
        <f t="shared" si="431"/>
        <v>73776337.477119565</v>
      </c>
      <c r="P317" s="2">
        <f t="shared" si="431"/>
        <v>1546004.3060999489</v>
      </c>
      <c r="Q317" s="2">
        <f t="shared" si="431"/>
        <v>155598755.6677776</v>
      </c>
      <c r="R317" s="2">
        <f t="shared" si="431"/>
        <v>2049923.1370213896</v>
      </c>
      <c r="S317" s="2">
        <f t="shared" si="431"/>
        <v>15805564.749845723</v>
      </c>
      <c r="T317" s="2">
        <f t="shared" si="431"/>
        <v>660634.28444545891</v>
      </c>
      <c r="U317" s="2">
        <f t="shared" si="431"/>
        <v>739582.32398065529</v>
      </c>
      <c r="V317" s="2">
        <f t="shared" si="431"/>
        <v>1058751.3498526947</v>
      </c>
      <c r="W317" s="2">
        <f t="shared" si="431"/>
        <v>183902.80493671706</v>
      </c>
      <c r="X317" s="2">
        <f t="shared" si="431"/>
        <v>299853.13395517523</v>
      </c>
      <c r="Y317" s="2">
        <f t="shared" si="431"/>
        <v>1933136.9605826172</v>
      </c>
      <c r="Z317" s="2">
        <f t="shared" si="431"/>
        <v>656631.67105138488</v>
      </c>
      <c r="AA317" s="2">
        <f t="shared" si="431"/>
        <v>185381345.16353503</v>
      </c>
      <c r="AB317" s="2">
        <f t="shared" si="431"/>
        <v>283463458.41918844</v>
      </c>
      <c r="AC317" s="2">
        <f t="shared" si="431"/>
        <v>10044074.968465116</v>
      </c>
      <c r="AD317" s="2">
        <f t="shared" si="431"/>
        <v>10101101.432298334</v>
      </c>
      <c r="AE317" s="2">
        <f t="shared" si="431"/>
        <v>658085.8743210776</v>
      </c>
      <c r="AF317" s="2">
        <f t="shared" si="431"/>
        <v>1148215.3928001451</v>
      </c>
      <c r="AG317" s="2">
        <f t="shared" si="431"/>
        <v>4791476.0997080402</v>
      </c>
      <c r="AH317" s="2">
        <f t="shared" si="431"/>
        <v>1053294.134960775</v>
      </c>
      <c r="AI317" s="2">
        <f t="shared" si="431"/>
        <v>331771.32239643257</v>
      </c>
      <c r="AJ317" s="2">
        <f t="shared" si="431"/>
        <v>991489.20526479895</v>
      </c>
      <c r="AK317" s="2">
        <f t="shared" si="431"/>
        <v>1447608.3068550292</v>
      </c>
      <c r="AL317" s="2">
        <f t="shared" si="431"/>
        <v>2514362.7032171222</v>
      </c>
      <c r="AM317" s="2">
        <f t="shared" si="431"/>
        <v>1330088.7374864481</v>
      </c>
      <c r="AN317" s="2">
        <f t="shared" si="431"/>
        <v>4280707.4131449834</v>
      </c>
      <c r="AO317" s="2">
        <f t="shared" si="431"/>
        <v>16264608.791705638</v>
      </c>
      <c r="AP317" s="2">
        <f t="shared" si="431"/>
        <v>674082570.65659761</v>
      </c>
      <c r="AQ317" s="2">
        <f t="shared" si="431"/>
        <v>1787585.3212162736</v>
      </c>
      <c r="AR317" s="2">
        <f t="shared" si="431"/>
        <v>290757999.32671642</v>
      </c>
      <c r="AS317" s="2">
        <f t="shared" si="431"/>
        <v>59077192.689198114</v>
      </c>
      <c r="AT317" s="2">
        <f t="shared" si="431"/>
        <v>11020967.801551856</v>
      </c>
      <c r="AU317" s="2">
        <f t="shared" si="431"/>
        <v>1738770.6923370271</v>
      </c>
      <c r="AV317" s="2">
        <f t="shared" si="431"/>
        <v>1250191.6990698965</v>
      </c>
      <c r="AW317" s="2">
        <f t="shared" si="431"/>
        <v>959160.18369534716</v>
      </c>
      <c r="AX317" s="2">
        <f t="shared" si="431"/>
        <v>664479.30007901578</v>
      </c>
      <c r="AY317" s="2">
        <f t="shared" si="431"/>
        <v>1669785.2574207489</v>
      </c>
      <c r="AZ317" s="2">
        <f t="shared" si="431"/>
        <v>17525146.516146116</v>
      </c>
      <c r="BA317" s="2">
        <f t="shared" si="431"/>
        <v>26210500.386955999</v>
      </c>
      <c r="BB317" s="2">
        <f t="shared" si="431"/>
        <v>7119432.8314184062</v>
      </c>
      <c r="BC317" s="2">
        <f t="shared" si="431"/>
        <v>97421277.96542123</v>
      </c>
      <c r="BD317" s="2">
        <f t="shared" si="431"/>
        <v>17045085.064198572</v>
      </c>
      <c r="BE317" s="2">
        <f t="shared" si="431"/>
        <v>5660860.9757390609</v>
      </c>
      <c r="BF317" s="2">
        <f t="shared" si="431"/>
        <v>82180783.778288096</v>
      </c>
      <c r="BG317" s="2">
        <f t="shared" si="431"/>
        <v>1867670.0979381581</v>
      </c>
      <c r="BH317" s="2">
        <f t="shared" si="431"/>
        <v>2252962.4108905317</v>
      </c>
      <c r="BI317" s="2">
        <f t="shared" si="431"/>
        <v>743165.76096947747</v>
      </c>
      <c r="BJ317" s="2">
        <f t="shared" si="431"/>
        <v>27852314.82888132</v>
      </c>
      <c r="BK317" s="2">
        <f t="shared" si="431"/>
        <v>54086678.790676355</v>
      </c>
      <c r="BL317" s="2">
        <f t="shared" si="431"/>
        <v>217253.93096649402</v>
      </c>
      <c r="BM317" s="2">
        <f t="shared" si="431"/>
        <v>1134358.7904461897</v>
      </c>
      <c r="BN317" s="2">
        <f t="shared" si="431"/>
        <v>10824688.431099476</v>
      </c>
      <c r="BO317" s="2">
        <f t="shared" ref="BO317:DZ318" si="432">BO303</f>
        <v>4340153.0736531466</v>
      </c>
      <c r="BP317" s="2">
        <f t="shared" si="432"/>
        <v>2802884.6587538598</v>
      </c>
      <c r="BQ317" s="2">
        <f t="shared" si="432"/>
        <v>57612581.678319909</v>
      </c>
      <c r="BR317" s="2">
        <f t="shared" si="432"/>
        <v>11778633.236844599</v>
      </c>
      <c r="BS317" s="2">
        <f t="shared" si="432"/>
        <v>4076179.8843034338</v>
      </c>
      <c r="BT317" s="2">
        <f t="shared" si="432"/>
        <v>3087519.2551995334</v>
      </c>
      <c r="BU317" s="2">
        <f t="shared" si="432"/>
        <v>2442749.9872815395</v>
      </c>
      <c r="BV317" s="2">
        <f t="shared" si="432"/>
        <v>13844595.093367234</v>
      </c>
      <c r="BW317" s="2">
        <f t="shared" si="432"/>
        <v>18631284.503404584</v>
      </c>
      <c r="BX317" s="2">
        <f t="shared" si="432"/>
        <v>1363693.695489815</v>
      </c>
      <c r="BY317" s="2">
        <f t="shared" si="432"/>
        <v>3747865.2837329269</v>
      </c>
      <c r="BZ317" s="2">
        <f t="shared" si="432"/>
        <v>1216640.406784907</v>
      </c>
      <c r="CA317" s="2">
        <f t="shared" si="432"/>
        <v>2527080.6753126369</v>
      </c>
      <c r="CB317" s="2">
        <f t="shared" si="432"/>
        <v>398779588.42631292</v>
      </c>
      <c r="CC317" s="2">
        <f t="shared" si="432"/>
        <v>585953.74241974927</v>
      </c>
      <c r="CD317" s="2">
        <f t="shared" si="432"/>
        <v>486759.55037128291</v>
      </c>
      <c r="CE317" s="2">
        <f t="shared" si="432"/>
        <v>1244213.6149625636</v>
      </c>
      <c r="CF317" s="2">
        <f t="shared" si="432"/>
        <v>784467.85302799824</v>
      </c>
      <c r="CG317" s="2">
        <f t="shared" si="432"/>
        <v>706193.14755458268</v>
      </c>
      <c r="CH317" s="2">
        <f t="shared" si="432"/>
        <v>504345.75612722291</v>
      </c>
      <c r="CI317" s="2">
        <f t="shared" si="432"/>
        <v>3398182.433490945</v>
      </c>
      <c r="CJ317" s="2">
        <f t="shared" si="432"/>
        <v>10590252.316481233</v>
      </c>
      <c r="CK317" s="2">
        <f t="shared" si="432"/>
        <v>20269323.91151683</v>
      </c>
      <c r="CL317" s="2">
        <f t="shared" si="432"/>
        <v>3614355.5583170662</v>
      </c>
      <c r="CM317" s="2">
        <f t="shared" si="432"/>
        <v>2110706.8200031449</v>
      </c>
      <c r="CN317" s="2">
        <f t="shared" si="432"/>
        <v>145426796.29018176</v>
      </c>
      <c r="CO317" s="2">
        <f t="shared" si="432"/>
        <v>97307604.414999232</v>
      </c>
      <c r="CP317" s="2">
        <f t="shared" si="432"/>
        <v>11338100.163257265</v>
      </c>
      <c r="CQ317" s="2">
        <f t="shared" si="432"/>
        <v>3199862.9846131844</v>
      </c>
      <c r="CR317" s="2">
        <f t="shared" si="432"/>
        <v>684309.6914024268</v>
      </c>
      <c r="CS317" s="2">
        <f t="shared" si="432"/>
        <v>1576195.9357032788</v>
      </c>
      <c r="CT317" s="2">
        <f t="shared" si="432"/>
        <v>889757.01879692252</v>
      </c>
      <c r="CU317" s="2">
        <f t="shared" si="432"/>
        <v>488316.14212136471</v>
      </c>
      <c r="CV317" s="2">
        <f t="shared" si="432"/>
        <v>394328.38258771051</v>
      </c>
      <c r="CW317" s="2">
        <f t="shared" si="432"/>
        <v>1360520.3263395098</v>
      </c>
      <c r="CX317" s="2">
        <f t="shared" si="432"/>
        <v>2435164.1103650779</v>
      </c>
      <c r="CY317" s="2">
        <f t="shared" si="432"/>
        <v>183638.3649225322</v>
      </c>
      <c r="CZ317" s="2">
        <f t="shared" si="432"/>
        <v>6939480.3723420305</v>
      </c>
      <c r="DA317" s="2">
        <f t="shared" si="432"/>
        <v>1312426.9138986289</v>
      </c>
      <c r="DB317" s="2">
        <f t="shared" si="432"/>
        <v>1178716.7151717336</v>
      </c>
      <c r="DC317" s="2">
        <f t="shared" si="432"/>
        <v>1378342.193580539</v>
      </c>
      <c r="DD317" s="2">
        <f t="shared" si="432"/>
        <v>1003179.104609352</v>
      </c>
      <c r="DE317" s="2">
        <f t="shared" si="432"/>
        <v>2055318.0689518426</v>
      </c>
      <c r="DF317" s="2">
        <f t="shared" si="432"/>
        <v>77500197.071746662</v>
      </c>
      <c r="DG317" s="2">
        <f t="shared" si="432"/>
        <v>1676111.7666029253</v>
      </c>
      <c r="DH317" s="2">
        <f t="shared" si="432"/>
        <v>10294242.027414937</v>
      </c>
      <c r="DI317" s="2">
        <f t="shared" si="432"/>
        <v>14459360.436222866</v>
      </c>
      <c r="DJ317" s="2">
        <f t="shared" si="432"/>
        <v>1778092.1887167871</v>
      </c>
      <c r="DK317" s="2">
        <f t="shared" si="432"/>
        <v>1337772.7186327181</v>
      </c>
      <c r="DL317" s="2">
        <f t="shared" si="432"/>
        <v>24745378.667346906</v>
      </c>
      <c r="DM317" s="2">
        <f t="shared" si="432"/>
        <v>691848.03229843068</v>
      </c>
      <c r="DN317" s="2">
        <f t="shared" si="432"/>
        <v>7623368.8785485355</v>
      </c>
      <c r="DO317" s="2">
        <f t="shared" si="432"/>
        <v>10354960.037545934</v>
      </c>
      <c r="DP317" s="2">
        <f t="shared" si="432"/>
        <v>917522.61094726203</v>
      </c>
      <c r="DQ317" s="2">
        <f t="shared" si="432"/>
        <v>10344030.083875297</v>
      </c>
      <c r="DR317" s="2">
        <f t="shared" si="432"/>
        <v>2651707.841694423</v>
      </c>
      <c r="DS317" s="2">
        <f t="shared" si="432"/>
        <v>1214990.4284804005</v>
      </c>
      <c r="DT317" s="2">
        <f t="shared" si="432"/>
        <v>326960.03876811347</v>
      </c>
      <c r="DU317" s="2">
        <f t="shared" si="432"/>
        <v>869938.80868899089</v>
      </c>
      <c r="DV317" s="2">
        <f t="shared" si="432"/>
        <v>263788.35732696857</v>
      </c>
      <c r="DW317" s="2">
        <f t="shared" si="432"/>
        <v>655755.4742524965</v>
      </c>
      <c r="DX317" s="2">
        <f t="shared" si="432"/>
        <v>2794986.170100939</v>
      </c>
      <c r="DY317" s="2">
        <f t="shared" si="432"/>
        <v>3994263.0860337317</v>
      </c>
      <c r="DZ317" s="2">
        <f t="shared" si="432"/>
        <v>5854748.5726282215</v>
      </c>
      <c r="EA317" s="2">
        <f t="shared" ref="EA317:FY318" si="433">EA303</f>
        <v>6536198.8169519305</v>
      </c>
      <c r="EB317" s="2">
        <f t="shared" si="433"/>
        <v>2486309.1854463532</v>
      </c>
      <c r="EC317" s="2">
        <f t="shared" si="433"/>
        <v>1081509.2115600074</v>
      </c>
      <c r="ED317" s="2">
        <f t="shared" si="433"/>
        <v>22430368.039028749</v>
      </c>
      <c r="EE317" s="2">
        <f t="shared" si="433"/>
        <v>507477.87524220132</v>
      </c>
      <c r="EF317" s="2">
        <f t="shared" si="433"/>
        <v>2676211.8795601861</v>
      </c>
      <c r="EG317" s="2">
        <f t="shared" si="433"/>
        <v>884665.38384760427</v>
      </c>
      <c r="EH317" s="2">
        <f t="shared" si="433"/>
        <v>418177.34504549758</v>
      </c>
      <c r="EI317" s="2">
        <f t="shared" si="433"/>
        <v>41187752.741830133</v>
      </c>
      <c r="EJ317" s="2">
        <f t="shared" si="433"/>
        <v>33147419.910898414</v>
      </c>
      <c r="EK317" s="2">
        <f t="shared" si="433"/>
        <v>3478376.6187752448</v>
      </c>
      <c r="EL317" s="2">
        <f t="shared" si="433"/>
        <v>1775841.2251296125</v>
      </c>
      <c r="EM317" s="2">
        <f t="shared" si="433"/>
        <v>2875907.5512804766</v>
      </c>
      <c r="EN317" s="2">
        <f t="shared" si="433"/>
        <v>2315719.5898614153</v>
      </c>
      <c r="EO317" s="2">
        <f t="shared" si="433"/>
        <v>1281387.5743316102</v>
      </c>
      <c r="EP317" s="2">
        <f t="shared" si="433"/>
        <v>3976589.3998100809</v>
      </c>
      <c r="EQ317" s="2">
        <f t="shared" si="433"/>
        <v>10921269.912394898</v>
      </c>
      <c r="ER317" s="2">
        <f t="shared" si="433"/>
        <v>3163709.3861279846</v>
      </c>
      <c r="ES317" s="2">
        <f t="shared" si="433"/>
        <v>1029616.447151643</v>
      </c>
      <c r="ET317" s="2">
        <f t="shared" si="433"/>
        <v>1515676.6005718485</v>
      </c>
      <c r="EU317" s="2">
        <f t="shared" si="433"/>
        <v>1291571.5320035878</v>
      </c>
      <c r="EV317" s="2">
        <f t="shared" si="433"/>
        <v>1231707.5363417482</v>
      </c>
      <c r="EW317" s="2">
        <f t="shared" si="433"/>
        <v>9770014.1136098988</v>
      </c>
      <c r="EX317" s="2">
        <f t="shared" si="433"/>
        <v>520119.96730038646</v>
      </c>
      <c r="EY317" s="2">
        <f t="shared" si="433"/>
        <v>934350.63170224964</v>
      </c>
      <c r="EZ317" s="2">
        <f t="shared" si="433"/>
        <v>814619.44106131198</v>
      </c>
      <c r="FA317" s="2">
        <f t="shared" si="433"/>
        <v>40803464.360369407</v>
      </c>
      <c r="FB317" s="2">
        <f t="shared" si="433"/>
        <v>4324330.6107441746</v>
      </c>
      <c r="FC317" s="2">
        <f t="shared" si="433"/>
        <v>12869715.010105763</v>
      </c>
      <c r="FD317" s="2">
        <f t="shared" si="433"/>
        <v>1499960.2217570737</v>
      </c>
      <c r="FE317" s="2">
        <f t="shared" si="433"/>
        <v>647657.86522704922</v>
      </c>
      <c r="FF317" s="2">
        <f t="shared" si="433"/>
        <v>675729.71132404322</v>
      </c>
      <c r="FG317" s="2">
        <f t="shared" si="433"/>
        <v>832458.89899266022</v>
      </c>
      <c r="FH317" s="2">
        <f t="shared" si="433"/>
        <v>936509.28570683068</v>
      </c>
      <c r="FI317" s="2">
        <f t="shared" si="433"/>
        <v>13751402.110691497</v>
      </c>
      <c r="FJ317" s="2">
        <f t="shared" si="433"/>
        <v>22066872.574049301</v>
      </c>
      <c r="FK317" s="2">
        <f t="shared" si="433"/>
        <v>23485658.593684152</v>
      </c>
      <c r="FL317" s="2">
        <f t="shared" si="433"/>
        <v>61987261.709745578</v>
      </c>
      <c r="FM317" s="2">
        <f t="shared" si="433"/>
        <v>27702978.901836876</v>
      </c>
      <c r="FN317" s="2">
        <f t="shared" si="433"/>
        <v>81893540.268315867</v>
      </c>
      <c r="FO317" s="2">
        <f t="shared" si="433"/>
        <v>12369702.318987973</v>
      </c>
      <c r="FP317" s="2">
        <f t="shared" si="433"/>
        <v>18727647.343856838</v>
      </c>
      <c r="FQ317" s="2">
        <f t="shared" si="433"/>
        <v>11822076.423540657</v>
      </c>
      <c r="FR317" s="2">
        <f t="shared" si="433"/>
        <v>3260319.4370391448</v>
      </c>
      <c r="FS317" s="2">
        <f t="shared" si="433"/>
        <v>2254624.2091523698</v>
      </c>
      <c r="FT317" s="2">
        <f t="shared" si="433"/>
        <v>1479941.0434972271</v>
      </c>
      <c r="FU317" s="2">
        <f t="shared" si="433"/>
        <v>4039454.8441747362</v>
      </c>
      <c r="FV317" s="2">
        <f t="shared" si="433"/>
        <v>2891740.6976905726</v>
      </c>
      <c r="FW317" s="2">
        <f t="shared" si="433"/>
        <v>556322.11147656757</v>
      </c>
      <c r="FX317" s="2">
        <f t="shared" si="433"/>
        <v>434566.92928709852</v>
      </c>
      <c r="FY317" s="2">
        <f t="shared" si="433"/>
        <v>0</v>
      </c>
      <c r="FZ317" s="2">
        <f>SUM(C317:FY317)</f>
        <v>4259331061.2068172</v>
      </c>
      <c r="GA317" s="2"/>
      <c r="GB317" s="2"/>
      <c r="GC317" s="2"/>
      <c r="GD317" s="2"/>
      <c r="GE317" s="2"/>
      <c r="GF317" s="2"/>
      <c r="GG317" s="2"/>
      <c r="GH317" s="2"/>
      <c r="GI317" s="2"/>
      <c r="GJ317" s="2"/>
      <c r="GK317" s="2"/>
    </row>
    <row r="318" spans="1:193" x14ac:dyDescent="0.35">
      <c r="A318" s="3" t="s">
        <v>630</v>
      </c>
      <c r="B318" s="2" t="s">
        <v>1004</v>
      </c>
      <c r="C318" s="2">
        <f t="shared" si="431"/>
        <v>1618697.92</v>
      </c>
      <c r="D318" s="2">
        <f t="shared" si="431"/>
        <v>6068580.4500000002</v>
      </c>
      <c r="E318" s="2">
        <f t="shared" si="431"/>
        <v>1444121.25</v>
      </c>
      <c r="F318" s="2">
        <f t="shared" si="431"/>
        <v>2186086.4300000002</v>
      </c>
      <c r="G318" s="2">
        <f t="shared" si="431"/>
        <v>428862.04</v>
      </c>
      <c r="H318" s="2">
        <f t="shared" si="431"/>
        <v>184982.61</v>
      </c>
      <c r="I318" s="2">
        <f t="shared" si="431"/>
        <v>1809421.81</v>
      </c>
      <c r="J318" s="2">
        <f t="shared" si="431"/>
        <v>600359.41</v>
      </c>
      <c r="K318" s="2">
        <f t="shared" si="431"/>
        <v>149409.51999999999</v>
      </c>
      <c r="L318" s="2">
        <f t="shared" si="431"/>
        <v>1285932.06</v>
      </c>
      <c r="M318" s="2">
        <f t="shared" si="431"/>
        <v>495734.92</v>
      </c>
      <c r="N318" s="2">
        <f t="shared" si="431"/>
        <v>12893543.369999999</v>
      </c>
      <c r="O318" s="2">
        <f t="shared" si="431"/>
        <v>5184910.91</v>
      </c>
      <c r="P318" s="2">
        <f t="shared" si="431"/>
        <v>98033.26</v>
      </c>
      <c r="Q318" s="2">
        <f t="shared" si="431"/>
        <v>6984070.2400000002</v>
      </c>
      <c r="R318" s="2">
        <f t="shared" si="431"/>
        <v>117387.96</v>
      </c>
      <c r="S318" s="2">
        <f t="shared" si="431"/>
        <v>941027.17</v>
      </c>
      <c r="T318" s="2">
        <f t="shared" si="431"/>
        <v>50774.68</v>
      </c>
      <c r="U318" s="2">
        <f t="shared" si="431"/>
        <v>51513.32</v>
      </c>
      <c r="V318" s="2">
        <f t="shared" si="431"/>
        <v>91452.54</v>
      </c>
      <c r="W318" s="2">
        <f t="shared" si="431"/>
        <v>20485.07</v>
      </c>
      <c r="X318" s="2">
        <f t="shared" si="431"/>
        <v>23503.47</v>
      </c>
      <c r="Y318" s="2">
        <f t="shared" si="431"/>
        <v>145352.82</v>
      </c>
      <c r="Z318" s="2">
        <f t="shared" si="431"/>
        <v>63731.5</v>
      </c>
      <c r="AA318" s="2">
        <f t="shared" si="431"/>
        <v>6802241.46</v>
      </c>
      <c r="AB318" s="2">
        <f t="shared" si="431"/>
        <v>12251040.92</v>
      </c>
      <c r="AC318" s="2">
        <f t="shared" si="431"/>
        <v>578302.21</v>
      </c>
      <c r="AD318" s="2">
        <f t="shared" si="431"/>
        <v>703196.53</v>
      </c>
      <c r="AE318" s="2">
        <f t="shared" si="431"/>
        <v>48617.120000000003</v>
      </c>
      <c r="AF318" s="2">
        <f t="shared" si="431"/>
        <v>86811.59</v>
      </c>
      <c r="AG318" s="2">
        <f t="shared" si="431"/>
        <v>322958.38</v>
      </c>
      <c r="AH318" s="2">
        <f t="shared" si="431"/>
        <v>172657.77</v>
      </c>
      <c r="AI318" s="2">
        <f t="shared" si="431"/>
        <v>53122.47</v>
      </c>
      <c r="AJ318" s="2">
        <f t="shared" si="431"/>
        <v>128163.01</v>
      </c>
      <c r="AK318" s="2">
        <f t="shared" si="431"/>
        <v>74603.09</v>
      </c>
      <c r="AL318" s="2">
        <f t="shared" si="431"/>
        <v>98388.41</v>
      </c>
      <c r="AM318" s="2">
        <f t="shared" si="431"/>
        <v>115377.55</v>
      </c>
      <c r="AN318" s="2">
        <f t="shared" si="431"/>
        <v>413990.07</v>
      </c>
      <c r="AO318" s="2">
        <f t="shared" si="431"/>
        <v>1676936.43</v>
      </c>
      <c r="AP318" s="2">
        <f t="shared" si="431"/>
        <v>37700132.310000002</v>
      </c>
      <c r="AQ318" s="2">
        <f t="shared" si="431"/>
        <v>97428.55</v>
      </c>
      <c r="AR318" s="2">
        <f t="shared" si="431"/>
        <v>21880966.199999999</v>
      </c>
      <c r="AS318" s="2">
        <f t="shared" si="431"/>
        <v>2513262.4</v>
      </c>
      <c r="AT318" s="2">
        <f t="shared" si="431"/>
        <v>1167107.3600000001</v>
      </c>
      <c r="AU318" s="2">
        <f t="shared" si="431"/>
        <v>178802.57</v>
      </c>
      <c r="AV318" s="2">
        <f t="shared" si="431"/>
        <v>179035.75</v>
      </c>
      <c r="AW318" s="2">
        <f t="shared" si="431"/>
        <v>102589.94</v>
      </c>
      <c r="AX318" s="2">
        <f t="shared" si="431"/>
        <v>78396.2</v>
      </c>
      <c r="AY318" s="2">
        <f t="shared" si="431"/>
        <v>127245.96</v>
      </c>
      <c r="AZ318" s="2">
        <f t="shared" si="431"/>
        <v>1512386.73</v>
      </c>
      <c r="BA318" s="2">
        <f t="shared" si="431"/>
        <v>2187937.56</v>
      </c>
      <c r="BB318" s="2">
        <f t="shared" si="431"/>
        <v>485771.55</v>
      </c>
      <c r="BC318" s="2">
        <f t="shared" si="431"/>
        <v>8539684.5500000007</v>
      </c>
      <c r="BD318" s="2">
        <f t="shared" si="431"/>
        <v>1409316.74</v>
      </c>
      <c r="BE318" s="2">
        <f t="shared" si="431"/>
        <v>425098.36</v>
      </c>
      <c r="BF318" s="2">
        <f t="shared" si="431"/>
        <v>6979427.0599999996</v>
      </c>
      <c r="BG318" s="2">
        <f t="shared" si="431"/>
        <v>115579.55</v>
      </c>
      <c r="BH318" s="2">
        <f t="shared" si="431"/>
        <v>147663.12</v>
      </c>
      <c r="BI318" s="2">
        <f t="shared" si="431"/>
        <v>55868.160000000003</v>
      </c>
      <c r="BJ318" s="2">
        <f t="shared" si="431"/>
        <v>1934186.26</v>
      </c>
      <c r="BK318" s="2">
        <f t="shared" si="431"/>
        <v>1031173.03</v>
      </c>
      <c r="BL318" s="2">
        <f t="shared" si="431"/>
        <v>18195.330000000002</v>
      </c>
      <c r="BM318" s="2">
        <f t="shared" si="431"/>
        <v>91995.89</v>
      </c>
      <c r="BN318" s="2">
        <f t="shared" si="431"/>
        <v>1139858.77</v>
      </c>
      <c r="BO318" s="2">
        <f t="shared" si="432"/>
        <v>396388.6</v>
      </c>
      <c r="BP318" s="2">
        <f t="shared" si="432"/>
        <v>245997.25</v>
      </c>
      <c r="BQ318" s="2">
        <f t="shared" si="432"/>
        <v>1733716.34</v>
      </c>
      <c r="BR318" s="2">
        <f t="shared" si="432"/>
        <v>459017.22</v>
      </c>
      <c r="BS318" s="2">
        <f t="shared" si="432"/>
        <v>258944.15</v>
      </c>
      <c r="BT318" s="2">
        <f t="shared" si="432"/>
        <v>149392.14000000001</v>
      </c>
      <c r="BU318" s="2">
        <f t="shared" si="432"/>
        <v>109362.84</v>
      </c>
      <c r="BV318" s="2">
        <f t="shared" si="432"/>
        <v>817601.21</v>
      </c>
      <c r="BW318" s="2">
        <f t="shared" si="432"/>
        <v>711654.23</v>
      </c>
      <c r="BX318" s="2">
        <f t="shared" si="432"/>
        <v>99943.77</v>
      </c>
      <c r="BY318" s="2">
        <f t="shared" si="432"/>
        <v>193396.48000000001</v>
      </c>
      <c r="BZ318" s="2">
        <f t="shared" si="432"/>
        <v>99867.18</v>
      </c>
      <c r="CA318" s="2">
        <f t="shared" si="432"/>
        <v>394616.81</v>
      </c>
      <c r="CB318" s="2">
        <f t="shared" si="432"/>
        <v>24768877.350000001</v>
      </c>
      <c r="CC318" s="2">
        <f t="shared" si="432"/>
        <v>91062.73</v>
      </c>
      <c r="CD318" s="2">
        <f t="shared" si="432"/>
        <v>72919.69</v>
      </c>
      <c r="CE318" s="2">
        <f t="shared" si="432"/>
        <v>104487.79</v>
      </c>
      <c r="CF318" s="2">
        <f t="shared" si="432"/>
        <v>86249.23</v>
      </c>
      <c r="CG318" s="2">
        <f t="shared" si="432"/>
        <v>74426.7</v>
      </c>
      <c r="CH318" s="2">
        <f t="shared" si="432"/>
        <v>33444.1</v>
      </c>
      <c r="CI318" s="2">
        <f t="shared" si="432"/>
        <v>320790.64</v>
      </c>
      <c r="CJ318" s="2">
        <f t="shared" si="432"/>
        <v>313858.84000000003</v>
      </c>
      <c r="CK318" s="2">
        <f t="shared" si="432"/>
        <v>1519908.61</v>
      </c>
      <c r="CL318" s="2">
        <f t="shared" si="432"/>
        <v>233618.03</v>
      </c>
      <c r="CM318" s="2">
        <f t="shared" si="432"/>
        <v>113893.58</v>
      </c>
      <c r="CN318" s="2">
        <f t="shared" si="432"/>
        <v>8605084.4100000001</v>
      </c>
      <c r="CO318" s="2">
        <f t="shared" si="432"/>
        <v>5153394.09</v>
      </c>
      <c r="CP318" s="2">
        <f t="shared" si="432"/>
        <v>734189.06</v>
      </c>
      <c r="CQ318" s="2">
        <f t="shared" si="432"/>
        <v>386426.67</v>
      </c>
      <c r="CR318" s="2">
        <f t="shared" si="432"/>
        <v>80485.73</v>
      </c>
      <c r="CS318" s="2">
        <f t="shared" si="432"/>
        <v>248224.67</v>
      </c>
      <c r="CT318" s="2">
        <f t="shared" si="432"/>
        <v>85958.85</v>
      </c>
      <c r="CU318" s="2">
        <f t="shared" si="432"/>
        <v>58359.59</v>
      </c>
      <c r="CV318" s="2">
        <f t="shared" si="432"/>
        <v>47858.69</v>
      </c>
      <c r="CW318" s="2">
        <f t="shared" si="432"/>
        <v>134115.63</v>
      </c>
      <c r="CX318" s="2">
        <f t="shared" si="432"/>
        <v>243713.34</v>
      </c>
      <c r="CY318" s="2">
        <f t="shared" si="432"/>
        <v>18970.75</v>
      </c>
      <c r="CZ318" s="2">
        <f t="shared" si="432"/>
        <v>629899.39</v>
      </c>
      <c r="DA318" s="2">
        <f t="shared" si="432"/>
        <v>123499.93</v>
      </c>
      <c r="DB318" s="2">
        <f t="shared" si="432"/>
        <v>101395.44</v>
      </c>
      <c r="DC318" s="2">
        <f t="shared" si="432"/>
        <v>112080.46</v>
      </c>
      <c r="DD318" s="2">
        <f t="shared" si="432"/>
        <v>97944.92</v>
      </c>
      <c r="DE318" s="2">
        <f t="shared" si="432"/>
        <v>288400.14</v>
      </c>
      <c r="DF318" s="2">
        <f t="shared" si="432"/>
        <v>7817551.8200000003</v>
      </c>
      <c r="DG318" s="2">
        <f t="shared" si="432"/>
        <v>118174.05</v>
      </c>
      <c r="DH318" s="2">
        <f t="shared" si="432"/>
        <v>1002544.97</v>
      </c>
      <c r="DI318" s="2">
        <f t="shared" si="432"/>
        <v>1169415.45</v>
      </c>
      <c r="DJ318" s="2">
        <f t="shared" si="432"/>
        <v>169846.5</v>
      </c>
      <c r="DK318" s="2">
        <f t="shared" si="432"/>
        <v>88144.5</v>
      </c>
      <c r="DL318" s="2">
        <f t="shared" si="432"/>
        <v>2420056.54</v>
      </c>
      <c r="DM318" s="2">
        <f t="shared" si="432"/>
        <v>77790.55</v>
      </c>
      <c r="DN318" s="2">
        <f t="shared" si="432"/>
        <v>628414.66</v>
      </c>
      <c r="DO318" s="2">
        <f t="shared" si="432"/>
        <v>761258.72</v>
      </c>
      <c r="DP318" s="2">
        <f t="shared" si="432"/>
        <v>77422.7</v>
      </c>
      <c r="DQ318" s="2">
        <f t="shared" si="432"/>
        <v>409714.16</v>
      </c>
      <c r="DR318" s="2">
        <f t="shared" si="432"/>
        <v>475735.48</v>
      </c>
      <c r="DS318" s="2">
        <f t="shared" si="432"/>
        <v>198489</v>
      </c>
      <c r="DT318" s="2">
        <f t="shared" si="432"/>
        <v>53085.02</v>
      </c>
      <c r="DU318" s="2">
        <f t="shared" si="432"/>
        <v>128255.13</v>
      </c>
      <c r="DV318" s="2">
        <f t="shared" si="432"/>
        <v>49041.63</v>
      </c>
      <c r="DW318" s="2">
        <f t="shared" si="432"/>
        <v>105819.77</v>
      </c>
      <c r="DX318" s="2">
        <f t="shared" si="432"/>
        <v>165524.42000000001</v>
      </c>
      <c r="DY318" s="2">
        <f t="shared" si="432"/>
        <v>211849.28</v>
      </c>
      <c r="DZ318" s="2">
        <f t="shared" si="432"/>
        <v>440337.14</v>
      </c>
      <c r="EA318" s="2">
        <f t="shared" si="433"/>
        <v>606678.97</v>
      </c>
      <c r="EB318" s="2">
        <f t="shared" si="433"/>
        <v>264983.83</v>
      </c>
      <c r="EC318" s="2">
        <f t="shared" si="433"/>
        <v>112196.29</v>
      </c>
      <c r="ED318" s="2">
        <f t="shared" si="433"/>
        <v>606490.69999999995</v>
      </c>
      <c r="EE318" s="2">
        <f t="shared" si="433"/>
        <v>69368.460000000006</v>
      </c>
      <c r="EF318" s="2">
        <f t="shared" si="433"/>
        <v>327633.84999999998</v>
      </c>
      <c r="EG318" s="2">
        <f t="shared" si="433"/>
        <v>120677.96</v>
      </c>
      <c r="EH318" s="2">
        <f t="shared" si="433"/>
        <v>51207.78</v>
      </c>
      <c r="EI318" s="2">
        <f t="shared" si="433"/>
        <v>3323220.8</v>
      </c>
      <c r="EJ318" s="2">
        <f t="shared" si="433"/>
        <v>2056399.34</v>
      </c>
      <c r="EK318" s="2">
        <f t="shared" si="433"/>
        <v>137117.85</v>
      </c>
      <c r="EL318" s="2">
        <f t="shared" si="433"/>
        <v>36713.550000000003</v>
      </c>
      <c r="EM318" s="2">
        <f t="shared" si="433"/>
        <v>247634.55</v>
      </c>
      <c r="EN318" s="2">
        <f t="shared" si="433"/>
        <v>285190.57</v>
      </c>
      <c r="EO318" s="2">
        <f t="shared" si="433"/>
        <v>144936.91</v>
      </c>
      <c r="EP318" s="2">
        <f t="shared" si="433"/>
        <v>223170.3</v>
      </c>
      <c r="EQ318" s="2">
        <f t="shared" si="433"/>
        <v>1024267.5</v>
      </c>
      <c r="ER318" s="2">
        <f t="shared" si="433"/>
        <v>209171.85</v>
      </c>
      <c r="ES318" s="2">
        <f t="shared" si="433"/>
        <v>106678.02</v>
      </c>
      <c r="ET318" s="2">
        <f t="shared" si="433"/>
        <v>133939.82999999999</v>
      </c>
      <c r="EU318" s="2">
        <f t="shared" si="433"/>
        <v>189375.43</v>
      </c>
      <c r="EV318" s="2">
        <f t="shared" si="433"/>
        <v>43464.959999999999</v>
      </c>
      <c r="EW318" s="2">
        <f t="shared" si="433"/>
        <v>341846.47</v>
      </c>
      <c r="EX318" s="2">
        <f t="shared" si="433"/>
        <v>19788.41</v>
      </c>
      <c r="EY318" s="2">
        <f t="shared" si="433"/>
        <v>106184.84</v>
      </c>
      <c r="EZ318" s="2">
        <f t="shared" si="433"/>
        <v>92250.34</v>
      </c>
      <c r="FA318" s="2">
        <f t="shared" si="433"/>
        <v>1567984.63</v>
      </c>
      <c r="FB318" s="2">
        <f t="shared" si="433"/>
        <v>469609.63</v>
      </c>
      <c r="FC318" s="2">
        <f t="shared" si="433"/>
        <v>926616</v>
      </c>
      <c r="FD318" s="2">
        <f t="shared" si="433"/>
        <v>157711.57</v>
      </c>
      <c r="FE318" s="2">
        <f t="shared" si="433"/>
        <v>64813.09</v>
      </c>
      <c r="FF318" s="2">
        <f t="shared" si="433"/>
        <v>70542.399999999994</v>
      </c>
      <c r="FG318" s="2">
        <f t="shared" si="433"/>
        <v>71488.67</v>
      </c>
      <c r="FH318" s="2">
        <f t="shared" si="433"/>
        <v>112198.64</v>
      </c>
      <c r="FI318" s="2">
        <f t="shared" si="433"/>
        <v>558618.73</v>
      </c>
      <c r="FJ318" s="2">
        <f t="shared" si="433"/>
        <v>861473.15</v>
      </c>
      <c r="FK318" s="2">
        <f t="shared" si="433"/>
        <v>927120.98</v>
      </c>
      <c r="FL318" s="2">
        <f t="shared" si="433"/>
        <v>1829177.87</v>
      </c>
      <c r="FM318" s="2">
        <f t="shared" si="433"/>
        <v>532404.37</v>
      </c>
      <c r="FN318" s="2">
        <f t="shared" si="433"/>
        <v>3532207.73</v>
      </c>
      <c r="FO318" s="2">
        <f t="shared" si="433"/>
        <v>629176.46</v>
      </c>
      <c r="FP318" s="2">
        <f t="shared" si="433"/>
        <v>752042.46</v>
      </c>
      <c r="FQ318" s="2">
        <f t="shared" si="433"/>
        <v>409839.03</v>
      </c>
      <c r="FR318" s="2">
        <f t="shared" si="433"/>
        <v>177143.45</v>
      </c>
      <c r="FS318" s="2">
        <f t="shared" si="433"/>
        <v>72860.350000000006</v>
      </c>
      <c r="FT318" s="2">
        <f t="shared" si="433"/>
        <v>109456.97</v>
      </c>
      <c r="FU318" s="2">
        <f t="shared" si="433"/>
        <v>297429.19</v>
      </c>
      <c r="FV318" s="2">
        <f t="shared" si="433"/>
        <v>195022.78</v>
      </c>
      <c r="FW318" s="2">
        <f t="shared" si="433"/>
        <v>48430.720000000001</v>
      </c>
      <c r="FX318" s="2">
        <f t="shared" si="433"/>
        <v>39107.11</v>
      </c>
      <c r="FY318" s="2">
        <f t="shared" si="433"/>
        <v>0</v>
      </c>
      <c r="FZ318" s="2">
        <f>SUM(C318:FY318)</f>
        <v>248978465.73999995</v>
      </c>
      <c r="GB318" s="2"/>
      <c r="GC318" s="2"/>
      <c r="GD318" s="9"/>
      <c r="GE318" s="9"/>
      <c r="GF318" s="2"/>
      <c r="GG318" s="2"/>
      <c r="GH318" s="2"/>
      <c r="GI318" s="2"/>
      <c r="GJ318" s="2"/>
      <c r="GK318" s="2"/>
    </row>
    <row r="319" spans="1:193" x14ac:dyDescent="0.35">
      <c r="A319" s="3" t="s">
        <v>631</v>
      </c>
      <c r="B319" s="2" t="s">
        <v>632</v>
      </c>
      <c r="C319" s="2">
        <f t="shared" ref="C319:BN319" si="434">C305+C314</f>
        <v>46714591.391665354</v>
      </c>
      <c r="D319" s="2">
        <f t="shared" si="434"/>
        <v>244263258.07692963</v>
      </c>
      <c r="E319" s="2">
        <f t="shared" si="434"/>
        <v>21627235.0580329</v>
      </c>
      <c r="F319" s="2">
        <f t="shared" si="434"/>
        <v>172828053.3897498</v>
      </c>
      <c r="G319" s="2">
        <f t="shared" si="434"/>
        <v>3620064.3084986908</v>
      </c>
      <c r="H319" s="2">
        <f t="shared" si="434"/>
        <v>9646590.2913214192</v>
      </c>
      <c r="I319" s="2">
        <f t="shared" si="434"/>
        <v>44760812.615725435</v>
      </c>
      <c r="J319" s="2">
        <f t="shared" si="434"/>
        <v>17649398.861780953</v>
      </c>
      <c r="K319" s="2">
        <f t="shared" si="434"/>
        <v>2964628.1327969427</v>
      </c>
      <c r="L319" s="2">
        <f t="shared" si="434"/>
        <v>451676.23991099233</v>
      </c>
      <c r="M319" s="2">
        <f t="shared" si="434"/>
        <v>3617590.7888981812</v>
      </c>
      <c r="N319" s="2">
        <f t="shared" si="434"/>
        <v>377634553.02067566</v>
      </c>
      <c r="O319" s="2">
        <f t="shared" si="434"/>
        <v>63078546.762880445</v>
      </c>
      <c r="P319" s="2">
        <f t="shared" si="434"/>
        <v>4085353.0939000514</v>
      </c>
      <c r="Q319" s="2">
        <f t="shared" si="434"/>
        <v>306036417.42222238</v>
      </c>
      <c r="R319" s="2">
        <f t="shared" si="434"/>
        <v>67666018.572978616</v>
      </c>
      <c r="S319" s="2">
        <f t="shared" si="434"/>
        <v>1407555.0601542778</v>
      </c>
      <c r="T319" s="2">
        <f t="shared" si="434"/>
        <v>2666502.4955545408</v>
      </c>
      <c r="U319" s="2">
        <f t="shared" si="434"/>
        <v>513117.87601934472</v>
      </c>
      <c r="V319" s="2">
        <f t="shared" si="434"/>
        <v>3114142.1401473056</v>
      </c>
      <c r="W319" s="2">
        <f t="shared" si="434"/>
        <v>3592590.7750632828</v>
      </c>
      <c r="X319" s="2">
        <f t="shared" si="434"/>
        <v>923730.43604482478</v>
      </c>
      <c r="Y319" s="2">
        <f t="shared" si="434"/>
        <v>9413012.9794173818</v>
      </c>
      <c r="Z319" s="2">
        <f t="shared" si="434"/>
        <v>3094317.8789486149</v>
      </c>
      <c r="AA319" s="2">
        <f t="shared" si="434"/>
        <v>155928035.42646497</v>
      </c>
      <c r="AB319" s="2">
        <f t="shared" si="434"/>
        <v>12763719.980811553</v>
      </c>
      <c r="AC319" s="2">
        <f t="shared" si="434"/>
        <v>722596.89153488446</v>
      </c>
      <c r="AD319" s="2">
        <f t="shared" si="434"/>
        <v>3780366.6077016648</v>
      </c>
      <c r="AE319" s="2">
        <f t="shared" si="434"/>
        <v>1408989.0056789224</v>
      </c>
      <c r="AF319" s="2">
        <f t="shared" si="434"/>
        <v>2355809.0471998546</v>
      </c>
      <c r="AG319" s="2">
        <f t="shared" si="434"/>
        <v>2611875.7102919603</v>
      </c>
      <c r="AH319" s="2">
        <f t="shared" si="434"/>
        <v>10238512.725039227</v>
      </c>
      <c r="AI319" s="2">
        <f t="shared" si="434"/>
        <v>5355811.0476035671</v>
      </c>
      <c r="AJ319" s="2">
        <f t="shared" si="434"/>
        <v>2439760.3447352014</v>
      </c>
      <c r="AK319" s="2">
        <f t="shared" si="434"/>
        <v>1780512.0231449706</v>
      </c>
      <c r="AL319" s="2">
        <f t="shared" si="434"/>
        <v>2055319.7067828781</v>
      </c>
      <c r="AM319" s="2">
        <f t="shared" si="434"/>
        <v>3718764.6925135525</v>
      </c>
      <c r="AN319" s="2">
        <f t="shared" si="434"/>
        <v>135.826855016232</v>
      </c>
      <c r="AO319" s="2">
        <f t="shared" si="434"/>
        <v>29557485.578294359</v>
      </c>
      <c r="AP319" s="2">
        <f t="shared" si="434"/>
        <v>271610682.41340238</v>
      </c>
      <c r="AQ319" s="2">
        <f t="shared" si="434"/>
        <v>2401511.1587837269</v>
      </c>
      <c r="AR319" s="2">
        <f t="shared" si="434"/>
        <v>346051441.47328365</v>
      </c>
      <c r="AS319" s="2">
        <f t="shared" si="434"/>
        <v>13692250.820801893</v>
      </c>
      <c r="AT319" s="2">
        <f t="shared" si="434"/>
        <v>21707847.728448145</v>
      </c>
      <c r="AU319" s="2">
        <f t="shared" si="434"/>
        <v>3255756.3576629735</v>
      </c>
      <c r="AV319" s="2">
        <f t="shared" si="434"/>
        <v>3612637.8209301028</v>
      </c>
      <c r="AW319" s="2">
        <f t="shared" si="434"/>
        <v>3470779.126304653</v>
      </c>
      <c r="AX319" s="2">
        <f t="shared" si="434"/>
        <v>862389.10992098437</v>
      </c>
      <c r="AY319" s="2">
        <f t="shared" si="434"/>
        <v>4460262.4425792517</v>
      </c>
      <c r="AZ319" s="2">
        <f t="shared" si="434"/>
        <v>121016052.29385386</v>
      </c>
      <c r="BA319" s="2">
        <f t="shared" si="434"/>
        <v>71478977.743043989</v>
      </c>
      <c r="BB319" s="2">
        <f t="shared" si="434"/>
        <v>71580765.848581597</v>
      </c>
      <c r="BC319" s="2">
        <f t="shared" si="434"/>
        <v>142901770.18457875</v>
      </c>
      <c r="BD319" s="2">
        <f t="shared" si="434"/>
        <v>22023847.955801427</v>
      </c>
      <c r="BE319" s="2">
        <f t="shared" si="434"/>
        <v>8112732.0342609389</v>
      </c>
      <c r="BF319" s="2">
        <f t="shared" si="434"/>
        <v>195454863.20171192</v>
      </c>
      <c r="BG319" s="2">
        <f t="shared" si="434"/>
        <v>9704543.5720618423</v>
      </c>
      <c r="BH319" s="2">
        <f t="shared" si="434"/>
        <v>5377067.0491094682</v>
      </c>
      <c r="BI319" s="2">
        <f t="shared" si="434"/>
        <v>3778438.8190305224</v>
      </c>
      <c r="BJ319" s="2">
        <f t="shared" si="434"/>
        <v>40038100.501118682</v>
      </c>
      <c r="BK319" s="2">
        <f t="shared" si="434"/>
        <v>296707491.84932369</v>
      </c>
      <c r="BL319" s="2">
        <f t="shared" si="434"/>
        <v>1427361.729033506</v>
      </c>
      <c r="BM319" s="2">
        <f t="shared" si="434"/>
        <v>4882019.1195538109</v>
      </c>
      <c r="BN319" s="2">
        <f t="shared" si="434"/>
        <v>22621934.338900525</v>
      </c>
      <c r="BO319" s="2">
        <f t="shared" ref="BO319:DZ319" si="435">BO305+BO314</f>
        <v>9737643.2363468539</v>
      </c>
      <c r="BP319" s="2">
        <f t="shared" si="435"/>
        <v>195119.26124614011</v>
      </c>
      <c r="BQ319" s="2">
        <f t="shared" si="435"/>
        <v>12289898.321680095</v>
      </c>
      <c r="BR319" s="2">
        <f t="shared" si="435"/>
        <v>38837320.543155402</v>
      </c>
      <c r="BS319" s="2">
        <f t="shared" si="435"/>
        <v>9978578.2856965661</v>
      </c>
      <c r="BT319" s="2">
        <f t="shared" si="435"/>
        <v>2529684.1048004664</v>
      </c>
      <c r="BU319" s="2">
        <f t="shared" si="435"/>
        <v>3701023.9827184603</v>
      </c>
      <c r="BV319" s="2">
        <f t="shared" si="435"/>
        <v>108.4666327657178</v>
      </c>
      <c r="BW319" s="2">
        <f t="shared" si="435"/>
        <v>4013772.5865954165</v>
      </c>
      <c r="BX319" s="2">
        <f t="shared" si="435"/>
        <v>369715.65451018512</v>
      </c>
      <c r="BY319" s="2">
        <f t="shared" si="435"/>
        <v>2374110.2362670731</v>
      </c>
      <c r="BZ319" s="2">
        <f t="shared" si="435"/>
        <v>2388325.3832150931</v>
      </c>
      <c r="CA319" s="2">
        <f t="shared" si="435"/>
        <v>146053.04468736291</v>
      </c>
      <c r="CB319" s="2">
        <f t="shared" si="435"/>
        <v>371497405.83368701</v>
      </c>
      <c r="CC319" s="2">
        <f t="shared" si="435"/>
        <v>2939694.7675802507</v>
      </c>
      <c r="CD319" s="2">
        <f t="shared" si="435"/>
        <v>2916698.5196287171</v>
      </c>
      <c r="CE319" s="2">
        <f t="shared" si="435"/>
        <v>1706368.9250374364</v>
      </c>
      <c r="CF319" s="2">
        <f t="shared" si="435"/>
        <v>1462932.2669720019</v>
      </c>
      <c r="CG319" s="2">
        <f t="shared" si="435"/>
        <v>2889302.8224454168</v>
      </c>
      <c r="CH319" s="2">
        <f t="shared" si="435"/>
        <v>1747430.9838727769</v>
      </c>
      <c r="CI319" s="2">
        <f t="shared" si="435"/>
        <v>5096756.0065090554</v>
      </c>
      <c r="CJ319" s="2">
        <f t="shared" si="435"/>
        <v>0</v>
      </c>
      <c r="CK319" s="2">
        <f t="shared" si="435"/>
        <v>36090617.168483175</v>
      </c>
      <c r="CL319" s="2">
        <f t="shared" si="435"/>
        <v>11212174.861682935</v>
      </c>
      <c r="CM319" s="2">
        <f t="shared" si="435"/>
        <v>7860875.3799968548</v>
      </c>
      <c r="CN319" s="2">
        <f t="shared" si="435"/>
        <v>169817476.38981822</v>
      </c>
      <c r="CO319" s="2">
        <f t="shared" si="435"/>
        <v>53874563.12500076</v>
      </c>
      <c r="CP319" s="2">
        <f t="shared" si="435"/>
        <v>119.12674273410812</v>
      </c>
      <c r="CQ319" s="2">
        <f t="shared" si="435"/>
        <v>6550696.2953868154</v>
      </c>
      <c r="CR319" s="2">
        <f t="shared" si="435"/>
        <v>3376031.8685975731</v>
      </c>
      <c r="CS319" s="2">
        <f t="shared" si="435"/>
        <v>2562294.8242967213</v>
      </c>
      <c r="CT319" s="2">
        <f t="shared" si="435"/>
        <v>1463685.2412030771</v>
      </c>
      <c r="CU319" s="2">
        <f t="shared" si="435"/>
        <v>4254215.6778786359</v>
      </c>
      <c r="CV319" s="2">
        <f t="shared" si="435"/>
        <v>733055.0074122895</v>
      </c>
      <c r="CW319" s="2">
        <f t="shared" si="435"/>
        <v>2406229.6036604904</v>
      </c>
      <c r="CX319" s="2">
        <f t="shared" si="435"/>
        <v>3465970.6496349219</v>
      </c>
      <c r="CY319" s="2">
        <f t="shared" si="435"/>
        <v>1068778.975077468</v>
      </c>
      <c r="CZ319" s="2">
        <f t="shared" si="435"/>
        <v>12770105.147657968</v>
      </c>
      <c r="DA319" s="2">
        <f t="shared" si="435"/>
        <v>2185669.7961013713</v>
      </c>
      <c r="DB319" s="2">
        <f t="shared" si="435"/>
        <v>3636624.0048282663</v>
      </c>
      <c r="DC319" s="2">
        <f t="shared" si="435"/>
        <v>2115794.536419461</v>
      </c>
      <c r="DD319" s="2">
        <f t="shared" si="435"/>
        <v>2293034.1653906479</v>
      </c>
      <c r="DE319" s="2">
        <f t="shared" si="435"/>
        <v>2531316.1410481571</v>
      </c>
      <c r="DF319" s="2">
        <f t="shared" si="435"/>
        <v>115341723.71825334</v>
      </c>
      <c r="DG319" s="2">
        <f t="shared" si="435"/>
        <v>871894.25339707453</v>
      </c>
      <c r="DH319" s="2">
        <f t="shared" si="435"/>
        <v>9119521.0925850626</v>
      </c>
      <c r="DI319" s="2">
        <f t="shared" si="435"/>
        <v>11201400.953777134</v>
      </c>
      <c r="DJ319" s="2">
        <f t="shared" si="435"/>
        <v>6517952.3712832136</v>
      </c>
      <c r="DK319" s="2">
        <f t="shared" si="435"/>
        <v>5454007.1513672825</v>
      </c>
      <c r="DL319" s="2">
        <f t="shared" si="435"/>
        <v>40473332.952653088</v>
      </c>
      <c r="DM319" s="2">
        <f t="shared" si="435"/>
        <v>3591419.4977015695</v>
      </c>
      <c r="DN319" s="2">
        <f t="shared" si="435"/>
        <v>8673026.4314514622</v>
      </c>
      <c r="DO319" s="2">
        <f t="shared" si="435"/>
        <v>27791948.632454067</v>
      </c>
      <c r="DP319" s="2">
        <f t="shared" si="435"/>
        <v>2843900.5190527379</v>
      </c>
      <c r="DQ319" s="2">
        <f t="shared" si="435"/>
        <v>52.186124703090172</v>
      </c>
      <c r="DR319" s="2">
        <f t="shared" si="435"/>
        <v>12999870.068305578</v>
      </c>
      <c r="DS319" s="2">
        <f t="shared" si="435"/>
        <v>6579940.0815195991</v>
      </c>
      <c r="DT319" s="2">
        <f t="shared" si="435"/>
        <v>3268906.6612318866</v>
      </c>
      <c r="DU319" s="2">
        <f t="shared" si="435"/>
        <v>4375350.6213110089</v>
      </c>
      <c r="DV319" s="2">
        <f t="shared" si="435"/>
        <v>3683240.7026730315</v>
      </c>
      <c r="DW319" s="2">
        <f t="shared" si="435"/>
        <v>3989901.3257475039</v>
      </c>
      <c r="DX319" s="2">
        <f t="shared" si="435"/>
        <v>532830.55989906087</v>
      </c>
      <c r="DY319" s="2">
        <f t="shared" si="435"/>
        <v>802335.4839662679</v>
      </c>
      <c r="DZ319" s="2">
        <f t="shared" si="435"/>
        <v>3047307.9073717776</v>
      </c>
      <c r="EA319" s="2">
        <f t="shared" ref="EA319:FX319" si="436">EA305+EA314</f>
        <v>108.11304806987755</v>
      </c>
      <c r="EB319" s="2">
        <f t="shared" si="436"/>
        <v>4119122.1345536467</v>
      </c>
      <c r="EC319" s="2">
        <f t="shared" si="436"/>
        <v>3025735.4084399929</v>
      </c>
      <c r="ED319" s="2">
        <f t="shared" si="436"/>
        <v>876.74097125162371</v>
      </c>
      <c r="EE319" s="2">
        <f t="shared" si="436"/>
        <v>3036342.4547577989</v>
      </c>
      <c r="EF319" s="2">
        <f t="shared" si="436"/>
        <v>13354877.730439816</v>
      </c>
      <c r="EG319" s="2">
        <f t="shared" si="436"/>
        <v>3061985.3161523957</v>
      </c>
      <c r="EH319" s="2">
        <f t="shared" si="436"/>
        <v>3608697.2049545026</v>
      </c>
      <c r="EI319" s="2">
        <f t="shared" si="436"/>
        <v>115852447.11816986</v>
      </c>
      <c r="EJ319" s="2">
        <f t="shared" si="436"/>
        <v>77808849.679101586</v>
      </c>
      <c r="EK319" s="2">
        <f t="shared" si="436"/>
        <v>4832892.7912247553</v>
      </c>
      <c r="EL319" s="2">
        <f t="shared" si="436"/>
        <v>4428957.5548703875</v>
      </c>
      <c r="EM319" s="2">
        <f t="shared" si="436"/>
        <v>2347092.4587195232</v>
      </c>
      <c r="EN319" s="2">
        <f t="shared" si="436"/>
        <v>9195026.2901385836</v>
      </c>
      <c r="EO319" s="2">
        <f t="shared" si="436"/>
        <v>3098554.5556683894</v>
      </c>
      <c r="EP319" s="2">
        <f t="shared" si="436"/>
        <v>1956233.180189919</v>
      </c>
      <c r="EQ319" s="2">
        <f t="shared" si="436"/>
        <v>16789588.4976051</v>
      </c>
      <c r="ER319" s="2">
        <f t="shared" si="436"/>
        <v>1892225.2038720157</v>
      </c>
      <c r="ES319" s="2">
        <f t="shared" si="436"/>
        <v>2482492.2128483574</v>
      </c>
      <c r="ET319" s="2">
        <f t="shared" si="436"/>
        <v>2446476.1194281513</v>
      </c>
      <c r="EU319" s="2">
        <f t="shared" si="436"/>
        <v>6247048.0379964123</v>
      </c>
      <c r="EV319" s="2">
        <f t="shared" si="436"/>
        <v>697316.28365825186</v>
      </c>
      <c r="EW319" s="2">
        <f t="shared" si="436"/>
        <v>1724319.756390101</v>
      </c>
      <c r="EX319" s="2">
        <f t="shared" si="436"/>
        <v>3155303.7926996131</v>
      </c>
      <c r="EY319" s="2">
        <f t="shared" si="436"/>
        <v>8054389.8782977499</v>
      </c>
      <c r="EZ319" s="2">
        <f t="shared" si="436"/>
        <v>1756122.7389386881</v>
      </c>
      <c r="FA319" s="2">
        <f t="shared" si="436"/>
        <v>60835.819630595855</v>
      </c>
      <c r="FB319" s="2">
        <f t="shared" si="436"/>
        <v>128.04925582546275</v>
      </c>
      <c r="FC319" s="2">
        <f t="shared" si="436"/>
        <v>5824347.8998942375</v>
      </c>
      <c r="FD319" s="2">
        <f t="shared" si="436"/>
        <v>4187387.5982429259</v>
      </c>
      <c r="FE319" s="2">
        <f t="shared" si="436"/>
        <v>1234852.1247729508</v>
      </c>
      <c r="FF319" s="2">
        <f t="shared" si="436"/>
        <v>3148169.0986759569</v>
      </c>
      <c r="FG319" s="2">
        <f t="shared" si="436"/>
        <v>1896578.9210073401</v>
      </c>
      <c r="FH319" s="2">
        <f t="shared" si="436"/>
        <v>727152.62429316936</v>
      </c>
      <c r="FI319" s="2">
        <f t="shared" si="436"/>
        <v>5393724.4893085007</v>
      </c>
      <c r="FJ319" s="2">
        <f t="shared" si="436"/>
        <v>248711.02595069853</v>
      </c>
      <c r="FK319" s="2">
        <f t="shared" si="436"/>
        <v>5733768.0663158484</v>
      </c>
      <c r="FL319" s="2">
        <f t="shared" si="436"/>
        <v>28958265.190254416</v>
      </c>
      <c r="FM319" s="2">
        <f t="shared" si="436"/>
        <v>16175510.538163127</v>
      </c>
      <c r="FN319" s="2">
        <f t="shared" si="436"/>
        <v>176350421.25168416</v>
      </c>
      <c r="FO319" s="2">
        <f t="shared" si="436"/>
        <v>0</v>
      </c>
      <c r="FP319" s="2">
        <f t="shared" si="436"/>
        <v>7290847.1661431612</v>
      </c>
      <c r="FQ319" s="2">
        <f t="shared" si="436"/>
        <v>105796.48645934206</v>
      </c>
      <c r="FR319" s="2">
        <f t="shared" si="436"/>
        <v>288.73296085529728</v>
      </c>
      <c r="FS319" s="2">
        <f t="shared" si="436"/>
        <v>920935.58084763039</v>
      </c>
      <c r="FT319" s="2">
        <f t="shared" si="436"/>
        <v>0</v>
      </c>
      <c r="FU319" s="2">
        <f t="shared" si="436"/>
        <v>6388905.6458252631</v>
      </c>
      <c r="FV319" s="2">
        <f t="shared" si="436"/>
        <v>7262181.4323094273</v>
      </c>
      <c r="FW319" s="2">
        <f t="shared" si="436"/>
        <v>2482036.8485234324</v>
      </c>
      <c r="FX319" s="2">
        <f t="shared" si="436"/>
        <v>1018755.2207129014</v>
      </c>
      <c r="FY319" s="2">
        <f>FY305-FY314</f>
        <v>240229550.62999994</v>
      </c>
      <c r="FZ319" s="2">
        <f>SUM(C319:FY319)</f>
        <v>5223178343.0621462</v>
      </c>
      <c r="GB319" s="2"/>
      <c r="GC319" s="2"/>
      <c r="GD319" s="2"/>
      <c r="GE319" s="2"/>
      <c r="GF319" s="2"/>
      <c r="GG319" s="2"/>
      <c r="GH319" s="2"/>
      <c r="GI319" s="2"/>
      <c r="GJ319" s="2"/>
      <c r="GK319" s="2"/>
    </row>
    <row r="320" spans="1:193" x14ac:dyDescent="0.35">
      <c r="A320" s="2"/>
      <c r="B320" s="2" t="s">
        <v>1005</v>
      </c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  <c r="FY320" s="2"/>
      <c r="FZ320" s="2"/>
      <c r="GB320" s="2"/>
      <c r="GC320" s="2"/>
      <c r="GD320" s="2"/>
      <c r="GE320" s="2"/>
      <c r="GF320" s="2"/>
      <c r="GG320" s="2"/>
      <c r="GH320" s="2"/>
      <c r="GI320" s="2"/>
      <c r="GJ320" s="2"/>
      <c r="GK320" s="2"/>
    </row>
    <row r="321" spans="1:193" x14ac:dyDescent="0.35">
      <c r="A321" s="2"/>
      <c r="B321" s="2" t="s">
        <v>633</v>
      </c>
      <c r="C321" s="2">
        <f t="shared" ref="C321:BN321" si="437">-C306</f>
        <v>0</v>
      </c>
      <c r="D321" s="2">
        <f t="shared" si="437"/>
        <v>0</v>
      </c>
      <c r="E321" s="2">
        <f t="shared" si="437"/>
        <v>0</v>
      </c>
      <c r="F321" s="2">
        <f t="shared" si="437"/>
        <v>0</v>
      </c>
      <c r="G321" s="2">
        <f t="shared" si="437"/>
        <v>0</v>
      </c>
      <c r="H321" s="2">
        <f t="shared" si="437"/>
        <v>0</v>
      </c>
      <c r="I321" s="2">
        <f t="shared" si="437"/>
        <v>0</v>
      </c>
      <c r="J321" s="2">
        <f t="shared" si="437"/>
        <v>0</v>
      </c>
      <c r="K321" s="2">
        <f t="shared" si="437"/>
        <v>0</v>
      </c>
      <c r="L321" s="2">
        <f t="shared" si="437"/>
        <v>0</v>
      </c>
      <c r="M321" s="2">
        <f t="shared" si="437"/>
        <v>0</v>
      </c>
      <c r="N321" s="2">
        <f t="shared" si="437"/>
        <v>0</v>
      </c>
      <c r="O321" s="2">
        <f t="shared" si="437"/>
        <v>0</v>
      </c>
      <c r="P321" s="2">
        <f t="shared" si="437"/>
        <v>0</v>
      </c>
      <c r="Q321" s="2">
        <f t="shared" si="437"/>
        <v>0</v>
      </c>
      <c r="R321" s="2">
        <f t="shared" si="437"/>
        <v>0</v>
      </c>
      <c r="S321" s="2">
        <f t="shared" si="437"/>
        <v>0</v>
      </c>
      <c r="T321" s="2">
        <f t="shared" si="437"/>
        <v>0</v>
      </c>
      <c r="U321" s="2">
        <f t="shared" si="437"/>
        <v>0</v>
      </c>
      <c r="V321" s="2">
        <f t="shared" si="437"/>
        <v>0</v>
      </c>
      <c r="W321" s="2">
        <f t="shared" si="437"/>
        <v>0</v>
      </c>
      <c r="X321" s="2">
        <f t="shared" si="437"/>
        <v>0</v>
      </c>
      <c r="Y321" s="2">
        <f t="shared" si="437"/>
        <v>0</v>
      </c>
      <c r="Z321" s="2">
        <f t="shared" si="437"/>
        <v>0</v>
      </c>
      <c r="AA321" s="2">
        <f t="shared" si="437"/>
        <v>0</v>
      </c>
      <c r="AB321" s="2">
        <f t="shared" si="437"/>
        <v>0</v>
      </c>
      <c r="AC321" s="2">
        <f t="shared" si="437"/>
        <v>0</v>
      </c>
      <c r="AD321" s="2">
        <f t="shared" si="437"/>
        <v>0</v>
      </c>
      <c r="AE321" s="2">
        <f t="shared" si="437"/>
        <v>0</v>
      </c>
      <c r="AF321" s="2">
        <f t="shared" si="437"/>
        <v>0</v>
      </c>
      <c r="AG321" s="2">
        <f t="shared" si="437"/>
        <v>0</v>
      </c>
      <c r="AH321" s="2">
        <f t="shared" si="437"/>
        <v>0</v>
      </c>
      <c r="AI321" s="2">
        <f t="shared" si="437"/>
        <v>0</v>
      </c>
      <c r="AJ321" s="2">
        <f t="shared" si="437"/>
        <v>0</v>
      </c>
      <c r="AK321" s="2">
        <f t="shared" si="437"/>
        <v>0</v>
      </c>
      <c r="AL321" s="2">
        <f t="shared" si="437"/>
        <v>0</v>
      </c>
      <c r="AM321" s="2">
        <f t="shared" si="437"/>
        <v>0</v>
      </c>
      <c r="AN321" s="2">
        <f t="shared" si="437"/>
        <v>0</v>
      </c>
      <c r="AO321" s="2">
        <f t="shared" si="437"/>
        <v>0</v>
      </c>
      <c r="AP321" s="2">
        <f t="shared" si="437"/>
        <v>0</v>
      </c>
      <c r="AQ321" s="2">
        <f t="shared" si="437"/>
        <v>0</v>
      </c>
      <c r="AR321" s="2">
        <f t="shared" si="437"/>
        <v>0</v>
      </c>
      <c r="AS321" s="2">
        <f t="shared" si="437"/>
        <v>0</v>
      </c>
      <c r="AT321" s="2">
        <f t="shared" si="437"/>
        <v>0</v>
      </c>
      <c r="AU321" s="2">
        <f t="shared" si="437"/>
        <v>0</v>
      </c>
      <c r="AV321" s="2">
        <f t="shared" si="437"/>
        <v>0</v>
      </c>
      <c r="AW321" s="2">
        <f t="shared" si="437"/>
        <v>0</v>
      </c>
      <c r="AX321" s="2">
        <f t="shared" si="437"/>
        <v>0</v>
      </c>
      <c r="AY321" s="2">
        <f t="shared" si="437"/>
        <v>0</v>
      </c>
      <c r="AZ321" s="2">
        <f t="shared" si="437"/>
        <v>0</v>
      </c>
      <c r="BA321" s="2">
        <f t="shared" si="437"/>
        <v>0</v>
      </c>
      <c r="BB321" s="2">
        <f t="shared" si="437"/>
        <v>0</v>
      </c>
      <c r="BC321" s="2">
        <f t="shared" si="437"/>
        <v>0</v>
      </c>
      <c r="BD321" s="2">
        <f t="shared" si="437"/>
        <v>0</v>
      </c>
      <c r="BE321" s="2">
        <f t="shared" si="437"/>
        <v>0</v>
      </c>
      <c r="BF321" s="2">
        <f t="shared" si="437"/>
        <v>0</v>
      </c>
      <c r="BG321" s="2">
        <f t="shared" si="437"/>
        <v>0</v>
      </c>
      <c r="BH321" s="2">
        <f t="shared" si="437"/>
        <v>0</v>
      </c>
      <c r="BI321" s="2">
        <f t="shared" si="437"/>
        <v>0</v>
      </c>
      <c r="BJ321" s="2">
        <f t="shared" si="437"/>
        <v>0</v>
      </c>
      <c r="BK321" s="2">
        <f t="shared" si="437"/>
        <v>0</v>
      </c>
      <c r="BL321" s="2">
        <f t="shared" si="437"/>
        <v>0</v>
      </c>
      <c r="BM321" s="2">
        <f t="shared" si="437"/>
        <v>0</v>
      </c>
      <c r="BN321" s="2">
        <f t="shared" si="437"/>
        <v>0</v>
      </c>
      <c r="BO321" s="2">
        <f t="shared" ref="BO321:DZ321" si="438">-BO306</f>
        <v>0</v>
      </c>
      <c r="BP321" s="2">
        <f t="shared" si="438"/>
        <v>0</v>
      </c>
      <c r="BQ321" s="2">
        <f t="shared" si="438"/>
        <v>0</v>
      </c>
      <c r="BR321" s="2">
        <f t="shared" si="438"/>
        <v>0</v>
      </c>
      <c r="BS321" s="2">
        <f t="shared" si="438"/>
        <v>0</v>
      </c>
      <c r="BT321" s="2">
        <f t="shared" si="438"/>
        <v>0</v>
      </c>
      <c r="BU321" s="2">
        <f t="shared" si="438"/>
        <v>0</v>
      </c>
      <c r="BV321" s="2">
        <f t="shared" si="438"/>
        <v>0</v>
      </c>
      <c r="BW321" s="2">
        <f t="shared" si="438"/>
        <v>0</v>
      </c>
      <c r="BX321" s="2">
        <f t="shared" si="438"/>
        <v>0</v>
      </c>
      <c r="BY321" s="2">
        <f t="shared" si="438"/>
        <v>0</v>
      </c>
      <c r="BZ321" s="2">
        <f t="shared" si="438"/>
        <v>0</v>
      </c>
      <c r="CA321" s="2">
        <f t="shared" si="438"/>
        <v>0</v>
      </c>
      <c r="CB321" s="2">
        <f t="shared" si="438"/>
        <v>0</v>
      </c>
      <c r="CC321" s="2">
        <f t="shared" si="438"/>
        <v>0</v>
      </c>
      <c r="CD321" s="2">
        <f t="shared" si="438"/>
        <v>0</v>
      </c>
      <c r="CE321" s="2">
        <f t="shared" si="438"/>
        <v>0</v>
      </c>
      <c r="CF321" s="2">
        <f t="shared" si="438"/>
        <v>0</v>
      </c>
      <c r="CG321" s="2">
        <f t="shared" si="438"/>
        <v>0</v>
      </c>
      <c r="CH321" s="2">
        <f t="shared" si="438"/>
        <v>0</v>
      </c>
      <c r="CI321" s="2">
        <f t="shared" si="438"/>
        <v>0</v>
      </c>
      <c r="CJ321" s="2">
        <f t="shared" si="438"/>
        <v>0</v>
      </c>
      <c r="CK321" s="2">
        <f t="shared" si="438"/>
        <v>0</v>
      </c>
      <c r="CL321" s="2">
        <f t="shared" si="438"/>
        <v>0</v>
      </c>
      <c r="CM321" s="2">
        <f t="shared" si="438"/>
        <v>0</v>
      </c>
      <c r="CN321" s="2">
        <f t="shared" si="438"/>
        <v>0</v>
      </c>
      <c r="CO321" s="2">
        <f t="shared" si="438"/>
        <v>0</v>
      </c>
      <c r="CP321" s="2">
        <f t="shared" si="438"/>
        <v>0</v>
      </c>
      <c r="CQ321" s="2">
        <f t="shared" si="438"/>
        <v>0</v>
      </c>
      <c r="CR321" s="2">
        <f t="shared" si="438"/>
        <v>0</v>
      </c>
      <c r="CS321" s="2">
        <f t="shared" si="438"/>
        <v>0</v>
      </c>
      <c r="CT321" s="2">
        <f t="shared" si="438"/>
        <v>0</v>
      </c>
      <c r="CU321" s="2">
        <f t="shared" si="438"/>
        <v>0</v>
      </c>
      <c r="CV321" s="2">
        <f t="shared" si="438"/>
        <v>0</v>
      </c>
      <c r="CW321" s="2">
        <f t="shared" si="438"/>
        <v>0</v>
      </c>
      <c r="CX321" s="2">
        <f t="shared" si="438"/>
        <v>0</v>
      </c>
      <c r="CY321" s="2">
        <f t="shared" si="438"/>
        <v>0</v>
      </c>
      <c r="CZ321" s="2">
        <f t="shared" si="438"/>
        <v>0</v>
      </c>
      <c r="DA321" s="2">
        <f t="shared" si="438"/>
        <v>0</v>
      </c>
      <c r="DB321" s="2">
        <f t="shared" si="438"/>
        <v>0</v>
      </c>
      <c r="DC321" s="2">
        <f t="shared" si="438"/>
        <v>0</v>
      </c>
      <c r="DD321" s="2">
        <f t="shared" si="438"/>
        <v>0</v>
      </c>
      <c r="DE321" s="2">
        <f t="shared" si="438"/>
        <v>0</v>
      </c>
      <c r="DF321" s="2">
        <f t="shared" si="438"/>
        <v>0</v>
      </c>
      <c r="DG321" s="2">
        <f t="shared" si="438"/>
        <v>0</v>
      </c>
      <c r="DH321" s="2">
        <f t="shared" si="438"/>
        <v>0</v>
      </c>
      <c r="DI321" s="2">
        <f t="shared" si="438"/>
        <v>0</v>
      </c>
      <c r="DJ321" s="2">
        <f t="shared" si="438"/>
        <v>0</v>
      </c>
      <c r="DK321" s="2">
        <f t="shared" si="438"/>
        <v>0</v>
      </c>
      <c r="DL321" s="2">
        <f t="shared" si="438"/>
        <v>0</v>
      </c>
      <c r="DM321" s="2">
        <f t="shared" si="438"/>
        <v>0</v>
      </c>
      <c r="DN321" s="2">
        <f t="shared" si="438"/>
        <v>0</v>
      </c>
      <c r="DO321" s="2">
        <f t="shared" si="438"/>
        <v>0</v>
      </c>
      <c r="DP321" s="2">
        <f t="shared" si="438"/>
        <v>0</v>
      </c>
      <c r="DQ321" s="2">
        <f t="shared" si="438"/>
        <v>0</v>
      </c>
      <c r="DR321" s="2">
        <f t="shared" si="438"/>
        <v>0</v>
      </c>
      <c r="DS321" s="2">
        <f t="shared" si="438"/>
        <v>0</v>
      </c>
      <c r="DT321" s="2">
        <f t="shared" si="438"/>
        <v>0</v>
      </c>
      <c r="DU321" s="2">
        <f t="shared" si="438"/>
        <v>0</v>
      </c>
      <c r="DV321" s="2">
        <f t="shared" si="438"/>
        <v>0</v>
      </c>
      <c r="DW321" s="2">
        <f t="shared" si="438"/>
        <v>0</v>
      </c>
      <c r="DX321" s="2">
        <f t="shared" si="438"/>
        <v>0</v>
      </c>
      <c r="DY321" s="2">
        <f t="shared" si="438"/>
        <v>0</v>
      </c>
      <c r="DZ321" s="2">
        <f t="shared" si="438"/>
        <v>0</v>
      </c>
      <c r="EA321" s="2">
        <f t="shared" ref="EA321:FY321" si="439">-EA306</f>
        <v>0</v>
      </c>
      <c r="EB321" s="2">
        <f t="shared" si="439"/>
        <v>0</v>
      </c>
      <c r="EC321" s="2">
        <f t="shared" si="439"/>
        <v>0</v>
      </c>
      <c r="ED321" s="2">
        <f t="shared" si="439"/>
        <v>0</v>
      </c>
      <c r="EE321" s="2">
        <f t="shared" si="439"/>
        <v>0</v>
      </c>
      <c r="EF321" s="2">
        <f t="shared" si="439"/>
        <v>0</v>
      </c>
      <c r="EG321" s="2">
        <f t="shared" si="439"/>
        <v>0</v>
      </c>
      <c r="EH321" s="2">
        <f t="shared" si="439"/>
        <v>0</v>
      </c>
      <c r="EI321" s="2">
        <f t="shared" si="439"/>
        <v>0</v>
      </c>
      <c r="EJ321" s="2">
        <f t="shared" si="439"/>
        <v>0</v>
      </c>
      <c r="EK321" s="2">
        <f t="shared" si="439"/>
        <v>0</v>
      </c>
      <c r="EL321" s="2">
        <f t="shared" si="439"/>
        <v>0</v>
      </c>
      <c r="EM321" s="2">
        <f t="shared" si="439"/>
        <v>0</v>
      </c>
      <c r="EN321" s="2">
        <f t="shared" si="439"/>
        <v>0</v>
      </c>
      <c r="EO321" s="2">
        <f t="shared" si="439"/>
        <v>0</v>
      </c>
      <c r="EP321" s="2">
        <f t="shared" si="439"/>
        <v>0</v>
      </c>
      <c r="EQ321" s="2">
        <f t="shared" si="439"/>
        <v>0</v>
      </c>
      <c r="ER321" s="2">
        <f t="shared" si="439"/>
        <v>0</v>
      </c>
      <c r="ES321" s="2">
        <f t="shared" si="439"/>
        <v>0</v>
      </c>
      <c r="ET321" s="2">
        <f t="shared" si="439"/>
        <v>0</v>
      </c>
      <c r="EU321" s="2">
        <f t="shared" si="439"/>
        <v>0</v>
      </c>
      <c r="EV321" s="2">
        <f t="shared" si="439"/>
        <v>0</v>
      </c>
      <c r="EW321" s="2">
        <f t="shared" si="439"/>
        <v>0</v>
      </c>
      <c r="EX321" s="2">
        <f t="shared" si="439"/>
        <v>0</v>
      </c>
      <c r="EY321" s="2">
        <f t="shared" si="439"/>
        <v>0</v>
      </c>
      <c r="EZ321" s="2">
        <f t="shared" si="439"/>
        <v>0</v>
      </c>
      <c r="FA321" s="2">
        <f t="shared" si="439"/>
        <v>0</v>
      </c>
      <c r="FB321" s="2">
        <f t="shared" si="439"/>
        <v>0</v>
      </c>
      <c r="FC321" s="2">
        <f t="shared" si="439"/>
        <v>0</v>
      </c>
      <c r="FD321" s="2">
        <f t="shared" si="439"/>
        <v>0</v>
      </c>
      <c r="FE321" s="2">
        <f t="shared" si="439"/>
        <v>0</v>
      </c>
      <c r="FF321" s="2">
        <f t="shared" si="439"/>
        <v>0</v>
      </c>
      <c r="FG321" s="2">
        <f t="shared" si="439"/>
        <v>0</v>
      </c>
      <c r="FH321" s="2">
        <f t="shared" si="439"/>
        <v>0</v>
      </c>
      <c r="FI321" s="2">
        <f t="shared" si="439"/>
        <v>0</v>
      </c>
      <c r="FJ321" s="2">
        <f t="shared" si="439"/>
        <v>0</v>
      </c>
      <c r="FK321" s="2">
        <f t="shared" si="439"/>
        <v>0</v>
      </c>
      <c r="FL321" s="2">
        <f t="shared" si="439"/>
        <v>0</v>
      </c>
      <c r="FM321" s="2">
        <f t="shared" si="439"/>
        <v>0</v>
      </c>
      <c r="FN321" s="2">
        <f t="shared" si="439"/>
        <v>0</v>
      </c>
      <c r="FO321" s="2">
        <f t="shared" si="439"/>
        <v>0</v>
      </c>
      <c r="FP321" s="2">
        <f t="shared" si="439"/>
        <v>0</v>
      </c>
      <c r="FQ321" s="2">
        <f t="shared" si="439"/>
        <v>0</v>
      </c>
      <c r="FR321" s="2">
        <f t="shared" si="439"/>
        <v>0</v>
      </c>
      <c r="FS321" s="2">
        <f t="shared" si="439"/>
        <v>0</v>
      </c>
      <c r="FT321" s="2">
        <f t="shared" si="439"/>
        <v>0</v>
      </c>
      <c r="FU321" s="2">
        <f t="shared" si="439"/>
        <v>0</v>
      </c>
      <c r="FV321" s="2">
        <f t="shared" si="439"/>
        <v>0</v>
      </c>
      <c r="FW321" s="2">
        <f t="shared" si="439"/>
        <v>0</v>
      </c>
      <c r="FX321" s="2">
        <f t="shared" si="439"/>
        <v>0</v>
      </c>
      <c r="FY321" s="2">
        <f t="shared" si="439"/>
        <v>0</v>
      </c>
      <c r="FZ321" s="2">
        <f>SUM(C321:FY321)</f>
        <v>0</v>
      </c>
      <c r="GA321" s="2"/>
      <c r="GB321" s="2"/>
      <c r="GC321" s="2"/>
      <c r="GD321" s="2"/>
      <c r="GE321" s="2"/>
      <c r="GF321" s="2"/>
      <c r="GG321" s="2"/>
      <c r="GH321" s="2"/>
      <c r="GI321" s="2"/>
      <c r="GJ321" s="2"/>
      <c r="GK321" s="2"/>
    </row>
    <row r="322" spans="1:193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>
        <f>FT317+FT318</f>
        <v>1589398.0134972271</v>
      </c>
      <c r="FU322" s="2"/>
      <c r="FV322" s="2"/>
      <c r="FW322" s="2"/>
      <c r="FX322" s="2"/>
      <c r="FY322" s="2"/>
      <c r="FZ322" s="2"/>
      <c r="GB322" s="2"/>
      <c r="GC322" s="2"/>
      <c r="GD322" s="2"/>
      <c r="GE322" s="37"/>
      <c r="GF322" s="2"/>
      <c r="GG322" s="2"/>
      <c r="GH322" s="2"/>
      <c r="GI322" s="2"/>
      <c r="GJ322" s="2"/>
      <c r="GK322" s="2"/>
    </row>
    <row r="323" spans="1:193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  <c r="FY323" s="2"/>
      <c r="FZ323" s="2"/>
      <c r="GB323" s="2"/>
      <c r="GC323" s="2"/>
      <c r="GD323" s="2"/>
      <c r="GE323" s="2"/>
      <c r="GF323" s="2"/>
      <c r="GG323" s="2"/>
      <c r="GH323" s="2"/>
      <c r="GI323" s="2"/>
      <c r="GJ323" s="2"/>
      <c r="GK323" s="2"/>
    </row>
    <row r="324" spans="1:193" x14ac:dyDescent="0.35">
      <c r="A324" s="3" t="s">
        <v>490</v>
      </c>
      <c r="B324" s="33" t="s">
        <v>634</v>
      </c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  <c r="AA324" s="81"/>
      <c r="AB324" s="81"/>
      <c r="AC324" s="81"/>
      <c r="AD324" s="81"/>
      <c r="AE324" s="81"/>
      <c r="AF324" s="81"/>
      <c r="AG324" s="81"/>
      <c r="AH324" s="81"/>
      <c r="AI324" s="81"/>
      <c r="AJ324" s="81"/>
      <c r="AK324" s="81"/>
      <c r="AL324" s="81"/>
      <c r="AM324" s="81"/>
      <c r="AN324" s="81"/>
      <c r="AO324" s="81"/>
      <c r="AP324" s="81"/>
      <c r="AQ324" s="81"/>
      <c r="AR324" s="81"/>
      <c r="AS324" s="81"/>
      <c r="AT324" s="81"/>
      <c r="AU324" s="81"/>
      <c r="AV324" s="81"/>
      <c r="AW324" s="81"/>
      <c r="AX324" s="81"/>
      <c r="AY324" s="81"/>
      <c r="AZ324" s="81"/>
      <c r="BA324" s="81"/>
      <c r="BB324" s="81"/>
      <c r="BC324" s="81"/>
      <c r="BD324" s="81"/>
      <c r="BE324" s="81"/>
      <c r="BF324" s="81"/>
      <c r="BG324" s="81"/>
      <c r="BH324" s="81"/>
      <c r="BI324" s="81"/>
      <c r="BJ324" s="81"/>
      <c r="BK324" s="81"/>
      <c r="BL324" s="81"/>
      <c r="BM324" s="81"/>
      <c r="BN324" s="81"/>
      <c r="BO324" s="81"/>
      <c r="BP324" s="81"/>
      <c r="BQ324" s="81"/>
      <c r="BR324" s="81"/>
      <c r="BS324" s="81"/>
      <c r="BT324" s="81"/>
      <c r="BU324" s="81"/>
      <c r="BV324" s="81"/>
      <c r="BW324" s="81"/>
      <c r="BX324" s="81"/>
      <c r="BY324" s="81"/>
      <c r="BZ324" s="81"/>
      <c r="CA324" s="81"/>
      <c r="CB324" s="81"/>
      <c r="CC324" s="81"/>
      <c r="CD324" s="81"/>
      <c r="CE324" s="81"/>
      <c r="CF324" s="81"/>
      <c r="CG324" s="81"/>
      <c r="CH324" s="81"/>
      <c r="CI324" s="81"/>
      <c r="CJ324" s="81"/>
      <c r="CK324" s="81"/>
      <c r="CL324" s="81"/>
      <c r="CM324" s="81"/>
      <c r="CN324" s="81"/>
      <c r="CO324" s="81"/>
      <c r="CP324" s="81"/>
      <c r="CQ324" s="81"/>
      <c r="CR324" s="81"/>
      <c r="CS324" s="81"/>
      <c r="CT324" s="81"/>
      <c r="CU324" s="81"/>
      <c r="CV324" s="81"/>
      <c r="CW324" s="81"/>
      <c r="CX324" s="81"/>
      <c r="CY324" s="81"/>
      <c r="CZ324" s="81"/>
      <c r="DA324" s="81"/>
      <c r="DB324" s="81"/>
      <c r="DC324" s="81"/>
      <c r="DD324" s="81"/>
      <c r="DE324" s="81"/>
      <c r="DF324" s="81"/>
      <c r="DG324" s="81"/>
      <c r="DH324" s="81"/>
      <c r="DI324" s="81"/>
      <c r="DJ324" s="81"/>
      <c r="DK324" s="81"/>
      <c r="DL324" s="81"/>
      <c r="DM324" s="81"/>
      <c r="DN324" s="81"/>
      <c r="DO324" s="81"/>
      <c r="DP324" s="81"/>
      <c r="DQ324" s="81"/>
      <c r="DR324" s="81"/>
      <c r="DS324" s="81"/>
      <c r="DT324" s="81"/>
      <c r="DU324" s="81"/>
      <c r="DV324" s="81"/>
      <c r="DW324" s="81"/>
      <c r="DX324" s="81"/>
      <c r="DY324" s="81"/>
      <c r="DZ324" s="81"/>
      <c r="EA324" s="81"/>
      <c r="EB324" s="81"/>
      <c r="EC324" s="81"/>
      <c r="ED324" s="81"/>
      <c r="EE324" s="81"/>
      <c r="EF324" s="81"/>
      <c r="EG324" s="81"/>
      <c r="EH324" s="81"/>
      <c r="EI324" s="81"/>
      <c r="EJ324" s="81"/>
      <c r="EK324" s="81"/>
      <c r="EL324" s="81"/>
      <c r="EM324" s="81"/>
      <c r="EN324" s="81"/>
      <c r="EO324" s="81"/>
      <c r="EP324" s="81"/>
      <c r="EQ324" s="81"/>
      <c r="ER324" s="81"/>
      <c r="ES324" s="81"/>
      <c r="ET324" s="81"/>
      <c r="EU324" s="81"/>
      <c r="EV324" s="81"/>
      <c r="EW324" s="81"/>
      <c r="EX324" s="81"/>
      <c r="EY324" s="81"/>
      <c r="EZ324" s="81"/>
      <c r="FA324" s="81"/>
      <c r="FB324" s="81"/>
      <c r="FC324" s="81"/>
      <c r="FD324" s="81"/>
      <c r="FE324" s="81"/>
      <c r="FF324" s="81"/>
      <c r="FG324" s="81"/>
      <c r="FH324" s="81"/>
      <c r="FI324" s="81"/>
      <c r="FJ324" s="81"/>
      <c r="FK324" s="81"/>
      <c r="FL324" s="81"/>
      <c r="FM324" s="81"/>
      <c r="FN324" s="81"/>
      <c r="FO324" s="81"/>
      <c r="FP324" s="81"/>
      <c r="FQ324" s="81"/>
      <c r="FR324" s="81"/>
      <c r="FS324" s="81"/>
      <c r="FT324" s="81"/>
      <c r="FU324" s="81"/>
      <c r="FV324" s="81"/>
      <c r="FW324" s="81"/>
      <c r="FX324" s="81"/>
      <c r="FY324" s="81"/>
      <c r="FZ324" s="2"/>
      <c r="GB324" s="2"/>
      <c r="GC324" s="2"/>
      <c r="GD324" s="2"/>
      <c r="GE324" s="2"/>
      <c r="GF324" s="2"/>
      <c r="GG324" s="2"/>
      <c r="GH324" s="2"/>
      <c r="GI324" s="2"/>
      <c r="GJ324" s="2"/>
      <c r="GK324" s="2"/>
    </row>
    <row r="325" spans="1:193" x14ac:dyDescent="0.35">
      <c r="A325" s="3" t="s">
        <v>635</v>
      </c>
      <c r="B325" s="2" t="s">
        <v>1006</v>
      </c>
      <c r="C325" s="32">
        <f t="shared" ref="C325:BN325" si="440">+C272</f>
        <v>2.7E-2</v>
      </c>
      <c r="D325" s="32">
        <f t="shared" si="440"/>
        <v>2.7E-2</v>
      </c>
      <c r="E325" s="32">
        <f t="shared" si="440"/>
        <v>2.7E-2</v>
      </c>
      <c r="F325" s="32">
        <f t="shared" si="440"/>
        <v>2.7E-2</v>
      </c>
      <c r="G325" s="32">
        <f t="shared" si="440"/>
        <v>2.5264999999999999E-2</v>
      </c>
      <c r="H325" s="32">
        <f t="shared" si="440"/>
        <v>2.7E-2</v>
      </c>
      <c r="I325" s="32">
        <f t="shared" si="440"/>
        <v>2.7E-2</v>
      </c>
      <c r="J325" s="32">
        <f t="shared" si="440"/>
        <v>2.7E-2</v>
      </c>
      <c r="K325" s="32">
        <f t="shared" si="440"/>
        <v>2.7E-2</v>
      </c>
      <c r="L325" s="32">
        <f t="shared" si="440"/>
        <v>2.6894999999999999E-2</v>
      </c>
      <c r="M325" s="32">
        <f t="shared" si="440"/>
        <v>2.5946999999999998E-2</v>
      </c>
      <c r="N325" s="32">
        <f t="shared" si="440"/>
        <v>1.8756000000000002E-2</v>
      </c>
      <c r="O325" s="32">
        <f t="shared" si="440"/>
        <v>2.7E-2</v>
      </c>
      <c r="P325" s="32">
        <f t="shared" si="440"/>
        <v>2.7E-2</v>
      </c>
      <c r="Q325" s="32">
        <f t="shared" si="440"/>
        <v>2.7E-2</v>
      </c>
      <c r="R325" s="32">
        <f t="shared" si="440"/>
        <v>2.7E-2</v>
      </c>
      <c r="S325" s="32">
        <f t="shared" si="440"/>
        <v>2.6013999999999999E-2</v>
      </c>
      <c r="T325" s="32">
        <f t="shared" si="440"/>
        <v>2.4301E-2</v>
      </c>
      <c r="U325" s="32">
        <f t="shared" si="440"/>
        <v>2.3800999999999999E-2</v>
      </c>
      <c r="V325" s="32">
        <f t="shared" si="440"/>
        <v>2.7E-2</v>
      </c>
      <c r="W325" s="32">
        <f t="shared" si="440"/>
        <v>2.7E-2</v>
      </c>
      <c r="X325" s="32">
        <f t="shared" si="440"/>
        <v>1.5755999999999999E-2</v>
      </c>
      <c r="Y325" s="32">
        <f t="shared" si="440"/>
        <v>2.4498000000000002E-2</v>
      </c>
      <c r="Z325" s="32">
        <f t="shared" si="440"/>
        <v>2.359E-2</v>
      </c>
      <c r="AA325" s="32">
        <f t="shared" si="440"/>
        <v>2.7E-2</v>
      </c>
      <c r="AB325" s="32">
        <f t="shared" si="440"/>
        <v>2.7E-2</v>
      </c>
      <c r="AC325" s="32">
        <f t="shared" si="440"/>
        <v>2.0982000000000001E-2</v>
      </c>
      <c r="AD325" s="32">
        <f t="shared" si="440"/>
        <v>1.9693000000000002E-2</v>
      </c>
      <c r="AE325" s="32">
        <f t="shared" si="440"/>
        <v>1.2814000000000001E-2</v>
      </c>
      <c r="AF325" s="32">
        <f t="shared" si="440"/>
        <v>1.1674E-2</v>
      </c>
      <c r="AG325" s="32">
        <f t="shared" si="440"/>
        <v>1.2485E-2</v>
      </c>
      <c r="AH325" s="32">
        <f t="shared" si="440"/>
        <v>2.2123E-2</v>
      </c>
      <c r="AI325" s="32">
        <f t="shared" si="440"/>
        <v>2.7E-2</v>
      </c>
      <c r="AJ325" s="32">
        <f t="shared" si="440"/>
        <v>2.3788E-2</v>
      </c>
      <c r="AK325" s="32">
        <f t="shared" si="440"/>
        <v>2.128E-2</v>
      </c>
      <c r="AL325" s="32">
        <f t="shared" si="440"/>
        <v>2.7E-2</v>
      </c>
      <c r="AM325" s="32">
        <f t="shared" si="440"/>
        <v>2.1449000000000003E-2</v>
      </c>
      <c r="AN325" s="32">
        <f t="shared" si="440"/>
        <v>2.4230999999999999E-2</v>
      </c>
      <c r="AO325" s="32">
        <f t="shared" si="440"/>
        <v>2.7E-2</v>
      </c>
      <c r="AP325" s="32">
        <f t="shared" si="440"/>
        <v>2.7E-2</v>
      </c>
      <c r="AQ325" s="32">
        <f t="shared" si="440"/>
        <v>1.8685E-2</v>
      </c>
      <c r="AR325" s="32">
        <f t="shared" si="440"/>
        <v>2.7E-2</v>
      </c>
      <c r="AS325" s="32">
        <f t="shared" si="440"/>
        <v>1.2137999999999999E-2</v>
      </c>
      <c r="AT325" s="32">
        <f t="shared" si="440"/>
        <v>2.7E-2</v>
      </c>
      <c r="AU325" s="32">
        <f t="shared" si="440"/>
        <v>2.4187999999999998E-2</v>
      </c>
      <c r="AV325" s="32">
        <f t="shared" si="440"/>
        <v>2.7E-2</v>
      </c>
      <c r="AW325" s="32">
        <f t="shared" si="440"/>
        <v>2.4431000000000001E-2</v>
      </c>
      <c r="AX325" s="32">
        <f t="shared" si="440"/>
        <v>2.1797999999999998E-2</v>
      </c>
      <c r="AY325" s="32">
        <f t="shared" si="440"/>
        <v>2.7E-2</v>
      </c>
      <c r="AZ325" s="32">
        <f t="shared" si="440"/>
        <v>1.5720000000000001E-2</v>
      </c>
      <c r="BA325" s="32">
        <f t="shared" si="440"/>
        <v>2.6893999999999998E-2</v>
      </c>
      <c r="BB325" s="32">
        <f t="shared" si="440"/>
        <v>2.4684000000000001E-2</v>
      </c>
      <c r="BC325" s="32">
        <f t="shared" si="440"/>
        <v>2.0715000000000001E-2</v>
      </c>
      <c r="BD325" s="32">
        <f t="shared" si="440"/>
        <v>2.7E-2</v>
      </c>
      <c r="BE325" s="32">
        <f t="shared" si="440"/>
        <v>2.7E-2</v>
      </c>
      <c r="BF325" s="32">
        <f t="shared" si="440"/>
        <v>2.7E-2</v>
      </c>
      <c r="BG325" s="32">
        <f t="shared" si="440"/>
        <v>2.7E-2</v>
      </c>
      <c r="BH325" s="32">
        <f t="shared" si="440"/>
        <v>2.6419000000000002E-2</v>
      </c>
      <c r="BI325" s="32">
        <f t="shared" si="440"/>
        <v>1.3433E-2</v>
      </c>
      <c r="BJ325" s="32">
        <f t="shared" si="440"/>
        <v>2.7E-2</v>
      </c>
      <c r="BK325" s="32">
        <f t="shared" si="440"/>
        <v>2.7E-2</v>
      </c>
      <c r="BL325" s="32">
        <f t="shared" si="440"/>
        <v>2.7E-2</v>
      </c>
      <c r="BM325" s="32">
        <f t="shared" si="440"/>
        <v>2.5833999999999999E-2</v>
      </c>
      <c r="BN325" s="32">
        <f t="shared" si="440"/>
        <v>2.7E-2</v>
      </c>
      <c r="BO325" s="32">
        <f t="shared" ref="BO325:DZ325" si="441">+BO272</f>
        <v>2.0202999999999999E-2</v>
      </c>
      <c r="BP325" s="32">
        <f t="shared" si="441"/>
        <v>2.6702E-2</v>
      </c>
      <c r="BQ325" s="32">
        <f t="shared" si="441"/>
        <v>2.6759000000000002E-2</v>
      </c>
      <c r="BR325" s="32">
        <f t="shared" si="441"/>
        <v>9.6999999999999986E-3</v>
      </c>
      <c r="BS325" s="32">
        <f t="shared" si="441"/>
        <v>4.3949999999999996E-3</v>
      </c>
      <c r="BT325" s="32">
        <f t="shared" si="441"/>
        <v>6.6509999999999998E-3</v>
      </c>
      <c r="BU325" s="32">
        <f t="shared" si="441"/>
        <v>1.3811E-2</v>
      </c>
      <c r="BV325" s="32">
        <f t="shared" si="441"/>
        <v>9.3539999999999995E-3</v>
      </c>
      <c r="BW325" s="32">
        <f t="shared" si="441"/>
        <v>1.5736E-2</v>
      </c>
      <c r="BX325" s="32">
        <f t="shared" si="441"/>
        <v>1.9067000000000001E-2</v>
      </c>
      <c r="BY325" s="32">
        <f t="shared" si="441"/>
        <v>2.7E-2</v>
      </c>
      <c r="BZ325" s="32">
        <f t="shared" si="441"/>
        <v>2.7E-2</v>
      </c>
      <c r="CA325" s="32">
        <f t="shared" si="441"/>
        <v>2.3040999999999999E-2</v>
      </c>
      <c r="CB325" s="32">
        <f t="shared" si="441"/>
        <v>2.7E-2</v>
      </c>
      <c r="CC325" s="32">
        <f t="shared" si="441"/>
        <v>2.7E-2</v>
      </c>
      <c r="CD325" s="32">
        <f t="shared" si="441"/>
        <v>2.452E-2</v>
      </c>
      <c r="CE325" s="32">
        <f t="shared" si="441"/>
        <v>2.7E-2</v>
      </c>
      <c r="CF325" s="32">
        <f t="shared" si="441"/>
        <v>2.4333999999999998E-2</v>
      </c>
      <c r="CG325" s="32">
        <f t="shared" si="441"/>
        <v>2.7E-2</v>
      </c>
      <c r="CH325" s="32">
        <f t="shared" si="441"/>
        <v>2.7E-2</v>
      </c>
      <c r="CI325" s="32">
        <f t="shared" si="441"/>
        <v>2.7E-2</v>
      </c>
      <c r="CJ325" s="32">
        <f t="shared" si="441"/>
        <v>2.3968E-2</v>
      </c>
      <c r="CK325" s="32">
        <f t="shared" si="441"/>
        <v>1.1601E-2</v>
      </c>
      <c r="CL325" s="32">
        <f t="shared" si="441"/>
        <v>1.3228999999999999E-2</v>
      </c>
      <c r="CM325" s="32">
        <f t="shared" si="441"/>
        <v>7.2740000000000001E-3</v>
      </c>
      <c r="CN325" s="32">
        <f t="shared" si="441"/>
        <v>2.7E-2</v>
      </c>
      <c r="CO325" s="32">
        <f t="shared" si="441"/>
        <v>2.7E-2</v>
      </c>
      <c r="CP325" s="32">
        <f t="shared" si="441"/>
        <v>1.6626999999999999E-2</v>
      </c>
      <c r="CQ325" s="32">
        <f t="shared" si="441"/>
        <v>1.7426999999999998E-2</v>
      </c>
      <c r="CR325" s="32">
        <f t="shared" si="441"/>
        <v>4.169E-3</v>
      </c>
      <c r="CS325" s="32">
        <f t="shared" si="441"/>
        <v>2.7E-2</v>
      </c>
      <c r="CT325" s="32">
        <f t="shared" si="441"/>
        <v>1.3519999999999999E-2</v>
      </c>
      <c r="CU325" s="32">
        <f t="shared" si="441"/>
        <v>2.4615999999999999E-2</v>
      </c>
      <c r="CV325" s="32">
        <f t="shared" si="441"/>
        <v>1.5979E-2</v>
      </c>
      <c r="CW325" s="32">
        <f t="shared" si="441"/>
        <v>1.7379000000000002E-2</v>
      </c>
      <c r="CX325" s="32">
        <f t="shared" si="441"/>
        <v>2.6824000000000001E-2</v>
      </c>
      <c r="CY325" s="32">
        <f t="shared" si="441"/>
        <v>2.7E-2</v>
      </c>
      <c r="CZ325" s="32">
        <f t="shared" si="441"/>
        <v>2.7E-2</v>
      </c>
      <c r="DA325" s="32">
        <f t="shared" si="441"/>
        <v>2.7E-2</v>
      </c>
      <c r="DB325" s="32">
        <f t="shared" si="441"/>
        <v>2.7E-2</v>
      </c>
      <c r="DC325" s="32">
        <f t="shared" si="441"/>
        <v>2.2418E-2</v>
      </c>
      <c r="DD325" s="32">
        <f t="shared" si="441"/>
        <v>3.4300000000000003E-3</v>
      </c>
      <c r="DE325" s="32">
        <f t="shared" si="441"/>
        <v>1.1894999999999999E-2</v>
      </c>
      <c r="DF325" s="32">
        <f t="shared" si="441"/>
        <v>2.7E-2</v>
      </c>
      <c r="DG325" s="32">
        <f t="shared" si="441"/>
        <v>2.5453E-2</v>
      </c>
      <c r="DH325" s="32">
        <f t="shared" si="441"/>
        <v>2.5515999999999997E-2</v>
      </c>
      <c r="DI325" s="32">
        <f t="shared" si="441"/>
        <v>2.3844999999999998E-2</v>
      </c>
      <c r="DJ325" s="32">
        <f t="shared" si="441"/>
        <v>2.5883E-2</v>
      </c>
      <c r="DK325" s="32">
        <f t="shared" si="441"/>
        <v>2.0658000000000003E-2</v>
      </c>
      <c r="DL325" s="32">
        <f t="shared" si="441"/>
        <v>2.6966999999999998E-2</v>
      </c>
      <c r="DM325" s="32">
        <f t="shared" si="441"/>
        <v>2.4899000000000001E-2</v>
      </c>
      <c r="DN325" s="32">
        <f t="shared" si="441"/>
        <v>2.7E-2</v>
      </c>
      <c r="DO325" s="32">
        <f t="shared" si="441"/>
        <v>2.7E-2</v>
      </c>
      <c r="DP325" s="32">
        <f t="shared" si="441"/>
        <v>2.7E-2</v>
      </c>
      <c r="DQ325" s="32">
        <f t="shared" si="441"/>
        <v>2.0657999999999999E-2</v>
      </c>
      <c r="DR325" s="32">
        <f t="shared" si="441"/>
        <v>2.7E-2</v>
      </c>
      <c r="DS325" s="32">
        <f t="shared" si="441"/>
        <v>2.7E-2</v>
      </c>
      <c r="DT325" s="32">
        <f t="shared" si="441"/>
        <v>2.6728999999999999E-2</v>
      </c>
      <c r="DU325" s="32">
        <f t="shared" si="441"/>
        <v>2.7E-2</v>
      </c>
      <c r="DV325" s="32">
        <f t="shared" si="441"/>
        <v>2.7E-2</v>
      </c>
      <c r="DW325" s="32">
        <f t="shared" si="441"/>
        <v>2.6997E-2</v>
      </c>
      <c r="DX325" s="32">
        <f t="shared" si="441"/>
        <v>2.3931000000000001E-2</v>
      </c>
      <c r="DY325" s="32">
        <f t="shared" si="441"/>
        <v>1.7927999999999999E-2</v>
      </c>
      <c r="DZ325" s="32">
        <f t="shared" si="441"/>
        <v>2.2661999999999998E-2</v>
      </c>
      <c r="EA325" s="32">
        <f t="shared" ref="EA325:FX325" si="442">+EA272</f>
        <v>9.9389999999999999E-3</v>
      </c>
      <c r="EB325" s="32">
        <f t="shared" si="442"/>
        <v>2.7E-2</v>
      </c>
      <c r="EC325" s="32">
        <f t="shared" si="442"/>
        <v>2.7E-2</v>
      </c>
      <c r="ED325" s="32">
        <f t="shared" si="442"/>
        <v>3.8349999999999999E-3</v>
      </c>
      <c r="EE325" s="32">
        <f t="shared" si="442"/>
        <v>2.7E-2</v>
      </c>
      <c r="EF325" s="32">
        <f t="shared" si="442"/>
        <v>2.4594999999999999E-2</v>
      </c>
      <c r="EG325" s="32">
        <f t="shared" si="442"/>
        <v>2.7E-2</v>
      </c>
      <c r="EH325" s="32">
        <f t="shared" si="442"/>
        <v>2.7E-2</v>
      </c>
      <c r="EI325" s="32">
        <f t="shared" si="442"/>
        <v>2.7E-2</v>
      </c>
      <c r="EJ325" s="32">
        <f t="shared" si="442"/>
        <v>2.7E-2</v>
      </c>
      <c r="EK325" s="32">
        <f t="shared" si="442"/>
        <v>5.7670000000000004E-3</v>
      </c>
      <c r="EL325" s="32">
        <f t="shared" si="442"/>
        <v>6.143E-3</v>
      </c>
      <c r="EM325" s="32">
        <f t="shared" si="442"/>
        <v>2.1308000000000001E-2</v>
      </c>
      <c r="EN325" s="32">
        <f t="shared" si="442"/>
        <v>2.7E-2</v>
      </c>
      <c r="EO325" s="32">
        <f t="shared" si="442"/>
        <v>2.7E-2</v>
      </c>
      <c r="EP325" s="32">
        <f t="shared" si="442"/>
        <v>2.5585999999999998E-2</v>
      </c>
      <c r="EQ325" s="32">
        <f t="shared" si="442"/>
        <v>5.5929999999999999E-3</v>
      </c>
      <c r="ER325" s="32">
        <f t="shared" si="442"/>
        <v>2.1283E-2</v>
      </c>
      <c r="ES325" s="32">
        <f t="shared" si="442"/>
        <v>2.7E-2</v>
      </c>
      <c r="ET325" s="32">
        <f t="shared" si="442"/>
        <v>2.7E-2</v>
      </c>
      <c r="EU325" s="32">
        <f t="shared" si="442"/>
        <v>2.7E-2</v>
      </c>
      <c r="EV325" s="32">
        <f t="shared" si="442"/>
        <v>1.5009E-2</v>
      </c>
      <c r="EW325" s="32">
        <f t="shared" si="442"/>
        <v>7.2809999999999993E-3</v>
      </c>
      <c r="EX325" s="32">
        <f t="shared" si="442"/>
        <v>8.9099999999999995E-3</v>
      </c>
      <c r="EY325" s="32">
        <f t="shared" si="442"/>
        <v>2.7E-2</v>
      </c>
      <c r="EZ325" s="32">
        <f t="shared" si="442"/>
        <v>2.7E-2</v>
      </c>
      <c r="FA325" s="32">
        <f t="shared" si="442"/>
        <v>1.0666E-2</v>
      </c>
      <c r="FB325" s="32">
        <f t="shared" si="442"/>
        <v>8.8070000000000006E-3</v>
      </c>
      <c r="FC325" s="32">
        <f t="shared" si="442"/>
        <v>2.7E-2</v>
      </c>
      <c r="FD325" s="32">
        <f t="shared" si="442"/>
        <v>2.7E-2</v>
      </c>
      <c r="FE325" s="32">
        <f t="shared" si="442"/>
        <v>1.9181E-2</v>
      </c>
      <c r="FF325" s="32">
        <f t="shared" si="442"/>
        <v>2.7E-2</v>
      </c>
      <c r="FG325" s="32">
        <f t="shared" si="442"/>
        <v>2.7E-2</v>
      </c>
      <c r="FH325" s="32">
        <f t="shared" si="442"/>
        <v>2.4771999999999999E-2</v>
      </c>
      <c r="FI325" s="32">
        <f t="shared" si="442"/>
        <v>9.639E-3</v>
      </c>
      <c r="FJ325" s="32">
        <f t="shared" si="442"/>
        <v>2.2207999999999999E-2</v>
      </c>
      <c r="FK325" s="32">
        <f t="shared" si="442"/>
        <v>1.0845E-2</v>
      </c>
      <c r="FL325" s="32">
        <f t="shared" si="442"/>
        <v>2.7E-2</v>
      </c>
      <c r="FM325" s="32">
        <f t="shared" si="442"/>
        <v>2.3414000000000001E-2</v>
      </c>
      <c r="FN325" s="32">
        <f t="shared" si="442"/>
        <v>2.7E-2</v>
      </c>
      <c r="FO325" s="32">
        <f t="shared" si="442"/>
        <v>3.8289999999999999E-3</v>
      </c>
      <c r="FP325" s="32">
        <f t="shared" si="442"/>
        <v>1.2143000000000001E-2</v>
      </c>
      <c r="FQ325" s="32">
        <f t="shared" si="442"/>
        <v>2.188E-2</v>
      </c>
      <c r="FR325" s="32">
        <f t="shared" si="442"/>
        <v>5.6990000000000001E-3</v>
      </c>
      <c r="FS325" s="32">
        <f t="shared" si="442"/>
        <v>5.0679999999999996E-3</v>
      </c>
      <c r="FT325" s="32">
        <f t="shared" si="442"/>
        <v>3.2230000000000002E-3</v>
      </c>
      <c r="FU325" s="32">
        <f t="shared" si="442"/>
        <v>2.3344999999999998E-2</v>
      </c>
      <c r="FV325" s="32">
        <f t="shared" si="442"/>
        <v>2.0032000000000001E-2</v>
      </c>
      <c r="FW325" s="32">
        <f t="shared" si="442"/>
        <v>2.6498000000000001E-2</v>
      </c>
      <c r="FX325" s="32">
        <f t="shared" si="442"/>
        <v>2.4674999999999999E-2</v>
      </c>
      <c r="FY325" s="32"/>
      <c r="FZ325" s="2"/>
      <c r="GB325" s="2"/>
      <c r="GC325" s="2"/>
      <c r="GD325" s="2"/>
      <c r="GE325" s="2"/>
      <c r="GF325" s="2"/>
      <c r="GG325" s="2"/>
      <c r="GH325" s="2"/>
      <c r="GI325" s="2"/>
      <c r="GJ325" s="2"/>
      <c r="GK325" s="2"/>
    </row>
    <row r="326" spans="1:193" x14ac:dyDescent="0.35">
      <c r="A326" s="3" t="s">
        <v>636</v>
      </c>
      <c r="B326" s="2" t="s">
        <v>1007</v>
      </c>
      <c r="C326" s="32">
        <f t="shared" ref="C326:BN326" si="443">+C284</f>
        <v>0</v>
      </c>
      <c r="D326" s="32">
        <f t="shared" si="443"/>
        <v>0</v>
      </c>
      <c r="E326" s="32">
        <f t="shared" si="443"/>
        <v>0</v>
      </c>
      <c r="F326" s="32">
        <f t="shared" si="443"/>
        <v>0</v>
      </c>
      <c r="G326" s="32">
        <f t="shared" si="443"/>
        <v>0</v>
      </c>
      <c r="H326" s="32">
        <f t="shared" si="443"/>
        <v>0</v>
      </c>
      <c r="I326" s="32">
        <f t="shared" si="443"/>
        <v>0</v>
      </c>
      <c r="J326" s="32">
        <f t="shared" si="443"/>
        <v>0</v>
      </c>
      <c r="K326" s="32">
        <f t="shared" si="443"/>
        <v>0</v>
      </c>
      <c r="L326" s="32">
        <f t="shared" si="443"/>
        <v>0</v>
      </c>
      <c r="M326" s="32">
        <f t="shared" si="443"/>
        <v>0</v>
      </c>
      <c r="N326" s="32">
        <f t="shared" si="443"/>
        <v>0</v>
      </c>
      <c r="O326" s="32">
        <f t="shared" si="443"/>
        <v>0</v>
      </c>
      <c r="P326" s="32">
        <f t="shared" si="443"/>
        <v>0</v>
      </c>
      <c r="Q326" s="32">
        <f t="shared" si="443"/>
        <v>0</v>
      </c>
      <c r="R326" s="32">
        <f t="shared" si="443"/>
        <v>0</v>
      </c>
      <c r="S326" s="32">
        <f t="shared" si="443"/>
        <v>0</v>
      </c>
      <c r="T326" s="32">
        <f t="shared" si="443"/>
        <v>0</v>
      </c>
      <c r="U326" s="32">
        <f t="shared" si="443"/>
        <v>0</v>
      </c>
      <c r="V326" s="32">
        <f t="shared" si="443"/>
        <v>0</v>
      </c>
      <c r="W326" s="32">
        <f t="shared" si="443"/>
        <v>0</v>
      </c>
      <c r="X326" s="32">
        <f t="shared" si="443"/>
        <v>0</v>
      </c>
      <c r="Y326" s="32">
        <f t="shared" si="443"/>
        <v>0</v>
      </c>
      <c r="Z326" s="32">
        <f t="shared" si="443"/>
        <v>0</v>
      </c>
      <c r="AA326" s="32">
        <f t="shared" si="443"/>
        <v>0</v>
      </c>
      <c r="AB326" s="32">
        <f t="shared" si="443"/>
        <v>0</v>
      </c>
      <c r="AC326" s="32">
        <f t="shared" si="443"/>
        <v>0</v>
      </c>
      <c r="AD326" s="32">
        <f t="shared" si="443"/>
        <v>0</v>
      </c>
      <c r="AE326" s="32">
        <f t="shared" si="443"/>
        <v>0</v>
      </c>
      <c r="AF326" s="32">
        <f t="shared" si="443"/>
        <v>0</v>
      </c>
      <c r="AG326" s="32">
        <f t="shared" si="443"/>
        <v>0</v>
      </c>
      <c r="AH326" s="32">
        <f t="shared" si="443"/>
        <v>0</v>
      </c>
      <c r="AI326" s="32">
        <f t="shared" si="443"/>
        <v>0</v>
      </c>
      <c r="AJ326" s="32">
        <f t="shared" si="443"/>
        <v>0</v>
      </c>
      <c r="AK326" s="32">
        <f t="shared" si="443"/>
        <v>0</v>
      </c>
      <c r="AL326" s="32">
        <f t="shared" si="443"/>
        <v>0</v>
      </c>
      <c r="AM326" s="32">
        <f t="shared" si="443"/>
        <v>0</v>
      </c>
      <c r="AN326" s="32">
        <f t="shared" si="443"/>
        <v>9.7900000000000005E-4</v>
      </c>
      <c r="AO326" s="32">
        <f t="shared" si="443"/>
        <v>0</v>
      </c>
      <c r="AP326" s="32">
        <f t="shared" si="443"/>
        <v>0</v>
      </c>
      <c r="AQ326" s="32">
        <f t="shared" si="443"/>
        <v>0</v>
      </c>
      <c r="AR326" s="32">
        <f t="shared" si="443"/>
        <v>0</v>
      </c>
      <c r="AS326" s="32">
        <f t="shared" si="443"/>
        <v>0</v>
      </c>
      <c r="AT326" s="32">
        <f t="shared" si="443"/>
        <v>0</v>
      </c>
      <c r="AU326" s="32">
        <f t="shared" si="443"/>
        <v>0</v>
      </c>
      <c r="AV326" s="32">
        <f t="shared" si="443"/>
        <v>0</v>
      </c>
      <c r="AW326" s="32">
        <f t="shared" si="443"/>
        <v>0</v>
      </c>
      <c r="AX326" s="32">
        <f t="shared" si="443"/>
        <v>0</v>
      </c>
      <c r="AY326" s="32">
        <f t="shared" si="443"/>
        <v>0</v>
      </c>
      <c r="AZ326" s="32">
        <f t="shared" si="443"/>
        <v>0</v>
      </c>
      <c r="BA326" s="32">
        <f t="shared" si="443"/>
        <v>0</v>
      </c>
      <c r="BB326" s="32">
        <f t="shared" si="443"/>
        <v>0</v>
      </c>
      <c r="BC326" s="32">
        <f t="shared" si="443"/>
        <v>0</v>
      </c>
      <c r="BD326" s="32">
        <f t="shared" si="443"/>
        <v>0</v>
      </c>
      <c r="BE326" s="32">
        <f t="shared" si="443"/>
        <v>0</v>
      </c>
      <c r="BF326" s="32">
        <f t="shared" si="443"/>
        <v>0</v>
      </c>
      <c r="BG326" s="32">
        <f t="shared" si="443"/>
        <v>0</v>
      </c>
      <c r="BH326" s="32">
        <f t="shared" si="443"/>
        <v>0</v>
      </c>
      <c r="BI326" s="32">
        <f t="shared" si="443"/>
        <v>0</v>
      </c>
      <c r="BJ326" s="32">
        <f t="shared" si="443"/>
        <v>0</v>
      </c>
      <c r="BK326" s="32">
        <f t="shared" si="443"/>
        <v>0</v>
      </c>
      <c r="BL326" s="32">
        <f t="shared" si="443"/>
        <v>0</v>
      </c>
      <c r="BM326" s="32">
        <f t="shared" si="443"/>
        <v>0</v>
      </c>
      <c r="BN326" s="32">
        <f t="shared" si="443"/>
        <v>0</v>
      </c>
      <c r="BO326" s="32">
        <f t="shared" ref="BO326:DZ326" si="444">+BO284</f>
        <v>0</v>
      </c>
      <c r="BP326" s="32">
        <f t="shared" si="444"/>
        <v>0</v>
      </c>
      <c r="BQ326" s="32">
        <f t="shared" si="444"/>
        <v>0</v>
      </c>
      <c r="BR326" s="32">
        <f t="shared" si="444"/>
        <v>0</v>
      </c>
      <c r="BS326" s="32">
        <f t="shared" si="444"/>
        <v>0</v>
      </c>
      <c r="BT326" s="32">
        <f t="shared" si="444"/>
        <v>0</v>
      </c>
      <c r="BU326" s="32">
        <f t="shared" si="444"/>
        <v>0</v>
      </c>
      <c r="BV326" s="32">
        <f t="shared" si="444"/>
        <v>4.6099999999999998E-4</v>
      </c>
      <c r="BW326" s="32">
        <f t="shared" si="444"/>
        <v>0</v>
      </c>
      <c r="BX326" s="32">
        <f t="shared" si="444"/>
        <v>0</v>
      </c>
      <c r="BY326" s="32">
        <f t="shared" si="444"/>
        <v>0</v>
      </c>
      <c r="BZ326" s="32">
        <f t="shared" si="444"/>
        <v>0</v>
      </c>
      <c r="CA326" s="32">
        <f t="shared" si="444"/>
        <v>0</v>
      </c>
      <c r="CB326" s="32">
        <f t="shared" si="444"/>
        <v>0</v>
      </c>
      <c r="CC326" s="32">
        <f t="shared" si="444"/>
        <v>0</v>
      </c>
      <c r="CD326" s="32">
        <f t="shared" si="444"/>
        <v>0</v>
      </c>
      <c r="CE326" s="32">
        <f t="shared" si="444"/>
        <v>0</v>
      </c>
      <c r="CF326" s="32">
        <f t="shared" si="444"/>
        <v>0</v>
      </c>
      <c r="CG326" s="32">
        <f t="shared" si="444"/>
        <v>0</v>
      </c>
      <c r="CH326" s="32">
        <f t="shared" si="444"/>
        <v>0</v>
      </c>
      <c r="CI326" s="32">
        <f t="shared" si="444"/>
        <v>0</v>
      </c>
      <c r="CJ326" s="32">
        <f t="shared" si="444"/>
        <v>1.405E-3</v>
      </c>
      <c r="CK326" s="32">
        <f t="shared" si="444"/>
        <v>0</v>
      </c>
      <c r="CL326" s="32">
        <f t="shared" si="444"/>
        <v>0</v>
      </c>
      <c r="CM326" s="32">
        <f t="shared" si="444"/>
        <v>0</v>
      </c>
      <c r="CN326" s="32">
        <f t="shared" si="444"/>
        <v>0</v>
      </c>
      <c r="CO326" s="32">
        <f t="shared" si="444"/>
        <v>0</v>
      </c>
      <c r="CP326" s="32">
        <f t="shared" si="444"/>
        <v>6.8499999999999995E-4</v>
      </c>
      <c r="CQ326" s="32">
        <f t="shared" si="444"/>
        <v>0</v>
      </c>
      <c r="CR326" s="32">
        <f t="shared" si="444"/>
        <v>0</v>
      </c>
      <c r="CS326" s="32">
        <f t="shared" si="444"/>
        <v>0</v>
      </c>
      <c r="CT326" s="32">
        <f t="shared" si="444"/>
        <v>0</v>
      </c>
      <c r="CU326" s="32">
        <f t="shared" si="444"/>
        <v>0</v>
      </c>
      <c r="CV326" s="32">
        <f t="shared" si="444"/>
        <v>0</v>
      </c>
      <c r="CW326" s="32">
        <f t="shared" si="444"/>
        <v>0</v>
      </c>
      <c r="CX326" s="32">
        <f t="shared" si="444"/>
        <v>0</v>
      </c>
      <c r="CY326" s="32">
        <f t="shared" si="444"/>
        <v>0</v>
      </c>
      <c r="CZ326" s="32">
        <f t="shared" si="444"/>
        <v>0</v>
      </c>
      <c r="DA326" s="32">
        <f t="shared" si="444"/>
        <v>0</v>
      </c>
      <c r="DB326" s="32">
        <f t="shared" si="444"/>
        <v>0</v>
      </c>
      <c r="DC326" s="32">
        <f t="shared" si="444"/>
        <v>0</v>
      </c>
      <c r="DD326" s="32">
        <f t="shared" si="444"/>
        <v>0</v>
      </c>
      <c r="DE326" s="32">
        <f t="shared" si="444"/>
        <v>0</v>
      </c>
      <c r="DF326" s="32">
        <f t="shared" si="444"/>
        <v>0</v>
      </c>
      <c r="DG326" s="32">
        <f t="shared" si="444"/>
        <v>0</v>
      </c>
      <c r="DH326" s="32">
        <f t="shared" si="444"/>
        <v>0</v>
      </c>
      <c r="DI326" s="32">
        <f t="shared" si="444"/>
        <v>0</v>
      </c>
      <c r="DJ326" s="32">
        <f t="shared" si="444"/>
        <v>0</v>
      </c>
      <c r="DK326" s="32">
        <f t="shared" si="444"/>
        <v>0</v>
      </c>
      <c r="DL326" s="32">
        <f t="shared" si="444"/>
        <v>0</v>
      </c>
      <c r="DM326" s="32">
        <f t="shared" si="444"/>
        <v>0</v>
      </c>
      <c r="DN326" s="32">
        <f t="shared" si="444"/>
        <v>0</v>
      </c>
      <c r="DO326" s="32">
        <f t="shared" si="444"/>
        <v>0</v>
      </c>
      <c r="DP326" s="32">
        <f t="shared" si="444"/>
        <v>0</v>
      </c>
      <c r="DQ326" s="32">
        <f t="shared" si="444"/>
        <v>7.1499999999999992E-4</v>
      </c>
      <c r="DR326" s="32">
        <f t="shared" si="444"/>
        <v>0</v>
      </c>
      <c r="DS326" s="32">
        <f t="shared" si="444"/>
        <v>0</v>
      </c>
      <c r="DT326" s="32">
        <f t="shared" si="444"/>
        <v>0</v>
      </c>
      <c r="DU326" s="32">
        <f t="shared" si="444"/>
        <v>0</v>
      </c>
      <c r="DV326" s="32">
        <f t="shared" si="444"/>
        <v>0</v>
      </c>
      <c r="DW326" s="32">
        <f t="shared" si="444"/>
        <v>0</v>
      </c>
      <c r="DX326" s="32">
        <f t="shared" si="444"/>
        <v>0</v>
      </c>
      <c r="DY326" s="32">
        <f t="shared" si="444"/>
        <v>0</v>
      </c>
      <c r="DZ326" s="32">
        <f t="shared" si="444"/>
        <v>0</v>
      </c>
      <c r="EA326" s="32">
        <f t="shared" ref="EA326:FX326" si="445">+EA284</f>
        <v>8.0899999999999993E-4</v>
      </c>
      <c r="EB326" s="32">
        <f t="shared" si="445"/>
        <v>0</v>
      </c>
      <c r="EC326" s="32">
        <f t="shared" si="445"/>
        <v>0</v>
      </c>
      <c r="ED326" s="32">
        <f t="shared" si="445"/>
        <v>1.5799999999999999E-4</v>
      </c>
      <c r="EE326" s="32">
        <f t="shared" si="445"/>
        <v>0</v>
      </c>
      <c r="EF326" s="32">
        <f t="shared" si="445"/>
        <v>0</v>
      </c>
      <c r="EG326" s="32">
        <f t="shared" si="445"/>
        <v>0</v>
      </c>
      <c r="EH326" s="32">
        <f t="shared" si="445"/>
        <v>0</v>
      </c>
      <c r="EI326" s="32">
        <f t="shared" si="445"/>
        <v>0</v>
      </c>
      <c r="EJ326" s="32">
        <f t="shared" si="445"/>
        <v>0</v>
      </c>
      <c r="EK326" s="32">
        <f t="shared" si="445"/>
        <v>0</v>
      </c>
      <c r="EL326" s="32">
        <f t="shared" si="445"/>
        <v>0</v>
      </c>
      <c r="EM326" s="32">
        <f t="shared" si="445"/>
        <v>0</v>
      </c>
      <c r="EN326" s="32">
        <f t="shared" si="445"/>
        <v>0</v>
      </c>
      <c r="EO326" s="32">
        <f t="shared" si="445"/>
        <v>0</v>
      </c>
      <c r="EP326" s="32">
        <f t="shared" si="445"/>
        <v>0</v>
      </c>
      <c r="EQ326" s="32">
        <f t="shared" si="445"/>
        <v>0</v>
      </c>
      <c r="ER326" s="32">
        <f t="shared" si="445"/>
        <v>0</v>
      </c>
      <c r="ES326" s="32">
        <f t="shared" si="445"/>
        <v>0</v>
      </c>
      <c r="ET326" s="32">
        <f t="shared" si="445"/>
        <v>0</v>
      </c>
      <c r="EU326" s="32">
        <f t="shared" si="445"/>
        <v>0</v>
      </c>
      <c r="EV326" s="32">
        <f t="shared" si="445"/>
        <v>0</v>
      </c>
      <c r="EW326" s="32">
        <f t="shared" si="445"/>
        <v>0</v>
      </c>
      <c r="EX326" s="32">
        <f t="shared" si="445"/>
        <v>0</v>
      </c>
      <c r="EY326" s="32">
        <f t="shared" si="445"/>
        <v>0</v>
      </c>
      <c r="EZ326" s="32">
        <f t="shared" si="445"/>
        <v>0</v>
      </c>
      <c r="FA326" s="32">
        <f t="shared" si="445"/>
        <v>0</v>
      </c>
      <c r="FB326" s="32">
        <f t="shared" si="445"/>
        <v>5.3200000000000003E-4</v>
      </c>
      <c r="FC326" s="32">
        <f t="shared" si="445"/>
        <v>0</v>
      </c>
      <c r="FD326" s="32">
        <f t="shared" si="445"/>
        <v>0</v>
      </c>
      <c r="FE326" s="32">
        <f t="shared" si="445"/>
        <v>0</v>
      </c>
      <c r="FF326" s="32">
        <f t="shared" si="445"/>
        <v>0</v>
      </c>
      <c r="FG326" s="32">
        <f t="shared" si="445"/>
        <v>0</v>
      </c>
      <c r="FH326" s="32">
        <f t="shared" si="445"/>
        <v>0</v>
      </c>
      <c r="FI326" s="32">
        <f t="shared" si="445"/>
        <v>0</v>
      </c>
      <c r="FJ326" s="32">
        <f t="shared" si="445"/>
        <v>0</v>
      </c>
      <c r="FK326" s="32">
        <f t="shared" si="445"/>
        <v>0</v>
      </c>
      <c r="FL326" s="32">
        <f t="shared" si="445"/>
        <v>0</v>
      </c>
      <c r="FM326" s="32">
        <f t="shared" si="445"/>
        <v>0</v>
      </c>
      <c r="FN326" s="32">
        <f t="shared" si="445"/>
        <v>0</v>
      </c>
      <c r="FO326" s="32">
        <f t="shared" si="445"/>
        <v>1.8799999999999999E-4</v>
      </c>
      <c r="FP326" s="32">
        <f t="shared" si="445"/>
        <v>0</v>
      </c>
      <c r="FQ326" s="32">
        <f t="shared" si="445"/>
        <v>0</v>
      </c>
      <c r="FR326" s="32">
        <f t="shared" si="445"/>
        <v>1.54E-4</v>
      </c>
      <c r="FS326" s="32">
        <f t="shared" si="445"/>
        <v>0</v>
      </c>
      <c r="FT326" s="32">
        <f t="shared" si="445"/>
        <v>1.5000000000000001E-4</v>
      </c>
      <c r="FU326" s="32">
        <f t="shared" si="445"/>
        <v>0</v>
      </c>
      <c r="FV326" s="32">
        <f t="shared" si="445"/>
        <v>0</v>
      </c>
      <c r="FW326" s="32">
        <f t="shared" si="445"/>
        <v>0</v>
      </c>
      <c r="FX326" s="32">
        <f t="shared" si="445"/>
        <v>0</v>
      </c>
      <c r="FY326" s="32"/>
      <c r="FZ326" s="2"/>
      <c r="GA326" s="2"/>
      <c r="GB326" s="2"/>
      <c r="GC326" s="2"/>
      <c r="GD326" s="2"/>
      <c r="GE326" s="2"/>
      <c r="GF326" s="2"/>
      <c r="GG326" s="2"/>
      <c r="GH326" s="2"/>
      <c r="GI326" s="2"/>
      <c r="GJ326" s="2"/>
      <c r="GK326" s="2"/>
    </row>
    <row r="327" spans="1:193" x14ac:dyDescent="0.35">
      <c r="A327" s="3" t="s">
        <v>637</v>
      </c>
      <c r="B327" s="2" t="s">
        <v>638</v>
      </c>
      <c r="C327" s="32">
        <f t="shared" ref="C327:BN327" si="446">ROUND((C77/C47),6)</f>
        <v>1.7699999999999999E-4</v>
      </c>
      <c r="D327" s="32">
        <f t="shared" si="446"/>
        <v>0</v>
      </c>
      <c r="E327" s="32">
        <f t="shared" si="446"/>
        <v>0</v>
      </c>
      <c r="F327" s="32">
        <f t="shared" si="446"/>
        <v>0</v>
      </c>
      <c r="G327" s="32">
        <f t="shared" si="446"/>
        <v>0</v>
      </c>
      <c r="H327" s="32">
        <f t="shared" si="446"/>
        <v>0</v>
      </c>
      <c r="I327" s="32">
        <f t="shared" si="446"/>
        <v>4.3899999999999999E-4</v>
      </c>
      <c r="J327" s="32">
        <f t="shared" si="446"/>
        <v>0</v>
      </c>
      <c r="K327" s="32">
        <f t="shared" si="446"/>
        <v>0</v>
      </c>
      <c r="L327" s="32">
        <f t="shared" si="446"/>
        <v>0</v>
      </c>
      <c r="M327" s="32">
        <f t="shared" si="446"/>
        <v>0</v>
      </c>
      <c r="N327" s="32">
        <f t="shared" si="446"/>
        <v>6.7299999999999999E-4</v>
      </c>
      <c r="O327" s="32">
        <f t="shared" si="446"/>
        <v>8.4699999999999999E-4</v>
      </c>
      <c r="P327" s="32">
        <f t="shared" si="446"/>
        <v>1.1400000000000001E-4</v>
      </c>
      <c r="Q327" s="32">
        <f t="shared" si="446"/>
        <v>0</v>
      </c>
      <c r="R327" s="32">
        <f t="shared" si="446"/>
        <v>0</v>
      </c>
      <c r="S327" s="32">
        <f t="shared" si="446"/>
        <v>0</v>
      </c>
      <c r="T327" s="32">
        <f t="shared" si="446"/>
        <v>0</v>
      </c>
      <c r="U327" s="32">
        <f t="shared" si="446"/>
        <v>0</v>
      </c>
      <c r="V327" s="32">
        <f t="shared" si="446"/>
        <v>0</v>
      </c>
      <c r="W327" s="32">
        <f t="shared" si="446"/>
        <v>0</v>
      </c>
      <c r="X327" s="32">
        <f t="shared" si="446"/>
        <v>2.4399999999999999E-4</v>
      </c>
      <c r="Y327" s="32">
        <f t="shared" si="446"/>
        <v>0</v>
      </c>
      <c r="Z327" s="32">
        <f t="shared" si="446"/>
        <v>4.5189999999999996E-3</v>
      </c>
      <c r="AA327" s="32">
        <f t="shared" si="446"/>
        <v>0</v>
      </c>
      <c r="AB327" s="32">
        <f t="shared" si="446"/>
        <v>0</v>
      </c>
      <c r="AC327" s="32">
        <f t="shared" si="446"/>
        <v>0</v>
      </c>
      <c r="AD327" s="32">
        <f t="shared" si="446"/>
        <v>0</v>
      </c>
      <c r="AE327" s="32">
        <f t="shared" si="446"/>
        <v>1.4289999999999999E-3</v>
      </c>
      <c r="AF327" s="32">
        <f t="shared" si="446"/>
        <v>0</v>
      </c>
      <c r="AG327" s="32">
        <f t="shared" si="446"/>
        <v>0</v>
      </c>
      <c r="AH327" s="32">
        <f t="shared" si="446"/>
        <v>3.9880000000000002E-3</v>
      </c>
      <c r="AI327" s="32">
        <f t="shared" si="446"/>
        <v>0</v>
      </c>
      <c r="AJ327" s="32">
        <f t="shared" si="446"/>
        <v>0</v>
      </c>
      <c r="AK327" s="32">
        <f t="shared" si="446"/>
        <v>0</v>
      </c>
      <c r="AL327" s="32">
        <f t="shared" si="446"/>
        <v>0</v>
      </c>
      <c r="AM327" s="32">
        <f t="shared" si="446"/>
        <v>0</v>
      </c>
      <c r="AN327" s="32">
        <f t="shared" si="446"/>
        <v>0</v>
      </c>
      <c r="AO327" s="32">
        <f t="shared" si="446"/>
        <v>0</v>
      </c>
      <c r="AP327" s="32">
        <f t="shared" si="446"/>
        <v>0</v>
      </c>
      <c r="AQ327" s="32">
        <f t="shared" si="446"/>
        <v>0</v>
      </c>
      <c r="AR327" s="32">
        <f t="shared" si="446"/>
        <v>0</v>
      </c>
      <c r="AS327" s="32">
        <f t="shared" si="446"/>
        <v>4.35E-4</v>
      </c>
      <c r="AT327" s="32">
        <f t="shared" si="446"/>
        <v>0</v>
      </c>
      <c r="AU327" s="32">
        <f t="shared" si="446"/>
        <v>0</v>
      </c>
      <c r="AV327" s="32">
        <f t="shared" si="446"/>
        <v>0</v>
      </c>
      <c r="AW327" s="32">
        <f t="shared" si="446"/>
        <v>0</v>
      </c>
      <c r="AX327" s="32">
        <f t="shared" si="446"/>
        <v>0</v>
      </c>
      <c r="AY327" s="32">
        <f t="shared" si="446"/>
        <v>0</v>
      </c>
      <c r="AZ327" s="32">
        <f t="shared" si="446"/>
        <v>0</v>
      </c>
      <c r="BA327" s="32">
        <f t="shared" si="446"/>
        <v>0</v>
      </c>
      <c r="BB327" s="32">
        <f t="shared" si="446"/>
        <v>0</v>
      </c>
      <c r="BC327" s="32">
        <f t="shared" si="446"/>
        <v>0</v>
      </c>
      <c r="BD327" s="32">
        <f t="shared" si="446"/>
        <v>0</v>
      </c>
      <c r="BE327" s="32">
        <f t="shared" si="446"/>
        <v>0</v>
      </c>
      <c r="BF327" s="32">
        <f t="shared" si="446"/>
        <v>0</v>
      </c>
      <c r="BG327" s="32">
        <f t="shared" si="446"/>
        <v>0</v>
      </c>
      <c r="BH327" s="32">
        <f t="shared" si="446"/>
        <v>0</v>
      </c>
      <c r="BI327" s="32">
        <f t="shared" si="446"/>
        <v>0</v>
      </c>
      <c r="BJ327" s="32">
        <f t="shared" si="446"/>
        <v>0</v>
      </c>
      <c r="BK327" s="32">
        <f t="shared" si="446"/>
        <v>0</v>
      </c>
      <c r="BL327" s="32">
        <f t="shared" si="446"/>
        <v>0</v>
      </c>
      <c r="BM327" s="32">
        <f t="shared" si="446"/>
        <v>9.2400000000000002E-4</v>
      </c>
      <c r="BN327" s="32">
        <f t="shared" si="446"/>
        <v>0</v>
      </c>
      <c r="BO327" s="32">
        <f t="shared" ref="BO327:DZ327" si="447">ROUND((BO77/BO47),6)</f>
        <v>0</v>
      </c>
      <c r="BP327" s="32">
        <f t="shared" si="447"/>
        <v>0</v>
      </c>
      <c r="BQ327" s="32">
        <f t="shared" si="447"/>
        <v>0</v>
      </c>
      <c r="BR327" s="32">
        <f t="shared" si="447"/>
        <v>0</v>
      </c>
      <c r="BS327" s="32">
        <f t="shared" si="447"/>
        <v>0</v>
      </c>
      <c r="BT327" s="32">
        <f t="shared" si="447"/>
        <v>0</v>
      </c>
      <c r="BU327" s="32">
        <f t="shared" si="447"/>
        <v>0</v>
      </c>
      <c r="BV327" s="32">
        <f t="shared" si="447"/>
        <v>5.2999999999999998E-4</v>
      </c>
      <c r="BW327" s="32">
        <f t="shared" si="447"/>
        <v>0</v>
      </c>
      <c r="BX327" s="32">
        <f t="shared" si="447"/>
        <v>0</v>
      </c>
      <c r="BY327" s="32">
        <f t="shared" si="447"/>
        <v>0</v>
      </c>
      <c r="BZ327" s="32">
        <f t="shared" si="447"/>
        <v>0</v>
      </c>
      <c r="CA327" s="32">
        <f t="shared" si="447"/>
        <v>0</v>
      </c>
      <c r="CB327" s="32">
        <f t="shared" si="447"/>
        <v>0</v>
      </c>
      <c r="CC327" s="32">
        <f t="shared" si="447"/>
        <v>0</v>
      </c>
      <c r="CD327" s="32">
        <f t="shared" si="447"/>
        <v>3.251E-3</v>
      </c>
      <c r="CE327" s="32">
        <f t="shared" si="447"/>
        <v>0</v>
      </c>
      <c r="CF327" s="32">
        <f t="shared" si="447"/>
        <v>4.3229999999999996E-3</v>
      </c>
      <c r="CG327" s="32">
        <f t="shared" si="447"/>
        <v>0</v>
      </c>
      <c r="CH327" s="32">
        <f t="shared" si="447"/>
        <v>0</v>
      </c>
      <c r="CI327" s="32">
        <f t="shared" si="447"/>
        <v>0</v>
      </c>
      <c r="CJ327" s="32">
        <f t="shared" si="447"/>
        <v>0</v>
      </c>
      <c r="CK327" s="32">
        <f t="shared" si="447"/>
        <v>1.5E-3</v>
      </c>
      <c r="CL327" s="32">
        <f t="shared" si="447"/>
        <v>1.26E-4</v>
      </c>
      <c r="CM327" s="32">
        <f t="shared" si="447"/>
        <v>0</v>
      </c>
      <c r="CN327" s="32">
        <f t="shared" si="447"/>
        <v>0</v>
      </c>
      <c r="CO327" s="32">
        <f t="shared" si="447"/>
        <v>0</v>
      </c>
      <c r="CP327" s="32">
        <f t="shared" si="447"/>
        <v>0</v>
      </c>
      <c r="CQ327" s="32">
        <f t="shared" si="447"/>
        <v>0</v>
      </c>
      <c r="CR327" s="32">
        <f t="shared" si="447"/>
        <v>4.7899999999999999E-4</v>
      </c>
      <c r="CS327" s="32">
        <f t="shared" si="447"/>
        <v>0</v>
      </c>
      <c r="CT327" s="32">
        <f t="shared" si="447"/>
        <v>4.4999999999999999E-4</v>
      </c>
      <c r="CU327" s="32">
        <f t="shared" si="447"/>
        <v>0</v>
      </c>
      <c r="CV327" s="32">
        <f t="shared" si="447"/>
        <v>1.1479999999999999E-3</v>
      </c>
      <c r="CW327" s="32">
        <f t="shared" si="447"/>
        <v>0</v>
      </c>
      <c r="CX327" s="32">
        <f t="shared" si="447"/>
        <v>0</v>
      </c>
      <c r="CY327" s="32">
        <f t="shared" si="447"/>
        <v>0</v>
      </c>
      <c r="CZ327" s="32">
        <f t="shared" si="447"/>
        <v>0</v>
      </c>
      <c r="DA327" s="32">
        <f t="shared" si="447"/>
        <v>3.8299999999999999E-4</v>
      </c>
      <c r="DB327" s="32">
        <f t="shared" si="447"/>
        <v>0</v>
      </c>
      <c r="DC327" s="32">
        <f t="shared" si="447"/>
        <v>5.9400000000000002E-4</v>
      </c>
      <c r="DD327" s="32">
        <f t="shared" si="447"/>
        <v>1.8E-5</v>
      </c>
      <c r="DE327" s="32">
        <f t="shared" si="447"/>
        <v>0</v>
      </c>
      <c r="DF327" s="32">
        <f t="shared" si="447"/>
        <v>0</v>
      </c>
      <c r="DG327" s="32">
        <f t="shared" si="447"/>
        <v>0</v>
      </c>
      <c r="DH327" s="32">
        <f t="shared" si="447"/>
        <v>6.8900000000000005E-4</v>
      </c>
      <c r="DI327" s="32">
        <f t="shared" si="447"/>
        <v>0</v>
      </c>
      <c r="DJ327" s="32">
        <f t="shared" si="447"/>
        <v>0</v>
      </c>
      <c r="DK327" s="32">
        <f t="shared" si="447"/>
        <v>0</v>
      </c>
      <c r="DL327" s="32">
        <f t="shared" si="447"/>
        <v>0</v>
      </c>
      <c r="DM327" s="32">
        <f t="shared" si="447"/>
        <v>0</v>
      </c>
      <c r="DN327" s="32">
        <f t="shared" si="447"/>
        <v>0</v>
      </c>
      <c r="DO327" s="32">
        <f t="shared" si="447"/>
        <v>0</v>
      </c>
      <c r="DP327" s="32">
        <f t="shared" si="447"/>
        <v>2.8299999999999999E-4</v>
      </c>
      <c r="DQ327" s="32">
        <f t="shared" si="447"/>
        <v>0</v>
      </c>
      <c r="DR327" s="32">
        <f t="shared" si="447"/>
        <v>0</v>
      </c>
      <c r="DS327" s="32">
        <f t="shared" si="447"/>
        <v>0</v>
      </c>
      <c r="DT327" s="32">
        <f t="shared" si="447"/>
        <v>0</v>
      </c>
      <c r="DU327" s="32">
        <f t="shared" si="447"/>
        <v>0</v>
      </c>
      <c r="DV327" s="32">
        <f t="shared" si="447"/>
        <v>0</v>
      </c>
      <c r="DW327" s="32">
        <f t="shared" si="447"/>
        <v>0</v>
      </c>
      <c r="DX327" s="32">
        <f t="shared" si="447"/>
        <v>0</v>
      </c>
      <c r="DY327" s="32">
        <f t="shared" si="447"/>
        <v>0</v>
      </c>
      <c r="DZ327" s="32">
        <f t="shared" si="447"/>
        <v>0</v>
      </c>
      <c r="EA327" s="32">
        <f t="shared" ref="EA327:FX327" si="448">ROUND((EA77/EA47),6)</f>
        <v>8.3799999999999999E-4</v>
      </c>
      <c r="EB327" s="32">
        <f t="shared" si="448"/>
        <v>0</v>
      </c>
      <c r="EC327" s="32">
        <f t="shared" si="448"/>
        <v>0</v>
      </c>
      <c r="ED327" s="32">
        <f t="shared" si="448"/>
        <v>1.21E-4</v>
      </c>
      <c r="EE327" s="32">
        <f t="shared" si="448"/>
        <v>0</v>
      </c>
      <c r="EF327" s="32">
        <f t="shared" si="448"/>
        <v>0</v>
      </c>
      <c r="EG327" s="32">
        <f t="shared" si="448"/>
        <v>0</v>
      </c>
      <c r="EH327" s="32">
        <f t="shared" si="448"/>
        <v>0</v>
      </c>
      <c r="EI327" s="32">
        <f t="shared" si="448"/>
        <v>0</v>
      </c>
      <c r="EJ327" s="32">
        <f t="shared" si="448"/>
        <v>0</v>
      </c>
      <c r="EK327" s="32">
        <f t="shared" si="448"/>
        <v>0</v>
      </c>
      <c r="EL327" s="32">
        <f t="shared" si="448"/>
        <v>2.3219999999999998E-3</v>
      </c>
      <c r="EM327" s="32">
        <f t="shared" si="448"/>
        <v>0</v>
      </c>
      <c r="EN327" s="32">
        <f t="shared" si="448"/>
        <v>0</v>
      </c>
      <c r="EO327" s="32">
        <f t="shared" si="448"/>
        <v>0</v>
      </c>
      <c r="EP327" s="32">
        <f t="shared" si="448"/>
        <v>0</v>
      </c>
      <c r="EQ327" s="32">
        <f t="shared" si="448"/>
        <v>5.4500000000000002E-4</v>
      </c>
      <c r="ER327" s="32">
        <f t="shared" si="448"/>
        <v>0</v>
      </c>
      <c r="ES327" s="32">
        <f t="shared" si="448"/>
        <v>0</v>
      </c>
      <c r="ET327" s="32">
        <f t="shared" si="448"/>
        <v>0</v>
      </c>
      <c r="EU327" s="32">
        <f t="shared" si="448"/>
        <v>0</v>
      </c>
      <c r="EV327" s="32">
        <f t="shared" si="448"/>
        <v>2.41E-4</v>
      </c>
      <c r="EW327" s="32">
        <f t="shared" si="448"/>
        <v>0</v>
      </c>
      <c r="EX327" s="32">
        <f t="shared" si="448"/>
        <v>0</v>
      </c>
      <c r="EY327" s="32">
        <f t="shared" si="448"/>
        <v>0</v>
      </c>
      <c r="EZ327" s="32">
        <f t="shared" si="448"/>
        <v>2.4599999999999999E-3</v>
      </c>
      <c r="FA327" s="32">
        <f t="shared" si="448"/>
        <v>3.86E-4</v>
      </c>
      <c r="FB327" s="32">
        <f t="shared" si="448"/>
        <v>0</v>
      </c>
      <c r="FC327" s="32">
        <f t="shared" si="448"/>
        <v>0</v>
      </c>
      <c r="FD327" s="32">
        <f t="shared" si="448"/>
        <v>0</v>
      </c>
      <c r="FE327" s="32">
        <f t="shared" si="448"/>
        <v>2.32E-4</v>
      </c>
      <c r="FF327" s="32">
        <f t="shared" si="448"/>
        <v>0</v>
      </c>
      <c r="FG327" s="32">
        <f t="shared" si="448"/>
        <v>0</v>
      </c>
      <c r="FH327" s="32">
        <f t="shared" si="448"/>
        <v>2.036E-3</v>
      </c>
      <c r="FI327" s="32">
        <f t="shared" si="448"/>
        <v>0</v>
      </c>
      <c r="FJ327" s="32">
        <f t="shared" si="448"/>
        <v>0</v>
      </c>
      <c r="FK327" s="32">
        <f t="shared" si="448"/>
        <v>2.0999999999999999E-5</v>
      </c>
      <c r="FL327" s="32">
        <f t="shared" si="448"/>
        <v>0</v>
      </c>
      <c r="FM327" s="32">
        <f t="shared" si="448"/>
        <v>0</v>
      </c>
      <c r="FN327" s="32">
        <f t="shared" si="448"/>
        <v>0</v>
      </c>
      <c r="FO327" s="32">
        <f t="shared" si="448"/>
        <v>0</v>
      </c>
      <c r="FP327" s="32">
        <f t="shared" si="448"/>
        <v>0</v>
      </c>
      <c r="FQ327" s="32">
        <f t="shared" si="448"/>
        <v>0</v>
      </c>
      <c r="FR327" s="32">
        <f t="shared" si="448"/>
        <v>0</v>
      </c>
      <c r="FS327" s="32">
        <f t="shared" si="448"/>
        <v>0</v>
      </c>
      <c r="FT327" s="32">
        <f t="shared" si="448"/>
        <v>0</v>
      </c>
      <c r="FU327" s="32">
        <f t="shared" si="448"/>
        <v>0</v>
      </c>
      <c r="FV327" s="32">
        <f t="shared" si="448"/>
        <v>0</v>
      </c>
      <c r="FW327" s="32">
        <f t="shared" si="448"/>
        <v>0</v>
      </c>
      <c r="FX327" s="32">
        <f t="shared" si="448"/>
        <v>0</v>
      </c>
      <c r="FY327" s="32"/>
      <c r="FZ327" s="2"/>
      <c r="GA327" s="2"/>
      <c r="GB327" s="2"/>
      <c r="GC327" s="2"/>
      <c r="GD327" s="2"/>
      <c r="GE327" s="2"/>
      <c r="GF327" s="2"/>
      <c r="GG327" s="2"/>
      <c r="GH327" s="2"/>
      <c r="GI327" s="2"/>
      <c r="GJ327" s="2"/>
      <c r="GK327" s="2"/>
    </row>
    <row r="328" spans="1:193" x14ac:dyDescent="0.35">
      <c r="A328" s="2"/>
      <c r="B328" s="2" t="s">
        <v>639</v>
      </c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  <c r="BH328" s="32"/>
      <c r="BI328" s="32"/>
      <c r="BJ328" s="32"/>
      <c r="BK328" s="32"/>
      <c r="BL328" s="32"/>
      <c r="BM328" s="32"/>
      <c r="BN328" s="32"/>
      <c r="BO328" s="32"/>
      <c r="BP328" s="32"/>
      <c r="BQ328" s="32"/>
      <c r="BR328" s="32"/>
      <c r="BS328" s="32"/>
      <c r="BT328" s="32"/>
      <c r="BU328" s="32"/>
      <c r="BV328" s="32"/>
      <c r="BW328" s="32"/>
      <c r="BX328" s="32"/>
      <c r="BY328" s="32"/>
      <c r="BZ328" s="32"/>
      <c r="CA328" s="32"/>
      <c r="CB328" s="32"/>
      <c r="CC328" s="32"/>
      <c r="CD328" s="32"/>
      <c r="CE328" s="32"/>
      <c r="CF328" s="32"/>
      <c r="CG328" s="32"/>
      <c r="CH328" s="32"/>
      <c r="CI328" s="32"/>
      <c r="CJ328" s="32"/>
      <c r="CK328" s="32"/>
      <c r="CL328" s="32"/>
      <c r="CM328" s="32"/>
      <c r="CN328" s="32"/>
      <c r="CO328" s="32"/>
      <c r="CP328" s="32"/>
      <c r="CQ328" s="32"/>
      <c r="CR328" s="32"/>
      <c r="CS328" s="32"/>
      <c r="CT328" s="32"/>
      <c r="CU328" s="32"/>
      <c r="CV328" s="32"/>
      <c r="CW328" s="32"/>
      <c r="CX328" s="32"/>
      <c r="CY328" s="32"/>
      <c r="CZ328" s="32"/>
      <c r="DA328" s="32"/>
      <c r="DB328" s="32"/>
      <c r="DC328" s="32"/>
      <c r="DD328" s="32"/>
      <c r="DE328" s="32"/>
      <c r="DF328" s="32"/>
      <c r="DG328" s="32"/>
      <c r="DH328" s="32"/>
      <c r="DI328" s="32"/>
      <c r="DJ328" s="32"/>
      <c r="DK328" s="32"/>
      <c r="DL328" s="32"/>
      <c r="DM328" s="32"/>
      <c r="DN328" s="32"/>
      <c r="DO328" s="32"/>
      <c r="DP328" s="32"/>
      <c r="DQ328" s="32"/>
      <c r="DR328" s="32"/>
      <c r="DS328" s="32"/>
      <c r="DT328" s="32"/>
      <c r="DU328" s="32"/>
      <c r="DV328" s="32"/>
      <c r="DW328" s="32"/>
      <c r="DX328" s="32"/>
      <c r="DY328" s="32"/>
      <c r="DZ328" s="32"/>
      <c r="EA328" s="32"/>
      <c r="EB328" s="32"/>
      <c r="EC328" s="32"/>
      <c r="ED328" s="32"/>
      <c r="EE328" s="32"/>
      <c r="EF328" s="32"/>
      <c r="EG328" s="32"/>
      <c r="EH328" s="32"/>
      <c r="EI328" s="32"/>
      <c r="EJ328" s="32"/>
      <c r="EK328" s="32"/>
      <c r="EL328" s="32"/>
      <c r="EM328" s="32"/>
      <c r="EN328" s="32"/>
      <c r="EO328" s="32"/>
      <c r="EP328" s="32"/>
      <c r="EQ328" s="32"/>
      <c r="ER328" s="32"/>
      <c r="ES328" s="32"/>
      <c r="ET328" s="32"/>
      <c r="EU328" s="32"/>
      <c r="EV328" s="32"/>
      <c r="EW328" s="32"/>
      <c r="EX328" s="32"/>
      <c r="EY328" s="32"/>
      <c r="EZ328" s="32"/>
      <c r="FA328" s="32"/>
      <c r="FB328" s="32"/>
      <c r="FC328" s="32"/>
      <c r="FD328" s="32"/>
      <c r="FE328" s="32"/>
      <c r="FF328" s="32"/>
      <c r="FG328" s="32"/>
      <c r="FH328" s="32"/>
      <c r="FI328" s="32"/>
      <c r="FJ328" s="32"/>
      <c r="FK328" s="32"/>
      <c r="FL328" s="32"/>
      <c r="FM328" s="32"/>
      <c r="FN328" s="32"/>
      <c r="FO328" s="32"/>
      <c r="FP328" s="32"/>
      <c r="FQ328" s="32"/>
      <c r="FR328" s="32"/>
      <c r="FS328" s="32"/>
      <c r="FT328" s="32"/>
      <c r="FU328" s="32"/>
      <c r="FV328" s="32"/>
      <c r="FW328" s="32"/>
      <c r="FX328" s="32"/>
      <c r="FY328" s="32"/>
      <c r="FZ328" s="2"/>
      <c r="GA328" s="2"/>
      <c r="GB328" s="2"/>
      <c r="GC328" s="2"/>
      <c r="GD328" s="2"/>
      <c r="GE328" s="2"/>
      <c r="GF328" s="2"/>
      <c r="GG328" s="2"/>
      <c r="GH328" s="2"/>
      <c r="GI328" s="2"/>
      <c r="GJ328" s="2"/>
      <c r="GK328" s="2"/>
    </row>
    <row r="329" spans="1:193" x14ac:dyDescent="0.35">
      <c r="A329" s="3" t="s">
        <v>640</v>
      </c>
      <c r="B329" s="2" t="s">
        <v>641</v>
      </c>
      <c r="C329" s="32">
        <f t="shared" ref="C329:BN329" si="449">ROUND((C78/C47),6)</f>
        <v>0</v>
      </c>
      <c r="D329" s="32">
        <f t="shared" si="449"/>
        <v>0</v>
      </c>
      <c r="E329" s="32">
        <f t="shared" si="449"/>
        <v>0</v>
      </c>
      <c r="F329" s="32">
        <f t="shared" si="449"/>
        <v>0</v>
      </c>
      <c r="G329" s="32">
        <f t="shared" si="449"/>
        <v>0</v>
      </c>
      <c r="H329" s="32">
        <f t="shared" si="449"/>
        <v>0</v>
      </c>
      <c r="I329" s="32">
        <f t="shared" si="449"/>
        <v>0</v>
      </c>
      <c r="J329" s="32">
        <f t="shared" si="449"/>
        <v>0</v>
      </c>
      <c r="K329" s="32">
        <f t="shared" si="449"/>
        <v>0</v>
      </c>
      <c r="L329" s="32">
        <f t="shared" si="449"/>
        <v>0</v>
      </c>
      <c r="M329" s="32">
        <f t="shared" si="449"/>
        <v>0</v>
      </c>
      <c r="N329" s="32">
        <f t="shared" si="449"/>
        <v>4.0000000000000003E-5</v>
      </c>
      <c r="O329" s="32">
        <f t="shared" si="449"/>
        <v>0</v>
      </c>
      <c r="P329" s="32">
        <f t="shared" si="449"/>
        <v>0</v>
      </c>
      <c r="Q329" s="32">
        <f t="shared" si="449"/>
        <v>0</v>
      </c>
      <c r="R329" s="32">
        <f t="shared" si="449"/>
        <v>0</v>
      </c>
      <c r="S329" s="32">
        <f t="shared" si="449"/>
        <v>0</v>
      </c>
      <c r="T329" s="32">
        <f t="shared" si="449"/>
        <v>0</v>
      </c>
      <c r="U329" s="32">
        <f t="shared" si="449"/>
        <v>0</v>
      </c>
      <c r="V329" s="32">
        <f t="shared" si="449"/>
        <v>0</v>
      </c>
      <c r="W329" s="32">
        <f t="shared" si="449"/>
        <v>0</v>
      </c>
      <c r="X329" s="32">
        <f t="shared" si="449"/>
        <v>0</v>
      </c>
      <c r="Y329" s="32">
        <f t="shared" si="449"/>
        <v>0</v>
      </c>
      <c r="Z329" s="32">
        <f t="shared" si="449"/>
        <v>0</v>
      </c>
      <c r="AA329" s="32">
        <f t="shared" si="449"/>
        <v>0</v>
      </c>
      <c r="AB329" s="32">
        <f t="shared" si="449"/>
        <v>0</v>
      </c>
      <c r="AC329" s="32">
        <f t="shared" si="449"/>
        <v>0</v>
      </c>
      <c r="AD329" s="32">
        <f t="shared" si="449"/>
        <v>0</v>
      </c>
      <c r="AE329" s="32">
        <f t="shared" si="449"/>
        <v>0</v>
      </c>
      <c r="AF329" s="32">
        <f t="shared" si="449"/>
        <v>0</v>
      </c>
      <c r="AG329" s="32">
        <f t="shared" si="449"/>
        <v>0</v>
      </c>
      <c r="AH329" s="32">
        <f t="shared" si="449"/>
        <v>0</v>
      </c>
      <c r="AI329" s="32">
        <f t="shared" si="449"/>
        <v>0</v>
      </c>
      <c r="AJ329" s="32">
        <f t="shared" si="449"/>
        <v>0</v>
      </c>
      <c r="AK329" s="32">
        <f t="shared" si="449"/>
        <v>0</v>
      </c>
      <c r="AL329" s="32">
        <f t="shared" si="449"/>
        <v>0</v>
      </c>
      <c r="AM329" s="32">
        <f t="shared" si="449"/>
        <v>0</v>
      </c>
      <c r="AN329" s="32">
        <f t="shared" si="449"/>
        <v>0</v>
      </c>
      <c r="AO329" s="32">
        <f t="shared" si="449"/>
        <v>0</v>
      </c>
      <c r="AP329" s="32">
        <f t="shared" si="449"/>
        <v>0</v>
      </c>
      <c r="AQ329" s="32">
        <f t="shared" si="449"/>
        <v>0</v>
      </c>
      <c r="AR329" s="32">
        <f t="shared" si="449"/>
        <v>0</v>
      </c>
      <c r="AS329" s="32">
        <f t="shared" si="449"/>
        <v>0</v>
      </c>
      <c r="AT329" s="32">
        <f t="shared" si="449"/>
        <v>0</v>
      </c>
      <c r="AU329" s="32">
        <f t="shared" si="449"/>
        <v>0</v>
      </c>
      <c r="AV329" s="32">
        <f t="shared" si="449"/>
        <v>0</v>
      </c>
      <c r="AW329" s="32">
        <f t="shared" si="449"/>
        <v>0</v>
      </c>
      <c r="AX329" s="32">
        <f t="shared" si="449"/>
        <v>0</v>
      </c>
      <c r="AY329" s="32">
        <f t="shared" si="449"/>
        <v>0</v>
      </c>
      <c r="AZ329" s="32">
        <f t="shared" si="449"/>
        <v>0</v>
      </c>
      <c r="BA329" s="32">
        <f t="shared" si="449"/>
        <v>0</v>
      </c>
      <c r="BB329" s="32">
        <f t="shared" si="449"/>
        <v>0</v>
      </c>
      <c r="BC329" s="32">
        <f t="shared" si="449"/>
        <v>0</v>
      </c>
      <c r="BD329" s="32">
        <f t="shared" si="449"/>
        <v>0</v>
      </c>
      <c r="BE329" s="32">
        <f t="shared" si="449"/>
        <v>0</v>
      </c>
      <c r="BF329" s="32">
        <f t="shared" si="449"/>
        <v>0</v>
      </c>
      <c r="BG329" s="32">
        <f t="shared" si="449"/>
        <v>0</v>
      </c>
      <c r="BH329" s="32">
        <f t="shared" si="449"/>
        <v>0</v>
      </c>
      <c r="BI329" s="32">
        <f t="shared" si="449"/>
        <v>0</v>
      </c>
      <c r="BJ329" s="32">
        <f t="shared" si="449"/>
        <v>0</v>
      </c>
      <c r="BK329" s="32">
        <f t="shared" si="449"/>
        <v>0</v>
      </c>
      <c r="BL329" s="32">
        <f t="shared" si="449"/>
        <v>0</v>
      </c>
      <c r="BM329" s="32">
        <f t="shared" si="449"/>
        <v>0</v>
      </c>
      <c r="BN329" s="32">
        <f t="shared" si="449"/>
        <v>0</v>
      </c>
      <c r="BO329" s="32">
        <f t="shared" ref="BO329:DZ329" si="450">ROUND((BO78/BO47),6)</f>
        <v>0</v>
      </c>
      <c r="BP329" s="32">
        <f t="shared" si="450"/>
        <v>0</v>
      </c>
      <c r="BQ329" s="32">
        <f t="shared" si="450"/>
        <v>0</v>
      </c>
      <c r="BR329" s="32">
        <f t="shared" si="450"/>
        <v>0</v>
      </c>
      <c r="BS329" s="32">
        <f t="shared" si="450"/>
        <v>0</v>
      </c>
      <c r="BT329" s="32">
        <f t="shared" si="450"/>
        <v>0</v>
      </c>
      <c r="BU329" s="32">
        <f t="shared" si="450"/>
        <v>0</v>
      </c>
      <c r="BV329" s="32">
        <f t="shared" si="450"/>
        <v>0</v>
      </c>
      <c r="BW329" s="32">
        <f t="shared" si="450"/>
        <v>0</v>
      </c>
      <c r="BX329" s="32">
        <f t="shared" si="450"/>
        <v>0</v>
      </c>
      <c r="BY329" s="32">
        <f t="shared" si="450"/>
        <v>0</v>
      </c>
      <c r="BZ329" s="32">
        <f t="shared" si="450"/>
        <v>0</v>
      </c>
      <c r="CA329" s="32">
        <f t="shared" si="450"/>
        <v>0</v>
      </c>
      <c r="CB329" s="32">
        <f t="shared" si="450"/>
        <v>0</v>
      </c>
      <c r="CC329" s="32">
        <f t="shared" si="450"/>
        <v>0</v>
      </c>
      <c r="CD329" s="32">
        <f t="shared" si="450"/>
        <v>0</v>
      </c>
      <c r="CE329" s="32">
        <f t="shared" si="450"/>
        <v>0</v>
      </c>
      <c r="CF329" s="32">
        <f t="shared" si="450"/>
        <v>0</v>
      </c>
      <c r="CG329" s="32">
        <f t="shared" si="450"/>
        <v>0</v>
      </c>
      <c r="CH329" s="32">
        <f t="shared" si="450"/>
        <v>0</v>
      </c>
      <c r="CI329" s="32">
        <f t="shared" si="450"/>
        <v>0</v>
      </c>
      <c r="CJ329" s="32">
        <f t="shared" si="450"/>
        <v>0</v>
      </c>
      <c r="CK329" s="32">
        <f t="shared" si="450"/>
        <v>0</v>
      </c>
      <c r="CL329" s="32">
        <f t="shared" si="450"/>
        <v>0</v>
      </c>
      <c r="CM329" s="32">
        <f t="shared" si="450"/>
        <v>0</v>
      </c>
      <c r="CN329" s="32">
        <f t="shared" si="450"/>
        <v>0</v>
      </c>
      <c r="CO329" s="32">
        <f t="shared" si="450"/>
        <v>0</v>
      </c>
      <c r="CP329" s="32">
        <f t="shared" si="450"/>
        <v>0</v>
      </c>
      <c r="CQ329" s="32">
        <f t="shared" si="450"/>
        <v>0</v>
      </c>
      <c r="CR329" s="32">
        <f t="shared" si="450"/>
        <v>0</v>
      </c>
      <c r="CS329" s="32">
        <f t="shared" si="450"/>
        <v>0</v>
      </c>
      <c r="CT329" s="32">
        <f t="shared" si="450"/>
        <v>0</v>
      </c>
      <c r="CU329" s="32">
        <f t="shared" si="450"/>
        <v>0</v>
      </c>
      <c r="CV329" s="32">
        <f t="shared" si="450"/>
        <v>0</v>
      </c>
      <c r="CW329" s="32">
        <f t="shared" si="450"/>
        <v>0</v>
      </c>
      <c r="CX329" s="32">
        <f t="shared" si="450"/>
        <v>0</v>
      </c>
      <c r="CY329" s="32">
        <f t="shared" si="450"/>
        <v>0</v>
      </c>
      <c r="CZ329" s="32">
        <f t="shared" si="450"/>
        <v>0</v>
      </c>
      <c r="DA329" s="32">
        <f t="shared" si="450"/>
        <v>0</v>
      </c>
      <c r="DB329" s="32">
        <f t="shared" si="450"/>
        <v>0</v>
      </c>
      <c r="DC329" s="32">
        <f t="shared" si="450"/>
        <v>0</v>
      </c>
      <c r="DD329" s="32">
        <f t="shared" si="450"/>
        <v>0</v>
      </c>
      <c r="DE329" s="32">
        <f t="shared" si="450"/>
        <v>0</v>
      </c>
      <c r="DF329" s="32">
        <f t="shared" si="450"/>
        <v>0</v>
      </c>
      <c r="DG329" s="32">
        <f t="shared" si="450"/>
        <v>0</v>
      </c>
      <c r="DH329" s="32">
        <f t="shared" si="450"/>
        <v>0</v>
      </c>
      <c r="DI329" s="32">
        <f t="shared" si="450"/>
        <v>0</v>
      </c>
      <c r="DJ329" s="32">
        <f t="shared" si="450"/>
        <v>0</v>
      </c>
      <c r="DK329" s="32">
        <f t="shared" si="450"/>
        <v>0</v>
      </c>
      <c r="DL329" s="32">
        <f t="shared" si="450"/>
        <v>0</v>
      </c>
      <c r="DM329" s="32">
        <f t="shared" si="450"/>
        <v>0</v>
      </c>
      <c r="DN329" s="32">
        <f t="shared" si="450"/>
        <v>0</v>
      </c>
      <c r="DO329" s="32">
        <f t="shared" si="450"/>
        <v>0</v>
      </c>
      <c r="DP329" s="32">
        <f t="shared" si="450"/>
        <v>0</v>
      </c>
      <c r="DQ329" s="32">
        <f t="shared" si="450"/>
        <v>0</v>
      </c>
      <c r="DR329" s="32">
        <f t="shared" si="450"/>
        <v>0</v>
      </c>
      <c r="DS329" s="32">
        <f t="shared" si="450"/>
        <v>0</v>
      </c>
      <c r="DT329" s="32">
        <f t="shared" si="450"/>
        <v>0</v>
      </c>
      <c r="DU329" s="32">
        <f t="shared" si="450"/>
        <v>0</v>
      </c>
      <c r="DV329" s="32">
        <f t="shared" si="450"/>
        <v>0</v>
      </c>
      <c r="DW329" s="32">
        <f t="shared" si="450"/>
        <v>0</v>
      </c>
      <c r="DX329" s="32">
        <f t="shared" si="450"/>
        <v>0</v>
      </c>
      <c r="DY329" s="32">
        <f t="shared" si="450"/>
        <v>0</v>
      </c>
      <c r="DZ329" s="32">
        <f t="shared" si="450"/>
        <v>0</v>
      </c>
      <c r="EA329" s="32">
        <f t="shared" ref="EA329:FX329" si="451">ROUND((EA78/EA47),6)</f>
        <v>0</v>
      </c>
      <c r="EB329" s="32">
        <f t="shared" si="451"/>
        <v>0</v>
      </c>
      <c r="EC329" s="32">
        <f t="shared" si="451"/>
        <v>0</v>
      </c>
      <c r="ED329" s="32">
        <f t="shared" si="451"/>
        <v>0</v>
      </c>
      <c r="EE329" s="32">
        <f t="shared" si="451"/>
        <v>0</v>
      </c>
      <c r="EF329" s="32">
        <f t="shared" si="451"/>
        <v>0</v>
      </c>
      <c r="EG329" s="32">
        <f t="shared" si="451"/>
        <v>0</v>
      </c>
      <c r="EH329" s="32">
        <f t="shared" si="451"/>
        <v>0</v>
      </c>
      <c r="EI329" s="32">
        <f t="shared" si="451"/>
        <v>0</v>
      </c>
      <c r="EJ329" s="32">
        <f t="shared" si="451"/>
        <v>0</v>
      </c>
      <c r="EK329" s="32">
        <f t="shared" si="451"/>
        <v>0</v>
      </c>
      <c r="EL329" s="32">
        <f t="shared" si="451"/>
        <v>0</v>
      </c>
      <c r="EM329" s="32">
        <f t="shared" si="451"/>
        <v>0</v>
      </c>
      <c r="EN329" s="32">
        <f t="shared" si="451"/>
        <v>0</v>
      </c>
      <c r="EO329" s="32">
        <f t="shared" si="451"/>
        <v>0</v>
      </c>
      <c r="EP329" s="32">
        <f t="shared" si="451"/>
        <v>0</v>
      </c>
      <c r="EQ329" s="32">
        <f t="shared" si="451"/>
        <v>0</v>
      </c>
      <c r="ER329" s="32">
        <f t="shared" si="451"/>
        <v>0</v>
      </c>
      <c r="ES329" s="32">
        <f t="shared" si="451"/>
        <v>0</v>
      </c>
      <c r="ET329" s="32">
        <f t="shared" si="451"/>
        <v>0</v>
      </c>
      <c r="EU329" s="32">
        <f t="shared" si="451"/>
        <v>0</v>
      </c>
      <c r="EV329" s="32">
        <f t="shared" si="451"/>
        <v>0</v>
      </c>
      <c r="EW329" s="32">
        <f t="shared" si="451"/>
        <v>0</v>
      </c>
      <c r="EX329" s="32">
        <f t="shared" si="451"/>
        <v>0</v>
      </c>
      <c r="EY329" s="32">
        <f t="shared" si="451"/>
        <v>0</v>
      </c>
      <c r="EZ329" s="32">
        <f t="shared" si="451"/>
        <v>0</v>
      </c>
      <c r="FA329" s="32">
        <f t="shared" si="451"/>
        <v>0</v>
      </c>
      <c r="FB329" s="32">
        <f t="shared" si="451"/>
        <v>0</v>
      </c>
      <c r="FC329" s="32">
        <f t="shared" si="451"/>
        <v>0</v>
      </c>
      <c r="FD329" s="32">
        <f t="shared" si="451"/>
        <v>0</v>
      </c>
      <c r="FE329" s="32">
        <f t="shared" si="451"/>
        <v>0</v>
      </c>
      <c r="FF329" s="32">
        <f t="shared" si="451"/>
        <v>0</v>
      </c>
      <c r="FG329" s="32">
        <f t="shared" si="451"/>
        <v>0</v>
      </c>
      <c r="FH329" s="32">
        <f t="shared" si="451"/>
        <v>0</v>
      </c>
      <c r="FI329" s="32">
        <f t="shared" si="451"/>
        <v>0</v>
      </c>
      <c r="FJ329" s="32">
        <f t="shared" si="451"/>
        <v>0</v>
      </c>
      <c r="FK329" s="32">
        <f t="shared" si="451"/>
        <v>0</v>
      </c>
      <c r="FL329" s="32">
        <f t="shared" si="451"/>
        <v>0</v>
      </c>
      <c r="FM329" s="32">
        <f t="shared" si="451"/>
        <v>0</v>
      </c>
      <c r="FN329" s="32">
        <f t="shared" si="451"/>
        <v>0</v>
      </c>
      <c r="FO329" s="32">
        <f t="shared" si="451"/>
        <v>0</v>
      </c>
      <c r="FP329" s="32">
        <f t="shared" si="451"/>
        <v>0</v>
      </c>
      <c r="FQ329" s="32">
        <f t="shared" si="451"/>
        <v>0</v>
      </c>
      <c r="FR329" s="32">
        <f t="shared" si="451"/>
        <v>0</v>
      </c>
      <c r="FS329" s="32">
        <f t="shared" si="451"/>
        <v>0</v>
      </c>
      <c r="FT329" s="32">
        <f t="shared" si="451"/>
        <v>0</v>
      </c>
      <c r="FU329" s="32">
        <f t="shared" si="451"/>
        <v>0</v>
      </c>
      <c r="FV329" s="32">
        <f t="shared" si="451"/>
        <v>0</v>
      </c>
      <c r="FW329" s="32">
        <f t="shared" si="451"/>
        <v>0</v>
      </c>
      <c r="FX329" s="32">
        <f t="shared" si="451"/>
        <v>0</v>
      </c>
      <c r="FY329" s="32"/>
      <c r="FZ329" s="2"/>
      <c r="GA329" s="2"/>
      <c r="GB329" s="2"/>
      <c r="GC329" s="2"/>
      <c r="GD329" s="2"/>
      <c r="GE329" s="2"/>
      <c r="GF329" s="2"/>
      <c r="GG329" s="2"/>
      <c r="GH329" s="2"/>
      <c r="GI329" s="2"/>
      <c r="GJ329" s="2"/>
      <c r="GK329" s="2"/>
    </row>
    <row r="330" spans="1:193" x14ac:dyDescent="0.35">
      <c r="A330" s="2"/>
      <c r="B330" s="2" t="s">
        <v>642</v>
      </c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  <c r="BH330" s="32"/>
      <c r="BI330" s="32"/>
      <c r="BJ330" s="32"/>
      <c r="BK330" s="32"/>
      <c r="BL330" s="32"/>
      <c r="BM330" s="32"/>
      <c r="BN330" s="32"/>
      <c r="BO330" s="32"/>
      <c r="BP330" s="32"/>
      <c r="BQ330" s="32"/>
      <c r="BR330" s="32"/>
      <c r="BS330" s="32"/>
      <c r="BT330" s="32"/>
      <c r="BU330" s="32"/>
      <c r="BV330" s="32"/>
      <c r="BW330" s="32"/>
      <c r="BX330" s="32"/>
      <c r="BY330" s="32"/>
      <c r="BZ330" s="32"/>
      <c r="CA330" s="32"/>
      <c r="CB330" s="32"/>
      <c r="CC330" s="32"/>
      <c r="CD330" s="32"/>
      <c r="CE330" s="32"/>
      <c r="CF330" s="32"/>
      <c r="CG330" s="32"/>
      <c r="CH330" s="32"/>
      <c r="CI330" s="32"/>
      <c r="CJ330" s="32"/>
      <c r="CK330" s="32"/>
      <c r="CL330" s="32"/>
      <c r="CM330" s="32"/>
      <c r="CN330" s="32"/>
      <c r="CO330" s="32"/>
      <c r="CP330" s="32"/>
      <c r="CQ330" s="32"/>
      <c r="CR330" s="32"/>
      <c r="CS330" s="32"/>
      <c r="CT330" s="32"/>
      <c r="CU330" s="32"/>
      <c r="CV330" s="32"/>
      <c r="CW330" s="32"/>
      <c r="CX330" s="32"/>
      <c r="CY330" s="32"/>
      <c r="CZ330" s="32"/>
      <c r="DA330" s="32"/>
      <c r="DB330" s="32"/>
      <c r="DC330" s="32"/>
      <c r="DD330" s="32"/>
      <c r="DE330" s="32"/>
      <c r="DF330" s="32"/>
      <c r="DG330" s="32"/>
      <c r="DH330" s="32"/>
      <c r="DI330" s="32"/>
      <c r="DJ330" s="32"/>
      <c r="DK330" s="32"/>
      <c r="DL330" s="32"/>
      <c r="DM330" s="32"/>
      <c r="DN330" s="32"/>
      <c r="DO330" s="32"/>
      <c r="DP330" s="32"/>
      <c r="DQ330" s="32"/>
      <c r="DR330" s="32"/>
      <c r="DS330" s="32"/>
      <c r="DT330" s="32"/>
      <c r="DU330" s="32"/>
      <c r="DV330" s="32"/>
      <c r="DW330" s="32"/>
      <c r="DX330" s="32"/>
      <c r="DY330" s="32"/>
      <c r="DZ330" s="32"/>
      <c r="EA330" s="32"/>
      <c r="EB330" s="32"/>
      <c r="EC330" s="32"/>
      <c r="ED330" s="32"/>
      <c r="EE330" s="32"/>
      <c r="EF330" s="32"/>
      <c r="EG330" s="32"/>
      <c r="EH330" s="32"/>
      <c r="EI330" s="32"/>
      <c r="EJ330" s="32"/>
      <c r="EK330" s="32"/>
      <c r="EL330" s="32"/>
      <c r="EM330" s="32"/>
      <c r="EN330" s="32"/>
      <c r="EO330" s="32"/>
      <c r="EP330" s="32"/>
      <c r="EQ330" s="32"/>
      <c r="ER330" s="32"/>
      <c r="ES330" s="32"/>
      <c r="ET330" s="32"/>
      <c r="EU330" s="32"/>
      <c r="EV330" s="32"/>
      <c r="EW330" s="32"/>
      <c r="EX330" s="32"/>
      <c r="EY330" s="32"/>
      <c r="EZ330" s="32"/>
      <c r="FA330" s="32"/>
      <c r="FB330" s="32"/>
      <c r="FC330" s="32"/>
      <c r="FD330" s="32"/>
      <c r="FE330" s="32"/>
      <c r="FF330" s="32"/>
      <c r="FG330" s="32"/>
      <c r="FH330" s="32"/>
      <c r="FI330" s="32"/>
      <c r="FJ330" s="32"/>
      <c r="FK330" s="32"/>
      <c r="FL330" s="32"/>
      <c r="FM330" s="32"/>
      <c r="FN330" s="32"/>
      <c r="FO330" s="32"/>
      <c r="FP330" s="32"/>
      <c r="FQ330" s="32"/>
      <c r="FR330" s="32"/>
      <c r="FS330" s="32"/>
      <c r="FT330" s="32"/>
      <c r="FU330" s="32"/>
      <c r="FV330" s="32"/>
      <c r="FW330" s="32"/>
      <c r="FX330" s="32"/>
      <c r="FY330" s="32"/>
      <c r="FZ330" s="2"/>
      <c r="GA330" s="2"/>
      <c r="GB330" s="2"/>
      <c r="GC330" s="2"/>
      <c r="GD330" s="2"/>
      <c r="GE330" s="2"/>
      <c r="GF330" s="2"/>
      <c r="GG330" s="2"/>
      <c r="GH330" s="2"/>
      <c r="GI330" s="2"/>
      <c r="GJ330" s="2"/>
      <c r="GK330" s="2"/>
    </row>
    <row r="331" spans="1:193" x14ac:dyDescent="0.35">
      <c r="A331" s="3" t="s">
        <v>643</v>
      </c>
      <c r="B331" s="2" t="s">
        <v>644</v>
      </c>
      <c r="C331" s="32">
        <f t="shared" ref="C331:BN331" si="452">ROUND((C79/C47),6)</f>
        <v>3.8609999999999998E-3</v>
      </c>
      <c r="D331" s="32">
        <f t="shared" si="452"/>
        <v>1.4082000000000001E-2</v>
      </c>
      <c r="E331" s="32">
        <f t="shared" si="452"/>
        <v>3.9950000000000003E-3</v>
      </c>
      <c r="F331" s="32">
        <f t="shared" si="452"/>
        <v>2.2699999999999999E-4</v>
      </c>
      <c r="G331" s="32">
        <f t="shared" si="452"/>
        <v>2.091E-3</v>
      </c>
      <c r="H331" s="32">
        <f t="shared" si="452"/>
        <v>2.0600000000000002E-3</v>
      </c>
      <c r="I331" s="32">
        <f t="shared" si="452"/>
        <v>6.6350000000000003E-3</v>
      </c>
      <c r="J331" s="32">
        <f t="shared" si="452"/>
        <v>0</v>
      </c>
      <c r="K331" s="32">
        <f t="shared" si="452"/>
        <v>0</v>
      </c>
      <c r="L331" s="32">
        <f t="shared" si="452"/>
        <v>5.2180000000000004E-3</v>
      </c>
      <c r="M331" s="32">
        <f t="shared" si="452"/>
        <v>3.0539999999999999E-3</v>
      </c>
      <c r="N331" s="32">
        <f t="shared" si="452"/>
        <v>8.1080000000000006E-3</v>
      </c>
      <c r="O331" s="32">
        <f t="shared" si="452"/>
        <v>9.698E-3</v>
      </c>
      <c r="P331" s="32">
        <f t="shared" si="452"/>
        <v>0</v>
      </c>
      <c r="Q331" s="32">
        <f t="shared" si="452"/>
        <v>6.4790000000000004E-3</v>
      </c>
      <c r="R331" s="32">
        <f t="shared" si="452"/>
        <v>0</v>
      </c>
      <c r="S331" s="32">
        <f t="shared" si="452"/>
        <v>0</v>
      </c>
      <c r="T331" s="32">
        <f t="shared" si="452"/>
        <v>0</v>
      </c>
      <c r="U331" s="32">
        <f t="shared" si="452"/>
        <v>3.2179999999999999E-3</v>
      </c>
      <c r="V331" s="32">
        <f t="shared" si="452"/>
        <v>0</v>
      </c>
      <c r="W331" s="32">
        <f t="shared" si="452"/>
        <v>0</v>
      </c>
      <c r="X331" s="32">
        <f t="shared" si="452"/>
        <v>7.8820000000000001E-3</v>
      </c>
      <c r="Y331" s="32">
        <f t="shared" si="452"/>
        <v>0</v>
      </c>
      <c r="Z331" s="32">
        <f t="shared" si="452"/>
        <v>0</v>
      </c>
      <c r="AA331" s="32">
        <f t="shared" si="452"/>
        <v>4.7530000000000003E-3</v>
      </c>
      <c r="AB331" s="32">
        <f t="shared" si="452"/>
        <v>7.1710000000000003E-3</v>
      </c>
      <c r="AC331" s="32">
        <f t="shared" si="452"/>
        <v>4.2700000000000004E-3</v>
      </c>
      <c r="AD331" s="32">
        <f t="shared" si="452"/>
        <v>4.8700000000000002E-3</v>
      </c>
      <c r="AE331" s="32">
        <f t="shared" si="452"/>
        <v>4.7710000000000001E-3</v>
      </c>
      <c r="AF331" s="32">
        <f t="shared" si="452"/>
        <v>2.2160000000000001E-3</v>
      </c>
      <c r="AG331" s="32">
        <f t="shared" si="452"/>
        <v>4.7920000000000003E-3</v>
      </c>
      <c r="AH331" s="32">
        <f t="shared" si="452"/>
        <v>0</v>
      </c>
      <c r="AI331" s="32">
        <f t="shared" si="452"/>
        <v>0</v>
      </c>
      <c r="AJ331" s="32">
        <f t="shared" si="452"/>
        <v>0</v>
      </c>
      <c r="AK331" s="32">
        <f t="shared" si="452"/>
        <v>0</v>
      </c>
      <c r="AL331" s="32">
        <f t="shared" si="452"/>
        <v>3.5500000000000002E-3</v>
      </c>
      <c r="AM331" s="32">
        <f t="shared" si="452"/>
        <v>0</v>
      </c>
      <c r="AN331" s="32">
        <f t="shared" si="452"/>
        <v>0</v>
      </c>
      <c r="AO331" s="32">
        <f t="shared" si="452"/>
        <v>0</v>
      </c>
      <c r="AP331" s="32">
        <f t="shared" si="452"/>
        <v>5.2050000000000004E-3</v>
      </c>
      <c r="AQ331" s="32">
        <f t="shared" si="452"/>
        <v>0</v>
      </c>
      <c r="AR331" s="32">
        <f t="shared" si="452"/>
        <v>6.8450000000000004E-3</v>
      </c>
      <c r="AS331" s="32">
        <f t="shared" si="452"/>
        <v>1.2210000000000001E-3</v>
      </c>
      <c r="AT331" s="32">
        <f t="shared" si="452"/>
        <v>0</v>
      </c>
      <c r="AU331" s="32">
        <f t="shared" si="452"/>
        <v>0</v>
      </c>
      <c r="AV331" s="32">
        <f t="shared" si="452"/>
        <v>0</v>
      </c>
      <c r="AW331" s="32">
        <f t="shared" si="452"/>
        <v>0</v>
      </c>
      <c r="AX331" s="32">
        <f t="shared" si="452"/>
        <v>0</v>
      </c>
      <c r="AY331" s="32">
        <f t="shared" si="452"/>
        <v>0</v>
      </c>
      <c r="AZ331" s="32">
        <f t="shared" si="452"/>
        <v>5.1580000000000003E-3</v>
      </c>
      <c r="BA331" s="32">
        <f t="shared" si="452"/>
        <v>4.0530000000000002E-3</v>
      </c>
      <c r="BB331" s="32">
        <f t="shared" si="452"/>
        <v>2.4269999999999999E-3</v>
      </c>
      <c r="BC331" s="32">
        <f t="shared" si="452"/>
        <v>1.5164E-2</v>
      </c>
      <c r="BD331" s="32">
        <f t="shared" si="452"/>
        <v>8.1700000000000002E-3</v>
      </c>
      <c r="BE331" s="32">
        <f t="shared" si="452"/>
        <v>9.0620000000000006E-3</v>
      </c>
      <c r="BF331" s="32">
        <f t="shared" si="452"/>
        <v>8.7889999999999999E-3</v>
      </c>
      <c r="BG331" s="32">
        <f t="shared" si="452"/>
        <v>0</v>
      </c>
      <c r="BH331" s="32">
        <f t="shared" si="452"/>
        <v>0</v>
      </c>
      <c r="BI331" s="32">
        <f t="shared" si="452"/>
        <v>0</v>
      </c>
      <c r="BJ331" s="32">
        <f t="shared" si="452"/>
        <v>3.8779999999999999E-3</v>
      </c>
      <c r="BK331" s="32">
        <f t="shared" si="452"/>
        <v>3.7439999999999999E-3</v>
      </c>
      <c r="BL331" s="32">
        <f t="shared" si="452"/>
        <v>0</v>
      </c>
      <c r="BM331" s="32">
        <f t="shared" si="452"/>
        <v>0</v>
      </c>
      <c r="BN331" s="32">
        <f t="shared" si="452"/>
        <v>0</v>
      </c>
      <c r="BO331" s="32">
        <f t="shared" ref="BO331:DZ331" si="453">ROUND((BO79/BO47),6)</f>
        <v>1.629E-3</v>
      </c>
      <c r="BP331" s="32">
        <f t="shared" si="453"/>
        <v>0</v>
      </c>
      <c r="BQ331" s="32">
        <f t="shared" si="453"/>
        <v>4.0870000000000004E-3</v>
      </c>
      <c r="BR331" s="32">
        <f t="shared" si="453"/>
        <v>3.5409999999999999E-3</v>
      </c>
      <c r="BS331" s="32">
        <f t="shared" si="453"/>
        <v>2.336E-3</v>
      </c>
      <c r="BT331" s="32">
        <f t="shared" si="453"/>
        <v>2.1120000000000002E-3</v>
      </c>
      <c r="BU331" s="32">
        <f t="shared" si="453"/>
        <v>6.2189999999999997E-3</v>
      </c>
      <c r="BV331" s="32">
        <f t="shared" si="453"/>
        <v>8.9899999999999995E-4</v>
      </c>
      <c r="BW331" s="32">
        <f t="shared" si="453"/>
        <v>3.209E-3</v>
      </c>
      <c r="BX331" s="32">
        <f t="shared" si="453"/>
        <v>0</v>
      </c>
      <c r="BY331" s="32">
        <f t="shared" si="453"/>
        <v>0</v>
      </c>
      <c r="BZ331" s="32">
        <f t="shared" si="453"/>
        <v>0</v>
      </c>
      <c r="CA331" s="32">
        <f t="shared" si="453"/>
        <v>0</v>
      </c>
      <c r="CB331" s="32">
        <f t="shared" si="453"/>
        <v>7.6709999999999999E-3</v>
      </c>
      <c r="CC331" s="32">
        <f t="shared" si="453"/>
        <v>0</v>
      </c>
      <c r="CD331" s="32">
        <f t="shared" si="453"/>
        <v>0</v>
      </c>
      <c r="CE331" s="32">
        <f t="shared" si="453"/>
        <v>0</v>
      </c>
      <c r="CF331" s="32">
        <f t="shared" si="453"/>
        <v>0</v>
      </c>
      <c r="CG331" s="32">
        <f t="shared" si="453"/>
        <v>4.5570000000000003E-3</v>
      </c>
      <c r="CH331" s="32">
        <f t="shared" si="453"/>
        <v>0</v>
      </c>
      <c r="CI331" s="32">
        <f t="shared" si="453"/>
        <v>2.1459999999999999E-3</v>
      </c>
      <c r="CJ331" s="32">
        <f t="shared" si="453"/>
        <v>1.511E-3</v>
      </c>
      <c r="CK331" s="32">
        <f t="shared" si="453"/>
        <v>3.2049999999999999E-3</v>
      </c>
      <c r="CL331" s="32">
        <f t="shared" si="453"/>
        <v>7.3819999999999997E-3</v>
      </c>
      <c r="CM331" s="32">
        <f t="shared" si="453"/>
        <v>3.7910000000000001E-3</v>
      </c>
      <c r="CN331" s="32">
        <f t="shared" si="453"/>
        <v>6.4999999999999997E-3</v>
      </c>
      <c r="CO331" s="32">
        <f t="shared" si="453"/>
        <v>3.8960000000000002E-3</v>
      </c>
      <c r="CP331" s="32">
        <f t="shared" si="453"/>
        <v>2.8170000000000001E-3</v>
      </c>
      <c r="CQ331" s="32">
        <f t="shared" si="453"/>
        <v>0</v>
      </c>
      <c r="CR331" s="32">
        <f t="shared" si="453"/>
        <v>2.1320000000000002E-3</v>
      </c>
      <c r="CS331" s="32">
        <f t="shared" si="453"/>
        <v>0</v>
      </c>
      <c r="CT331" s="32">
        <f t="shared" si="453"/>
        <v>0</v>
      </c>
      <c r="CU331" s="32">
        <f t="shared" si="453"/>
        <v>1.0333999999999999E-2</v>
      </c>
      <c r="CV331" s="32">
        <f t="shared" si="453"/>
        <v>6.9560000000000004E-3</v>
      </c>
      <c r="CW331" s="32">
        <f t="shared" si="453"/>
        <v>0</v>
      </c>
      <c r="CX331" s="32">
        <f t="shared" si="453"/>
        <v>0</v>
      </c>
      <c r="CY331" s="32">
        <f t="shared" si="453"/>
        <v>0</v>
      </c>
      <c r="CZ331" s="32">
        <f t="shared" si="453"/>
        <v>1.9449999999999999E-3</v>
      </c>
      <c r="DA331" s="32">
        <f t="shared" si="453"/>
        <v>0</v>
      </c>
      <c r="DB331" s="32">
        <f t="shared" si="453"/>
        <v>0</v>
      </c>
      <c r="DC331" s="32">
        <f t="shared" si="453"/>
        <v>7.2379999999999996E-3</v>
      </c>
      <c r="DD331" s="32">
        <f t="shared" si="453"/>
        <v>0</v>
      </c>
      <c r="DE331" s="32">
        <f t="shared" si="453"/>
        <v>2.026E-3</v>
      </c>
      <c r="DF331" s="32">
        <f t="shared" si="453"/>
        <v>5.4819999999999999E-3</v>
      </c>
      <c r="DG331" s="32">
        <f t="shared" si="453"/>
        <v>1.0629999999999999E-3</v>
      </c>
      <c r="DH331" s="32">
        <f t="shared" si="453"/>
        <v>4.7089999999999996E-3</v>
      </c>
      <c r="DI331" s="32">
        <f t="shared" si="453"/>
        <v>0</v>
      </c>
      <c r="DJ331" s="32">
        <f t="shared" si="453"/>
        <v>5.6769999999999998E-3</v>
      </c>
      <c r="DK331" s="32">
        <f t="shared" si="453"/>
        <v>5.1549999999999999E-3</v>
      </c>
      <c r="DL331" s="32">
        <f t="shared" si="453"/>
        <v>0</v>
      </c>
      <c r="DM331" s="32">
        <f t="shared" si="453"/>
        <v>8.9250000000000006E-3</v>
      </c>
      <c r="DN331" s="32">
        <f t="shared" si="453"/>
        <v>1.4170000000000001E-3</v>
      </c>
      <c r="DO331" s="32">
        <f t="shared" si="453"/>
        <v>1.4339999999999999E-3</v>
      </c>
      <c r="DP331" s="32">
        <f t="shared" si="453"/>
        <v>0</v>
      </c>
      <c r="DQ331" s="32">
        <f t="shared" si="453"/>
        <v>0</v>
      </c>
      <c r="DR331" s="32">
        <f t="shared" si="453"/>
        <v>0</v>
      </c>
      <c r="DS331" s="32">
        <f t="shared" si="453"/>
        <v>0</v>
      </c>
      <c r="DT331" s="32">
        <f t="shared" si="453"/>
        <v>0</v>
      </c>
      <c r="DU331" s="32">
        <f t="shared" si="453"/>
        <v>0</v>
      </c>
      <c r="DV331" s="32">
        <f t="shared" si="453"/>
        <v>0</v>
      </c>
      <c r="DW331" s="32">
        <f t="shared" si="453"/>
        <v>6.5300000000000004E-4</v>
      </c>
      <c r="DX331" s="32">
        <f t="shared" si="453"/>
        <v>1.3270000000000001E-3</v>
      </c>
      <c r="DY331" s="32">
        <f t="shared" si="453"/>
        <v>2.3180000000000002E-3</v>
      </c>
      <c r="DZ331" s="32">
        <f t="shared" si="453"/>
        <v>2.1299999999999999E-3</v>
      </c>
      <c r="EA331" s="32">
        <f t="shared" ref="EA331:FX331" si="454">ROUND((EA79/EA47),6)</f>
        <v>3.1500000000000001E-4</v>
      </c>
      <c r="EB331" s="32">
        <f t="shared" si="454"/>
        <v>4.8640000000000003E-3</v>
      </c>
      <c r="EC331" s="32">
        <f t="shared" si="454"/>
        <v>0</v>
      </c>
      <c r="ED331" s="32">
        <f t="shared" si="454"/>
        <v>6.6799999999999997E-4</v>
      </c>
      <c r="EE331" s="32">
        <f t="shared" si="454"/>
        <v>0</v>
      </c>
      <c r="EF331" s="32">
        <f t="shared" si="454"/>
        <v>0</v>
      </c>
      <c r="EG331" s="32">
        <f t="shared" si="454"/>
        <v>0</v>
      </c>
      <c r="EH331" s="32">
        <f t="shared" si="454"/>
        <v>0</v>
      </c>
      <c r="EI331" s="32">
        <f t="shared" si="454"/>
        <v>0</v>
      </c>
      <c r="EJ331" s="32">
        <f t="shared" si="454"/>
        <v>0</v>
      </c>
      <c r="EK331" s="32">
        <f t="shared" si="454"/>
        <v>6.7100000000000005E-4</v>
      </c>
      <c r="EL331" s="32">
        <f t="shared" si="454"/>
        <v>0</v>
      </c>
      <c r="EM331" s="32">
        <f t="shared" si="454"/>
        <v>6.169E-3</v>
      </c>
      <c r="EN331" s="32">
        <f t="shared" si="454"/>
        <v>2.274E-3</v>
      </c>
      <c r="EO331" s="32">
        <f t="shared" si="454"/>
        <v>1.58E-3</v>
      </c>
      <c r="EP331" s="32">
        <f t="shared" si="454"/>
        <v>5.8259999999999996E-3</v>
      </c>
      <c r="EQ331" s="32">
        <f t="shared" si="454"/>
        <v>8.0599999999999997E-4</v>
      </c>
      <c r="ER331" s="32">
        <f t="shared" si="454"/>
        <v>6.1520000000000004E-3</v>
      </c>
      <c r="ES331" s="32">
        <f t="shared" si="454"/>
        <v>0</v>
      </c>
      <c r="ET331" s="32">
        <f t="shared" si="454"/>
        <v>2.9229999999999998E-3</v>
      </c>
      <c r="EU331" s="32">
        <f t="shared" si="454"/>
        <v>0</v>
      </c>
      <c r="EV331" s="32">
        <f t="shared" si="454"/>
        <v>0</v>
      </c>
      <c r="EW331" s="32">
        <f t="shared" si="454"/>
        <v>1.3780000000000001E-3</v>
      </c>
      <c r="EX331" s="32">
        <f t="shared" si="454"/>
        <v>6.8139999999999997E-3</v>
      </c>
      <c r="EY331" s="32">
        <f t="shared" si="454"/>
        <v>0</v>
      </c>
      <c r="EZ331" s="32">
        <f t="shared" si="454"/>
        <v>0</v>
      </c>
      <c r="FA331" s="32">
        <f t="shared" si="454"/>
        <v>1.225E-3</v>
      </c>
      <c r="FB331" s="32">
        <f t="shared" si="454"/>
        <v>1.189E-3</v>
      </c>
      <c r="FC331" s="32">
        <f t="shared" si="454"/>
        <v>2.3080000000000002E-3</v>
      </c>
      <c r="FD331" s="32">
        <f t="shared" si="454"/>
        <v>0</v>
      </c>
      <c r="FE331" s="32">
        <f t="shared" si="454"/>
        <v>7.404E-3</v>
      </c>
      <c r="FF331" s="32">
        <f t="shared" si="454"/>
        <v>0</v>
      </c>
      <c r="FG331" s="32">
        <f t="shared" si="454"/>
        <v>0</v>
      </c>
      <c r="FH331" s="32">
        <f t="shared" si="454"/>
        <v>4.1000000000000003E-3</v>
      </c>
      <c r="FI331" s="32">
        <f t="shared" si="454"/>
        <v>2.7360000000000002E-3</v>
      </c>
      <c r="FJ331" s="32">
        <f t="shared" si="454"/>
        <v>1.2080000000000001E-3</v>
      </c>
      <c r="FK331" s="32">
        <f t="shared" si="454"/>
        <v>2.078E-3</v>
      </c>
      <c r="FL331" s="32">
        <f t="shared" si="454"/>
        <v>1.1299999999999999E-3</v>
      </c>
      <c r="FM331" s="32">
        <f t="shared" si="454"/>
        <v>4.2299999999999998E-4</v>
      </c>
      <c r="FN331" s="32">
        <f t="shared" si="454"/>
        <v>0</v>
      </c>
      <c r="FO331" s="32">
        <f t="shared" si="454"/>
        <v>6.11E-4</v>
      </c>
      <c r="FP331" s="32">
        <f t="shared" si="454"/>
        <v>1.7340000000000001E-3</v>
      </c>
      <c r="FQ331" s="32">
        <f t="shared" si="454"/>
        <v>1.6659999999999999E-3</v>
      </c>
      <c r="FR331" s="32">
        <f t="shared" si="454"/>
        <v>8.7000000000000001E-4</v>
      </c>
      <c r="FS331" s="32">
        <f t="shared" si="454"/>
        <v>1.6899999999999999E-4</v>
      </c>
      <c r="FT331" s="32">
        <f t="shared" si="454"/>
        <v>2.8299999999999999E-4</v>
      </c>
      <c r="FU331" s="32">
        <f t="shared" si="454"/>
        <v>6.8999999999999999E-3</v>
      </c>
      <c r="FV331" s="32">
        <f t="shared" si="454"/>
        <v>2.771E-3</v>
      </c>
      <c r="FW331" s="32">
        <f t="shared" si="454"/>
        <v>0</v>
      </c>
      <c r="FX331" s="32">
        <f t="shared" si="454"/>
        <v>1.6601999999999999E-2</v>
      </c>
      <c r="FY331" s="32"/>
      <c r="FZ331" s="2"/>
      <c r="GA331" s="2"/>
      <c r="GB331" s="2"/>
      <c r="GC331" s="2"/>
      <c r="GD331" s="2"/>
      <c r="GE331" s="2"/>
      <c r="GF331" s="2"/>
      <c r="GG331" s="2"/>
      <c r="GH331" s="2"/>
      <c r="GI331" s="2"/>
      <c r="GJ331" s="2"/>
      <c r="GK331" s="2"/>
    </row>
    <row r="332" spans="1:193" x14ac:dyDescent="0.35">
      <c r="A332" s="2"/>
      <c r="B332" s="2" t="s">
        <v>645</v>
      </c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  <c r="BH332" s="32"/>
      <c r="BI332" s="32"/>
      <c r="BJ332" s="32"/>
      <c r="BK332" s="32"/>
      <c r="BL332" s="32"/>
      <c r="BM332" s="32"/>
      <c r="BN332" s="32"/>
      <c r="BO332" s="32"/>
      <c r="BP332" s="32"/>
      <c r="BQ332" s="32"/>
      <c r="BR332" s="32"/>
      <c r="BS332" s="32"/>
      <c r="BT332" s="32"/>
      <c r="BU332" s="32"/>
      <c r="BV332" s="32"/>
      <c r="BW332" s="32"/>
      <c r="BX332" s="32"/>
      <c r="BY332" s="32"/>
      <c r="BZ332" s="32"/>
      <c r="CA332" s="32"/>
      <c r="CB332" s="32"/>
      <c r="CC332" s="32"/>
      <c r="CD332" s="32"/>
      <c r="CE332" s="32"/>
      <c r="CF332" s="32"/>
      <c r="CG332" s="32"/>
      <c r="CH332" s="32"/>
      <c r="CI332" s="32"/>
      <c r="CJ332" s="32"/>
      <c r="CK332" s="32"/>
      <c r="CL332" s="32"/>
      <c r="CM332" s="32"/>
      <c r="CN332" s="32"/>
      <c r="CO332" s="32"/>
      <c r="CP332" s="32"/>
      <c r="CQ332" s="32"/>
      <c r="CR332" s="32"/>
      <c r="CS332" s="32"/>
      <c r="CT332" s="32"/>
      <c r="CU332" s="32"/>
      <c r="CV332" s="32"/>
      <c r="CW332" s="32"/>
      <c r="CX332" s="32"/>
      <c r="CY332" s="32"/>
      <c r="CZ332" s="32"/>
      <c r="DA332" s="32"/>
      <c r="DB332" s="32"/>
      <c r="DC332" s="32"/>
      <c r="DD332" s="32"/>
      <c r="DE332" s="32"/>
      <c r="DF332" s="32"/>
      <c r="DG332" s="32"/>
      <c r="DH332" s="32"/>
      <c r="DI332" s="32"/>
      <c r="DJ332" s="32"/>
      <c r="DK332" s="32"/>
      <c r="DL332" s="32"/>
      <c r="DM332" s="32"/>
      <c r="DN332" s="32"/>
      <c r="DO332" s="32"/>
      <c r="DP332" s="32"/>
      <c r="DQ332" s="32"/>
      <c r="DR332" s="32"/>
      <c r="DS332" s="32"/>
      <c r="DT332" s="32"/>
      <c r="DU332" s="32"/>
      <c r="DV332" s="32"/>
      <c r="DW332" s="32"/>
      <c r="DX332" s="32"/>
      <c r="DY332" s="32"/>
      <c r="DZ332" s="32"/>
      <c r="EA332" s="32"/>
      <c r="EB332" s="32"/>
      <c r="EC332" s="32"/>
      <c r="ED332" s="32"/>
      <c r="EE332" s="32"/>
      <c r="EF332" s="32"/>
      <c r="EG332" s="32"/>
      <c r="EH332" s="32"/>
      <c r="EI332" s="32"/>
      <c r="EJ332" s="32"/>
      <c r="EK332" s="32"/>
      <c r="EL332" s="32"/>
      <c r="EM332" s="32"/>
      <c r="EN332" s="32"/>
      <c r="EO332" s="32"/>
      <c r="EP332" s="32"/>
      <c r="EQ332" s="32"/>
      <c r="ER332" s="32"/>
      <c r="ES332" s="32"/>
      <c r="ET332" s="32"/>
      <c r="EU332" s="32"/>
      <c r="EV332" s="32"/>
      <c r="EW332" s="32"/>
      <c r="EX332" s="32"/>
      <c r="EY332" s="32"/>
      <c r="EZ332" s="32"/>
      <c r="FA332" s="32"/>
      <c r="FB332" s="32"/>
      <c r="FC332" s="32"/>
      <c r="FD332" s="32"/>
      <c r="FE332" s="32"/>
      <c r="FF332" s="32"/>
      <c r="FG332" s="32"/>
      <c r="FH332" s="32"/>
      <c r="FI332" s="32"/>
      <c r="FJ332" s="32"/>
      <c r="FK332" s="32"/>
      <c r="FL332" s="32"/>
      <c r="FM332" s="32"/>
      <c r="FN332" s="32"/>
      <c r="FO332" s="32"/>
      <c r="FP332" s="32"/>
      <c r="FQ332" s="32"/>
      <c r="FR332" s="32"/>
      <c r="FS332" s="32"/>
      <c r="FT332" s="32"/>
      <c r="FU332" s="32"/>
      <c r="FV332" s="32"/>
      <c r="FW332" s="32"/>
      <c r="FX332" s="32"/>
      <c r="FY332" s="32"/>
      <c r="FZ332" s="2"/>
      <c r="GA332" s="2"/>
      <c r="GB332" s="2"/>
      <c r="GC332" s="2"/>
      <c r="GD332" s="2"/>
      <c r="GE332" s="2"/>
      <c r="GF332" s="2"/>
      <c r="GG332" s="2"/>
      <c r="GH332" s="2"/>
      <c r="GI332" s="2"/>
      <c r="GJ332" s="2"/>
      <c r="GK332" s="2"/>
    </row>
    <row r="333" spans="1:193" x14ac:dyDescent="0.35">
      <c r="A333" s="3" t="s">
        <v>646</v>
      </c>
      <c r="B333" s="2" t="s">
        <v>647</v>
      </c>
      <c r="C333" s="32">
        <f t="shared" ref="C333:AH333" si="455">SUM(C325:C331)</f>
        <v>3.1038E-2</v>
      </c>
      <c r="D333" s="32">
        <f t="shared" si="455"/>
        <v>4.1082E-2</v>
      </c>
      <c r="E333" s="32">
        <f t="shared" si="455"/>
        <v>3.0995000000000002E-2</v>
      </c>
      <c r="F333" s="32">
        <f t="shared" si="455"/>
        <v>2.7227000000000001E-2</v>
      </c>
      <c r="G333" s="32">
        <f t="shared" si="455"/>
        <v>2.7355999999999998E-2</v>
      </c>
      <c r="H333" s="32">
        <f t="shared" si="455"/>
        <v>2.9059999999999999E-2</v>
      </c>
      <c r="I333" s="32">
        <f t="shared" si="455"/>
        <v>3.4074E-2</v>
      </c>
      <c r="J333" s="32">
        <f t="shared" si="455"/>
        <v>2.7E-2</v>
      </c>
      <c r="K333" s="32">
        <f t="shared" si="455"/>
        <v>2.7E-2</v>
      </c>
      <c r="L333" s="32">
        <f t="shared" si="455"/>
        <v>3.2113000000000003E-2</v>
      </c>
      <c r="M333" s="32">
        <f t="shared" si="455"/>
        <v>2.9000999999999999E-2</v>
      </c>
      <c r="N333" s="32">
        <f t="shared" si="455"/>
        <v>2.7577000000000001E-2</v>
      </c>
      <c r="O333" s="32">
        <f t="shared" si="455"/>
        <v>3.7545000000000002E-2</v>
      </c>
      <c r="P333" s="32">
        <f t="shared" si="455"/>
        <v>2.7113999999999999E-2</v>
      </c>
      <c r="Q333" s="32">
        <f t="shared" si="455"/>
        <v>3.3479000000000002E-2</v>
      </c>
      <c r="R333" s="32">
        <f t="shared" si="455"/>
        <v>2.7E-2</v>
      </c>
      <c r="S333" s="32">
        <f t="shared" si="455"/>
        <v>2.6013999999999999E-2</v>
      </c>
      <c r="T333" s="32">
        <f t="shared" si="455"/>
        <v>2.4301E-2</v>
      </c>
      <c r="U333" s="32">
        <f t="shared" si="455"/>
        <v>2.7018999999999998E-2</v>
      </c>
      <c r="V333" s="32">
        <f t="shared" si="455"/>
        <v>2.7E-2</v>
      </c>
      <c r="W333" s="32">
        <f t="shared" si="455"/>
        <v>2.7E-2</v>
      </c>
      <c r="X333" s="32">
        <f t="shared" si="455"/>
        <v>2.3882E-2</v>
      </c>
      <c r="Y333" s="32">
        <f t="shared" si="455"/>
        <v>2.4498000000000002E-2</v>
      </c>
      <c r="Z333" s="32">
        <f t="shared" si="455"/>
        <v>2.8108999999999999E-2</v>
      </c>
      <c r="AA333" s="32">
        <f t="shared" si="455"/>
        <v>3.1753000000000003E-2</v>
      </c>
      <c r="AB333" s="32">
        <f t="shared" si="455"/>
        <v>3.4171E-2</v>
      </c>
      <c r="AC333" s="32">
        <f t="shared" si="455"/>
        <v>2.5252E-2</v>
      </c>
      <c r="AD333" s="32">
        <f t="shared" si="455"/>
        <v>2.4563000000000001E-2</v>
      </c>
      <c r="AE333" s="32">
        <f t="shared" si="455"/>
        <v>1.9014E-2</v>
      </c>
      <c r="AF333" s="32">
        <f t="shared" si="455"/>
        <v>1.389E-2</v>
      </c>
      <c r="AG333" s="32">
        <f t="shared" si="455"/>
        <v>1.7277000000000001E-2</v>
      </c>
      <c r="AH333" s="32">
        <f t="shared" si="455"/>
        <v>2.6111000000000002E-2</v>
      </c>
      <c r="AI333" s="32">
        <f t="shared" ref="AI333:CT333" si="456">SUM(AI325:AI331)</f>
        <v>2.7E-2</v>
      </c>
      <c r="AJ333" s="32">
        <f t="shared" si="456"/>
        <v>2.3788E-2</v>
      </c>
      <c r="AK333" s="32">
        <f t="shared" si="456"/>
        <v>2.128E-2</v>
      </c>
      <c r="AL333" s="32">
        <f t="shared" si="456"/>
        <v>3.0550000000000001E-2</v>
      </c>
      <c r="AM333" s="32">
        <f t="shared" si="456"/>
        <v>2.1449000000000003E-2</v>
      </c>
      <c r="AN333" s="32">
        <f t="shared" si="456"/>
        <v>2.521E-2</v>
      </c>
      <c r="AO333" s="32">
        <f t="shared" si="456"/>
        <v>2.7E-2</v>
      </c>
      <c r="AP333" s="32">
        <f t="shared" si="456"/>
        <v>3.2204999999999998E-2</v>
      </c>
      <c r="AQ333" s="32">
        <f t="shared" si="456"/>
        <v>1.8685E-2</v>
      </c>
      <c r="AR333" s="32">
        <f t="shared" si="456"/>
        <v>3.3845E-2</v>
      </c>
      <c r="AS333" s="32">
        <f t="shared" si="456"/>
        <v>1.3793999999999999E-2</v>
      </c>
      <c r="AT333" s="32">
        <f t="shared" si="456"/>
        <v>2.7E-2</v>
      </c>
      <c r="AU333" s="32">
        <f t="shared" si="456"/>
        <v>2.4187999999999998E-2</v>
      </c>
      <c r="AV333" s="32">
        <f t="shared" si="456"/>
        <v>2.7E-2</v>
      </c>
      <c r="AW333" s="32">
        <f t="shared" si="456"/>
        <v>2.4431000000000001E-2</v>
      </c>
      <c r="AX333" s="32">
        <f t="shared" si="456"/>
        <v>2.1797999999999998E-2</v>
      </c>
      <c r="AY333" s="32">
        <f t="shared" si="456"/>
        <v>2.7E-2</v>
      </c>
      <c r="AZ333" s="32">
        <f t="shared" si="456"/>
        <v>2.0878000000000001E-2</v>
      </c>
      <c r="BA333" s="32">
        <f t="shared" si="456"/>
        <v>3.0946999999999999E-2</v>
      </c>
      <c r="BB333" s="32">
        <f t="shared" si="456"/>
        <v>2.7111E-2</v>
      </c>
      <c r="BC333" s="32">
        <f t="shared" si="456"/>
        <v>3.5879000000000001E-2</v>
      </c>
      <c r="BD333" s="32">
        <f t="shared" si="456"/>
        <v>3.517E-2</v>
      </c>
      <c r="BE333" s="32">
        <f t="shared" si="456"/>
        <v>3.6061999999999997E-2</v>
      </c>
      <c r="BF333" s="32">
        <f t="shared" si="456"/>
        <v>3.5789000000000001E-2</v>
      </c>
      <c r="BG333" s="32">
        <f t="shared" si="456"/>
        <v>2.7E-2</v>
      </c>
      <c r="BH333" s="32">
        <f t="shared" si="456"/>
        <v>2.6419000000000002E-2</v>
      </c>
      <c r="BI333" s="32">
        <f t="shared" si="456"/>
        <v>1.3433E-2</v>
      </c>
      <c r="BJ333" s="32">
        <f t="shared" si="456"/>
        <v>3.0877999999999999E-2</v>
      </c>
      <c r="BK333" s="32">
        <f t="shared" si="456"/>
        <v>3.0744E-2</v>
      </c>
      <c r="BL333" s="32">
        <f t="shared" si="456"/>
        <v>2.7E-2</v>
      </c>
      <c r="BM333" s="32">
        <f t="shared" si="456"/>
        <v>2.6758000000000001E-2</v>
      </c>
      <c r="BN333" s="32">
        <f t="shared" si="456"/>
        <v>2.7E-2</v>
      </c>
      <c r="BO333" s="32">
        <f t="shared" si="456"/>
        <v>2.1831999999999997E-2</v>
      </c>
      <c r="BP333" s="32">
        <f t="shared" si="456"/>
        <v>2.6702E-2</v>
      </c>
      <c r="BQ333" s="32">
        <f t="shared" si="456"/>
        <v>3.0846000000000002E-2</v>
      </c>
      <c r="BR333" s="32">
        <f t="shared" si="456"/>
        <v>1.3240999999999999E-2</v>
      </c>
      <c r="BS333" s="32">
        <f t="shared" si="456"/>
        <v>6.7309999999999991E-3</v>
      </c>
      <c r="BT333" s="32">
        <f t="shared" si="456"/>
        <v>8.763E-3</v>
      </c>
      <c r="BU333" s="32">
        <f t="shared" si="456"/>
        <v>2.0029999999999999E-2</v>
      </c>
      <c r="BV333" s="32">
        <f t="shared" si="456"/>
        <v>1.1243999999999999E-2</v>
      </c>
      <c r="BW333" s="32">
        <f t="shared" si="456"/>
        <v>1.8945E-2</v>
      </c>
      <c r="BX333" s="32">
        <f t="shared" si="456"/>
        <v>1.9067000000000001E-2</v>
      </c>
      <c r="BY333" s="32">
        <f t="shared" si="456"/>
        <v>2.7E-2</v>
      </c>
      <c r="BZ333" s="32">
        <f t="shared" si="456"/>
        <v>2.7E-2</v>
      </c>
      <c r="CA333" s="32">
        <f t="shared" si="456"/>
        <v>2.3040999999999999E-2</v>
      </c>
      <c r="CB333" s="32">
        <f t="shared" si="456"/>
        <v>3.4671E-2</v>
      </c>
      <c r="CC333" s="32">
        <f t="shared" si="456"/>
        <v>2.7E-2</v>
      </c>
      <c r="CD333" s="32">
        <f t="shared" si="456"/>
        <v>2.7771000000000001E-2</v>
      </c>
      <c r="CE333" s="32">
        <f t="shared" si="456"/>
        <v>2.7E-2</v>
      </c>
      <c r="CF333" s="32">
        <f t="shared" si="456"/>
        <v>2.8656999999999998E-2</v>
      </c>
      <c r="CG333" s="32">
        <f t="shared" si="456"/>
        <v>3.1557000000000002E-2</v>
      </c>
      <c r="CH333" s="32">
        <f t="shared" si="456"/>
        <v>2.7E-2</v>
      </c>
      <c r="CI333" s="32">
        <f t="shared" si="456"/>
        <v>2.9145999999999998E-2</v>
      </c>
      <c r="CJ333" s="32">
        <f t="shared" si="456"/>
        <v>2.6883999999999998E-2</v>
      </c>
      <c r="CK333" s="32">
        <f t="shared" si="456"/>
        <v>1.6306000000000001E-2</v>
      </c>
      <c r="CL333" s="32">
        <f t="shared" si="456"/>
        <v>2.0736999999999998E-2</v>
      </c>
      <c r="CM333" s="32">
        <f t="shared" si="456"/>
        <v>1.1065E-2</v>
      </c>
      <c r="CN333" s="32">
        <f t="shared" si="456"/>
        <v>3.3500000000000002E-2</v>
      </c>
      <c r="CO333" s="32">
        <f t="shared" si="456"/>
        <v>3.0896E-2</v>
      </c>
      <c r="CP333" s="32">
        <f t="shared" si="456"/>
        <v>2.0129000000000001E-2</v>
      </c>
      <c r="CQ333" s="32">
        <f t="shared" si="456"/>
        <v>1.7426999999999998E-2</v>
      </c>
      <c r="CR333" s="32">
        <f t="shared" si="456"/>
        <v>6.7800000000000004E-3</v>
      </c>
      <c r="CS333" s="32">
        <f t="shared" si="456"/>
        <v>2.7E-2</v>
      </c>
      <c r="CT333" s="32">
        <f t="shared" si="456"/>
        <v>1.397E-2</v>
      </c>
      <c r="CU333" s="32">
        <f t="shared" ref="CU333:FF333" si="457">SUM(CU325:CU331)</f>
        <v>3.4949999999999995E-2</v>
      </c>
      <c r="CV333" s="32">
        <f t="shared" si="457"/>
        <v>2.4083E-2</v>
      </c>
      <c r="CW333" s="32">
        <f t="shared" si="457"/>
        <v>1.7379000000000002E-2</v>
      </c>
      <c r="CX333" s="32">
        <f t="shared" si="457"/>
        <v>2.6824000000000001E-2</v>
      </c>
      <c r="CY333" s="32">
        <f t="shared" si="457"/>
        <v>2.7E-2</v>
      </c>
      <c r="CZ333" s="32">
        <f t="shared" si="457"/>
        <v>2.8944999999999999E-2</v>
      </c>
      <c r="DA333" s="32">
        <f t="shared" si="457"/>
        <v>2.7383000000000001E-2</v>
      </c>
      <c r="DB333" s="32">
        <f t="shared" si="457"/>
        <v>2.7E-2</v>
      </c>
      <c r="DC333" s="32">
        <f t="shared" si="457"/>
        <v>3.0249999999999999E-2</v>
      </c>
      <c r="DD333" s="32">
        <f t="shared" si="457"/>
        <v>3.4480000000000001E-3</v>
      </c>
      <c r="DE333" s="32">
        <f t="shared" si="457"/>
        <v>1.3920999999999999E-2</v>
      </c>
      <c r="DF333" s="32">
        <f t="shared" si="457"/>
        <v>3.2481999999999997E-2</v>
      </c>
      <c r="DG333" s="32">
        <f t="shared" si="457"/>
        <v>2.6516000000000001E-2</v>
      </c>
      <c r="DH333" s="32">
        <f t="shared" si="457"/>
        <v>3.0913999999999997E-2</v>
      </c>
      <c r="DI333" s="32">
        <f t="shared" si="457"/>
        <v>2.3844999999999998E-2</v>
      </c>
      <c r="DJ333" s="32">
        <f t="shared" si="457"/>
        <v>3.1559999999999998E-2</v>
      </c>
      <c r="DK333" s="32">
        <f t="shared" si="457"/>
        <v>2.5813000000000003E-2</v>
      </c>
      <c r="DL333" s="32">
        <f t="shared" si="457"/>
        <v>2.6966999999999998E-2</v>
      </c>
      <c r="DM333" s="32">
        <f t="shared" si="457"/>
        <v>3.3824E-2</v>
      </c>
      <c r="DN333" s="32">
        <f t="shared" si="457"/>
        <v>2.8417000000000001E-2</v>
      </c>
      <c r="DO333" s="32">
        <f t="shared" si="457"/>
        <v>2.8434000000000001E-2</v>
      </c>
      <c r="DP333" s="32">
        <f t="shared" si="457"/>
        <v>2.7282999999999998E-2</v>
      </c>
      <c r="DQ333" s="32">
        <f t="shared" si="457"/>
        <v>2.1373E-2</v>
      </c>
      <c r="DR333" s="32">
        <f t="shared" si="457"/>
        <v>2.7E-2</v>
      </c>
      <c r="DS333" s="32">
        <f t="shared" si="457"/>
        <v>2.7E-2</v>
      </c>
      <c r="DT333" s="32">
        <f t="shared" si="457"/>
        <v>2.6728999999999999E-2</v>
      </c>
      <c r="DU333" s="32">
        <f t="shared" si="457"/>
        <v>2.7E-2</v>
      </c>
      <c r="DV333" s="32">
        <f t="shared" si="457"/>
        <v>2.7E-2</v>
      </c>
      <c r="DW333" s="32">
        <f t="shared" si="457"/>
        <v>2.7650000000000001E-2</v>
      </c>
      <c r="DX333" s="32">
        <f t="shared" si="457"/>
        <v>2.5258000000000003E-2</v>
      </c>
      <c r="DY333" s="32">
        <f t="shared" si="457"/>
        <v>2.0246E-2</v>
      </c>
      <c r="DZ333" s="32">
        <f t="shared" si="457"/>
        <v>2.4791999999999998E-2</v>
      </c>
      <c r="EA333" s="32">
        <f t="shared" si="457"/>
        <v>1.1901E-2</v>
      </c>
      <c r="EB333" s="32">
        <f t="shared" si="457"/>
        <v>3.1864000000000003E-2</v>
      </c>
      <c r="EC333" s="32">
        <f t="shared" si="457"/>
        <v>2.7E-2</v>
      </c>
      <c r="ED333" s="32">
        <f t="shared" si="457"/>
        <v>4.7819999999999998E-3</v>
      </c>
      <c r="EE333" s="32">
        <f t="shared" si="457"/>
        <v>2.7E-2</v>
      </c>
      <c r="EF333" s="32">
        <f t="shared" si="457"/>
        <v>2.4594999999999999E-2</v>
      </c>
      <c r="EG333" s="32">
        <f t="shared" si="457"/>
        <v>2.7E-2</v>
      </c>
      <c r="EH333" s="32">
        <f t="shared" si="457"/>
        <v>2.7E-2</v>
      </c>
      <c r="EI333" s="32">
        <f t="shared" si="457"/>
        <v>2.7E-2</v>
      </c>
      <c r="EJ333" s="32">
        <f t="shared" si="457"/>
        <v>2.7E-2</v>
      </c>
      <c r="EK333" s="32">
        <f t="shared" si="457"/>
        <v>6.4380000000000001E-3</v>
      </c>
      <c r="EL333" s="32">
        <f t="shared" si="457"/>
        <v>8.4650000000000003E-3</v>
      </c>
      <c r="EM333" s="32">
        <f t="shared" si="457"/>
        <v>2.7477000000000001E-2</v>
      </c>
      <c r="EN333" s="32">
        <f t="shared" si="457"/>
        <v>2.9274000000000001E-2</v>
      </c>
      <c r="EO333" s="32">
        <f t="shared" si="457"/>
        <v>2.8580000000000001E-2</v>
      </c>
      <c r="EP333" s="32">
        <f t="shared" si="457"/>
        <v>3.1411999999999995E-2</v>
      </c>
      <c r="EQ333" s="32">
        <f t="shared" si="457"/>
        <v>6.9440000000000005E-3</v>
      </c>
      <c r="ER333" s="32">
        <f t="shared" si="457"/>
        <v>2.7435000000000001E-2</v>
      </c>
      <c r="ES333" s="32">
        <f t="shared" si="457"/>
        <v>2.7E-2</v>
      </c>
      <c r="ET333" s="32">
        <f t="shared" si="457"/>
        <v>2.9922999999999998E-2</v>
      </c>
      <c r="EU333" s="32">
        <f t="shared" si="457"/>
        <v>2.7E-2</v>
      </c>
      <c r="EV333" s="32">
        <f t="shared" si="457"/>
        <v>1.525E-2</v>
      </c>
      <c r="EW333" s="32">
        <f t="shared" si="457"/>
        <v>8.659E-3</v>
      </c>
      <c r="EX333" s="32">
        <f t="shared" si="457"/>
        <v>1.5723999999999998E-2</v>
      </c>
      <c r="EY333" s="32">
        <f t="shared" si="457"/>
        <v>2.7E-2</v>
      </c>
      <c r="EZ333" s="32">
        <f t="shared" si="457"/>
        <v>2.946E-2</v>
      </c>
      <c r="FA333" s="32">
        <f t="shared" si="457"/>
        <v>1.2277E-2</v>
      </c>
      <c r="FB333" s="32">
        <f t="shared" si="457"/>
        <v>1.0527999999999999E-2</v>
      </c>
      <c r="FC333" s="32">
        <f t="shared" si="457"/>
        <v>2.9308000000000001E-2</v>
      </c>
      <c r="FD333" s="32">
        <f t="shared" si="457"/>
        <v>2.7E-2</v>
      </c>
      <c r="FE333" s="32">
        <f t="shared" si="457"/>
        <v>2.6817000000000001E-2</v>
      </c>
      <c r="FF333" s="32">
        <f t="shared" si="457"/>
        <v>2.7E-2</v>
      </c>
      <c r="FG333" s="32">
        <f t="shared" ref="FG333:FX333" si="458">SUM(FG325:FG331)</f>
        <v>2.7E-2</v>
      </c>
      <c r="FH333" s="32">
        <f t="shared" si="458"/>
        <v>3.0907999999999998E-2</v>
      </c>
      <c r="FI333" s="32">
        <f t="shared" si="458"/>
        <v>1.2375000000000001E-2</v>
      </c>
      <c r="FJ333" s="32">
        <f t="shared" si="458"/>
        <v>2.3415999999999999E-2</v>
      </c>
      <c r="FK333" s="32">
        <f t="shared" si="458"/>
        <v>1.2944000000000001E-2</v>
      </c>
      <c r="FL333" s="32">
        <f t="shared" si="458"/>
        <v>2.8129999999999999E-2</v>
      </c>
      <c r="FM333" s="32">
        <f t="shared" si="458"/>
        <v>2.3837000000000001E-2</v>
      </c>
      <c r="FN333" s="32">
        <f t="shared" si="458"/>
        <v>2.7E-2</v>
      </c>
      <c r="FO333" s="32">
        <f t="shared" si="458"/>
        <v>4.6280000000000002E-3</v>
      </c>
      <c r="FP333" s="32">
        <f t="shared" si="458"/>
        <v>1.3877E-2</v>
      </c>
      <c r="FQ333" s="32">
        <f t="shared" si="458"/>
        <v>2.3546000000000001E-2</v>
      </c>
      <c r="FR333" s="32">
        <f t="shared" si="458"/>
        <v>6.7229999999999998E-3</v>
      </c>
      <c r="FS333" s="32">
        <f t="shared" si="458"/>
        <v>5.2369999999999995E-3</v>
      </c>
      <c r="FT333" s="32">
        <f t="shared" si="458"/>
        <v>3.656E-3</v>
      </c>
      <c r="FU333" s="32">
        <f t="shared" si="458"/>
        <v>3.0244999999999998E-2</v>
      </c>
      <c r="FV333" s="32">
        <f t="shared" si="458"/>
        <v>2.2803E-2</v>
      </c>
      <c r="FW333" s="32">
        <f t="shared" si="458"/>
        <v>2.6498000000000001E-2</v>
      </c>
      <c r="FX333" s="32">
        <f t="shared" si="458"/>
        <v>4.1276999999999994E-2</v>
      </c>
      <c r="FY333" s="3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</row>
    <row r="334" spans="1:193" x14ac:dyDescent="0.35">
      <c r="A334" s="2"/>
      <c r="B334" s="2" t="s">
        <v>1008</v>
      </c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  <c r="FY334" s="2"/>
      <c r="FZ334" s="2"/>
      <c r="GA334" s="2"/>
      <c r="GB334" s="2"/>
      <c r="GC334" s="2"/>
      <c r="GD334" s="2"/>
      <c r="GE334" s="2"/>
      <c r="GF334" s="2"/>
      <c r="GG334" s="2"/>
      <c r="GH334" s="2"/>
      <c r="GI334" s="2"/>
      <c r="GJ334" s="2"/>
      <c r="GK334" s="2"/>
    </row>
    <row r="335" spans="1:193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  <c r="FY335" s="2"/>
      <c r="FZ335" s="2"/>
      <c r="GA335" s="2"/>
      <c r="GB335" s="2"/>
      <c r="GC335" s="2"/>
      <c r="GD335" s="2"/>
      <c r="GE335" s="2"/>
      <c r="GF335" s="2"/>
      <c r="GG335" s="2"/>
      <c r="GH335" s="2"/>
      <c r="GI335" s="2"/>
      <c r="GJ335" s="2"/>
      <c r="GK335" s="2"/>
    </row>
    <row r="336" spans="1:193" x14ac:dyDescent="0.35">
      <c r="A336" s="3" t="s">
        <v>648</v>
      </c>
      <c r="B336" s="2" t="s">
        <v>649</v>
      </c>
      <c r="C336" s="12">
        <f>ROUND(IF(AND(C101&gt;459,C137&gt;C19),MIN(C223,(C197/459)*(C95)),C223),2)</f>
        <v>78147139.159999996</v>
      </c>
      <c r="D336" s="12">
        <f t="shared" ref="D336:BO336" si="459">ROUND(IF(AND(D101&gt;459,D137&gt;D19),MIN(D223,(D197/459)*(D95)),D223),2)</f>
        <v>416966479.31</v>
      </c>
      <c r="E336" s="12">
        <f t="shared" si="459"/>
        <v>64616303.329999998</v>
      </c>
      <c r="F336" s="12">
        <f t="shared" si="459"/>
        <v>254443404.46000001</v>
      </c>
      <c r="G336" s="12">
        <f t="shared" si="459"/>
        <v>18160031.07</v>
      </c>
      <c r="H336" s="12">
        <f t="shared" si="459"/>
        <v>13483372.75</v>
      </c>
      <c r="I336" s="12">
        <f t="shared" si="459"/>
        <v>88034315.569999993</v>
      </c>
      <c r="J336" s="12">
        <f t="shared" si="459"/>
        <v>22995226.800000001</v>
      </c>
      <c r="K336" s="12">
        <f t="shared" si="459"/>
        <v>4374621.03</v>
      </c>
      <c r="L336" s="12">
        <f t="shared" si="459"/>
        <v>25394101.940000001</v>
      </c>
      <c r="M336" s="12">
        <f t="shared" si="459"/>
        <v>12397308.23</v>
      </c>
      <c r="N336" s="12">
        <f t="shared" si="459"/>
        <v>564871582.88999999</v>
      </c>
      <c r="O336" s="12">
        <f t="shared" si="459"/>
        <v>141115329.94999999</v>
      </c>
      <c r="P336" s="12">
        <f t="shared" si="459"/>
        <v>5537022.4699999997</v>
      </c>
      <c r="Q336" s="12">
        <f t="shared" si="459"/>
        <v>470694937.00999999</v>
      </c>
      <c r="R336" s="12">
        <f t="shared" si="459"/>
        <v>10190931.960000001</v>
      </c>
      <c r="S336" s="12">
        <f t="shared" si="459"/>
        <v>17771868.300000001</v>
      </c>
      <c r="T336" s="12">
        <f t="shared" si="459"/>
        <v>3276448.2</v>
      </c>
      <c r="U336" s="12">
        <f t="shared" si="459"/>
        <v>1204213.52</v>
      </c>
      <c r="V336" s="12">
        <f t="shared" si="459"/>
        <v>4144150.3</v>
      </c>
      <c r="W336" s="12">
        <f t="shared" si="459"/>
        <v>3685868.44</v>
      </c>
      <c r="X336" s="12">
        <f t="shared" si="459"/>
        <v>1147087.04</v>
      </c>
      <c r="Y336" s="12">
        <f t="shared" si="459"/>
        <v>5667119.5300000003</v>
      </c>
      <c r="Z336" s="12">
        <f t="shared" si="459"/>
        <v>3692552.91</v>
      </c>
      <c r="AA336" s="12">
        <f t="shared" si="459"/>
        <v>342042357.17000002</v>
      </c>
      <c r="AB336" s="12">
        <f t="shared" si="459"/>
        <v>304470885.63</v>
      </c>
      <c r="AC336" s="12">
        <f t="shared" si="459"/>
        <v>10885713.82</v>
      </c>
      <c r="AD336" s="12">
        <f t="shared" si="459"/>
        <v>16031416.119999999</v>
      </c>
      <c r="AE336" s="12">
        <f t="shared" si="459"/>
        <v>2010763.46</v>
      </c>
      <c r="AF336" s="12">
        <f t="shared" si="459"/>
        <v>3483530.12</v>
      </c>
      <c r="AG336" s="12">
        <f t="shared" si="459"/>
        <v>7411921.25</v>
      </c>
      <c r="AH336" s="12">
        <f t="shared" si="459"/>
        <v>11018133.630000001</v>
      </c>
      <c r="AI336" s="12">
        <f t="shared" si="459"/>
        <v>5538957.0199999996</v>
      </c>
      <c r="AJ336" s="12">
        <f t="shared" si="459"/>
        <v>3456451.81</v>
      </c>
      <c r="AK336" s="12">
        <f t="shared" si="459"/>
        <v>3201221.56</v>
      </c>
      <c r="AL336" s="12">
        <f t="shared" si="459"/>
        <v>4518307.1900000004</v>
      </c>
      <c r="AM336" s="12">
        <f t="shared" si="459"/>
        <v>5002586.78</v>
      </c>
      <c r="AN336" s="12">
        <f t="shared" si="459"/>
        <v>4556350.07</v>
      </c>
      <c r="AO336" s="12">
        <f t="shared" si="459"/>
        <v>45524199.770000003</v>
      </c>
      <c r="AP336" s="12">
        <f t="shared" si="459"/>
        <v>963257228.94000006</v>
      </c>
      <c r="AQ336" s="12">
        <f t="shared" si="459"/>
        <v>4166439.95</v>
      </c>
      <c r="AR336" s="12">
        <f t="shared" si="459"/>
        <v>666802950.40999997</v>
      </c>
      <c r="AS336" s="12">
        <f t="shared" si="459"/>
        <v>76600150.150000006</v>
      </c>
      <c r="AT336" s="12">
        <f t="shared" si="459"/>
        <v>28025802.530000001</v>
      </c>
      <c r="AU336" s="12">
        <f t="shared" si="459"/>
        <v>5016244.9000000004</v>
      </c>
      <c r="AV336" s="12">
        <f t="shared" si="459"/>
        <v>4895144.3099999996</v>
      </c>
      <c r="AW336" s="12">
        <f t="shared" si="459"/>
        <v>4397858.97</v>
      </c>
      <c r="AX336" s="12">
        <f t="shared" si="459"/>
        <v>1492163.15</v>
      </c>
      <c r="AY336" s="12">
        <f t="shared" si="459"/>
        <v>6005741.4100000001</v>
      </c>
      <c r="AZ336" s="12">
        <f t="shared" si="459"/>
        <v>137994831.69999999</v>
      </c>
      <c r="BA336" s="12">
        <f t="shared" si="459"/>
        <v>97165731.469999999</v>
      </c>
      <c r="BB336" s="12">
        <f t="shared" si="459"/>
        <v>78887501.299999997</v>
      </c>
      <c r="BC336" s="12">
        <f t="shared" si="459"/>
        <v>285882086.25</v>
      </c>
      <c r="BD336" s="12">
        <f t="shared" si="459"/>
        <v>39815687.509999998</v>
      </c>
      <c r="BE336" s="12">
        <f t="shared" si="459"/>
        <v>14195039.85</v>
      </c>
      <c r="BF336" s="12">
        <f t="shared" si="459"/>
        <v>270787727.23000002</v>
      </c>
      <c r="BG336" s="12">
        <f t="shared" si="459"/>
        <v>11204764.67</v>
      </c>
      <c r="BH336" s="12">
        <f t="shared" si="459"/>
        <v>7074053.2599999998</v>
      </c>
      <c r="BI336" s="12">
        <f t="shared" si="459"/>
        <v>4434719.5599999996</v>
      </c>
      <c r="BJ336" s="12">
        <f t="shared" si="459"/>
        <v>69022671.099999994</v>
      </c>
      <c r="BK336" s="12">
        <f t="shared" si="459"/>
        <v>239653090.05000001</v>
      </c>
      <c r="BL336" s="12">
        <f t="shared" si="459"/>
        <v>1496339.92</v>
      </c>
      <c r="BM336" s="12">
        <f t="shared" si="459"/>
        <v>5852058.71</v>
      </c>
      <c r="BN336" s="12">
        <f t="shared" si="459"/>
        <v>33385494.350000001</v>
      </c>
      <c r="BO336" s="12">
        <f t="shared" si="459"/>
        <v>14218807.92</v>
      </c>
      <c r="BP336" s="12">
        <f t="shared" ref="BP336:EA336" si="460">ROUND(IF(AND(BP101&gt;459,BP137&gt;BP19),MIN(BP223,(BP197/459)*(BP95)),BP223),2)</f>
        <v>3142448.39</v>
      </c>
      <c r="BQ336" s="12">
        <f t="shared" si="460"/>
        <v>72129864.069999993</v>
      </c>
      <c r="BR336" s="12">
        <f t="shared" si="460"/>
        <v>49663909.579999998</v>
      </c>
      <c r="BS336" s="12">
        <f t="shared" si="460"/>
        <v>13949374.09</v>
      </c>
      <c r="BT336" s="12">
        <f t="shared" si="460"/>
        <v>5577126.5599999996</v>
      </c>
      <c r="BU336" s="12">
        <f t="shared" si="460"/>
        <v>5982853.0999999996</v>
      </c>
      <c r="BV336" s="12">
        <f t="shared" si="460"/>
        <v>14370204.029999999</v>
      </c>
      <c r="BW336" s="12">
        <f t="shared" si="460"/>
        <v>22865729.5</v>
      </c>
      <c r="BX336" s="12">
        <f t="shared" si="460"/>
        <v>1733353.12</v>
      </c>
      <c r="BY336" s="12">
        <f t="shared" si="460"/>
        <v>6104510.7599999998</v>
      </c>
      <c r="BZ336" s="12">
        <f t="shared" si="460"/>
        <v>3604832.97</v>
      </c>
      <c r="CA336" s="12">
        <f t="shared" si="460"/>
        <v>2962874.97</v>
      </c>
      <c r="CB336" s="12">
        <f t="shared" si="460"/>
        <v>790658576.59000003</v>
      </c>
      <c r="CC336" s="12">
        <f t="shared" si="460"/>
        <v>3516711.24</v>
      </c>
      <c r="CD336" s="12">
        <f t="shared" si="460"/>
        <v>3375061.51</v>
      </c>
      <c r="CE336" s="12">
        <f t="shared" si="460"/>
        <v>2953571.51</v>
      </c>
      <c r="CF336" s="12">
        <f t="shared" si="460"/>
        <v>2233649.35</v>
      </c>
      <c r="CG336" s="12">
        <f t="shared" si="460"/>
        <v>3547923.03</v>
      </c>
      <c r="CH336" s="12">
        <f t="shared" si="460"/>
        <v>2170409.69</v>
      </c>
      <c r="CI336" s="12">
        <f t="shared" si="460"/>
        <v>8411456.9100000001</v>
      </c>
      <c r="CJ336" s="12">
        <f t="shared" si="460"/>
        <v>10270428.92</v>
      </c>
      <c r="CK336" s="12">
        <f t="shared" si="460"/>
        <v>55767649.030000001</v>
      </c>
      <c r="CL336" s="12">
        <f t="shared" si="460"/>
        <v>14708203.380000001</v>
      </c>
      <c r="CM336" s="12">
        <f t="shared" si="460"/>
        <v>9441718.0399999991</v>
      </c>
      <c r="CN336" s="12">
        <f t="shared" si="460"/>
        <v>344783333.43000001</v>
      </c>
      <c r="CO336" s="12">
        <f t="shared" si="460"/>
        <v>154357842.65000001</v>
      </c>
      <c r="CP336" s="12">
        <f t="shared" si="460"/>
        <v>11427580.92</v>
      </c>
      <c r="CQ336" s="12">
        <f t="shared" si="460"/>
        <v>9763217.6199999992</v>
      </c>
      <c r="CR336" s="12">
        <f t="shared" si="460"/>
        <v>4029365.17</v>
      </c>
      <c r="CS336" s="12">
        <f t="shared" si="460"/>
        <v>4254727.6100000003</v>
      </c>
      <c r="CT336" s="12">
        <f t="shared" si="460"/>
        <v>2337789.4500000002</v>
      </c>
      <c r="CU336" s="12">
        <f t="shared" si="460"/>
        <v>1117089.18</v>
      </c>
      <c r="CV336" s="12">
        <f t="shared" si="460"/>
        <v>1075242.08</v>
      </c>
      <c r="CW336" s="12">
        <f t="shared" si="460"/>
        <v>3800501.4</v>
      </c>
      <c r="CX336" s="12">
        <f t="shared" si="460"/>
        <v>5905231.3899999997</v>
      </c>
      <c r="CY336" s="12">
        <f t="shared" si="460"/>
        <v>1171388.0900000001</v>
      </c>
      <c r="CZ336" s="12">
        <f t="shared" si="460"/>
        <v>19999355.600000001</v>
      </c>
      <c r="DA336" s="12">
        <f t="shared" si="460"/>
        <v>3511096.64</v>
      </c>
      <c r="DB336" s="12">
        <f t="shared" si="460"/>
        <v>4757312.1500000004</v>
      </c>
      <c r="DC336" s="12">
        <f t="shared" si="460"/>
        <v>3506217.19</v>
      </c>
      <c r="DD336" s="12">
        <f t="shared" si="460"/>
        <v>3288047.29</v>
      </c>
      <c r="DE336" s="12">
        <f t="shared" si="460"/>
        <v>4724051.8600000003</v>
      </c>
      <c r="DF336" s="12">
        <f t="shared" si="460"/>
        <v>209304994.31999999</v>
      </c>
      <c r="DG336" s="12">
        <f t="shared" si="460"/>
        <v>2566180.0699999998</v>
      </c>
      <c r="DH336" s="12">
        <f t="shared" si="460"/>
        <v>20004121.510000002</v>
      </c>
      <c r="DI336" s="12">
        <f t="shared" si="460"/>
        <v>26893711.620000001</v>
      </c>
      <c r="DJ336" s="12">
        <f t="shared" si="460"/>
        <v>8133715</v>
      </c>
      <c r="DK336" s="12">
        <f t="shared" si="460"/>
        <v>6612237.1100000003</v>
      </c>
      <c r="DL336" s="12">
        <f t="shared" si="460"/>
        <v>66283619.859999999</v>
      </c>
      <c r="DM336" s="12">
        <f t="shared" si="460"/>
        <v>4252684.09</v>
      </c>
      <c r="DN336" s="12">
        <f t="shared" si="460"/>
        <v>16597021.67</v>
      </c>
      <c r="DO336" s="12">
        <f t="shared" si="460"/>
        <v>37884159.100000001</v>
      </c>
      <c r="DP336" s="12">
        <f t="shared" si="460"/>
        <v>3738845.83</v>
      </c>
      <c r="DQ336" s="12">
        <f t="shared" si="460"/>
        <v>10290102.73</v>
      </c>
      <c r="DR336" s="12">
        <f t="shared" si="460"/>
        <v>15870182</v>
      </c>
      <c r="DS336" s="12">
        <f t="shared" si="460"/>
        <v>7690123.5300000003</v>
      </c>
      <c r="DT336" s="12">
        <f t="shared" si="460"/>
        <v>3542962.94</v>
      </c>
      <c r="DU336" s="12">
        <f t="shared" si="460"/>
        <v>5199837.3600000003</v>
      </c>
      <c r="DV336" s="12">
        <f t="shared" si="460"/>
        <v>3887778.17</v>
      </c>
      <c r="DW336" s="12">
        <f t="shared" si="460"/>
        <v>4608650.6500000004</v>
      </c>
      <c r="DX336" s="12">
        <f t="shared" si="460"/>
        <v>3386263.76</v>
      </c>
      <c r="DY336" s="12">
        <f t="shared" si="460"/>
        <v>4865787.32</v>
      </c>
      <c r="DZ336" s="12">
        <f t="shared" si="460"/>
        <v>8986872.2699999996</v>
      </c>
      <c r="EA336" s="12">
        <f t="shared" si="460"/>
        <v>6844732.9100000001</v>
      </c>
      <c r="EB336" s="12">
        <f t="shared" ref="EB336:FX336" si="461">ROUND(IF(AND(EB101&gt;459,EB137&gt;EB19),MIN(EB223,(EB197/459)*(EB95)),EB223),2)</f>
        <v>6383382.79</v>
      </c>
      <c r="EC336" s="12">
        <f t="shared" si="461"/>
        <v>4065084.6</v>
      </c>
      <c r="ED336" s="12">
        <f t="shared" si="461"/>
        <v>22702314.510000002</v>
      </c>
      <c r="EE336" s="12">
        <f t="shared" si="461"/>
        <v>3497823.87</v>
      </c>
      <c r="EF336" s="12">
        <f t="shared" si="461"/>
        <v>16042067.48</v>
      </c>
      <c r="EG336" s="12">
        <f t="shared" si="461"/>
        <v>3889331.36</v>
      </c>
      <c r="EH336" s="12">
        <f t="shared" si="461"/>
        <v>3942668.13</v>
      </c>
      <c r="EI336" s="12">
        <f t="shared" si="461"/>
        <v>159934417.15000001</v>
      </c>
      <c r="EJ336" s="12">
        <f t="shared" si="461"/>
        <v>109828532.48</v>
      </c>
      <c r="EK336" s="12">
        <f t="shared" si="461"/>
        <v>8110320.5499999998</v>
      </c>
      <c r="EL336" s="12">
        <f t="shared" si="461"/>
        <v>6006797.71</v>
      </c>
      <c r="EM336" s="12">
        <f t="shared" si="461"/>
        <v>5152796.4800000004</v>
      </c>
      <c r="EN336" s="12">
        <f t="shared" si="461"/>
        <v>10758598.57</v>
      </c>
      <c r="EO336" s="12">
        <f t="shared" si="461"/>
        <v>4384824.93</v>
      </c>
      <c r="EP336" s="12">
        <f t="shared" si="461"/>
        <v>5936914.6600000001</v>
      </c>
      <c r="EQ336" s="12">
        <f t="shared" si="461"/>
        <v>29568552.190000001</v>
      </c>
      <c r="ER336" s="12">
        <f t="shared" si="461"/>
        <v>5089278.55</v>
      </c>
      <c r="ES336" s="12">
        <f t="shared" si="461"/>
        <v>3514565.82</v>
      </c>
      <c r="ET336" s="12">
        <f t="shared" si="461"/>
        <v>3984949.18</v>
      </c>
      <c r="EU336" s="12">
        <f t="shared" si="461"/>
        <v>7355078.96</v>
      </c>
      <c r="EV336" s="12">
        <f t="shared" si="461"/>
        <v>1804480.75</v>
      </c>
      <c r="EW336" s="12">
        <f t="shared" si="461"/>
        <v>11431124.630000001</v>
      </c>
      <c r="EX336" s="12">
        <f t="shared" si="461"/>
        <v>3591983.13</v>
      </c>
      <c r="EY336" s="12">
        <f t="shared" si="461"/>
        <v>2780107.46</v>
      </c>
      <c r="EZ336" s="12">
        <f t="shared" si="461"/>
        <v>2562992.52</v>
      </c>
      <c r="FA336" s="12">
        <f t="shared" si="461"/>
        <v>41144584.310000002</v>
      </c>
      <c r="FB336" s="12">
        <f t="shared" si="461"/>
        <v>4655102.53</v>
      </c>
      <c r="FC336" s="12">
        <f t="shared" si="461"/>
        <v>19202609.629999999</v>
      </c>
      <c r="FD336" s="12">
        <f t="shared" si="461"/>
        <v>5633996.0700000003</v>
      </c>
      <c r="FE336" s="12">
        <f t="shared" si="461"/>
        <v>1822906.05</v>
      </c>
      <c r="FF336" s="12">
        <f t="shared" si="461"/>
        <v>3794441.21</v>
      </c>
      <c r="FG336" s="12">
        <f t="shared" si="461"/>
        <v>2692281.87</v>
      </c>
      <c r="FH336" s="12">
        <f t="shared" si="461"/>
        <v>1675860.55</v>
      </c>
      <c r="FI336" s="12">
        <f t="shared" si="461"/>
        <v>19275792.5</v>
      </c>
      <c r="FJ336" s="12">
        <f t="shared" si="461"/>
        <v>22746683.73</v>
      </c>
      <c r="FK336" s="12">
        <f t="shared" si="461"/>
        <v>29479514.34</v>
      </c>
      <c r="FL336" s="12">
        <f t="shared" si="461"/>
        <v>89115649.709999993</v>
      </c>
      <c r="FM336" s="12">
        <f t="shared" si="461"/>
        <v>42708729.479999997</v>
      </c>
      <c r="FN336" s="12">
        <f t="shared" si="461"/>
        <v>255931761.24000001</v>
      </c>
      <c r="FO336" s="12">
        <f t="shared" si="461"/>
        <v>12755160.68</v>
      </c>
      <c r="FP336" s="12">
        <f t="shared" si="461"/>
        <v>26112387.739999998</v>
      </c>
      <c r="FQ336" s="12">
        <f t="shared" si="461"/>
        <v>11806456.640000001</v>
      </c>
      <c r="FR336" s="12">
        <f t="shared" si="461"/>
        <v>3337751.62</v>
      </c>
      <c r="FS336" s="12">
        <f t="shared" si="461"/>
        <v>3148420.14</v>
      </c>
      <c r="FT336" s="12">
        <f t="shared" si="461"/>
        <v>1489247.78</v>
      </c>
      <c r="FU336" s="12">
        <f t="shared" si="461"/>
        <v>10225254.17</v>
      </c>
      <c r="FV336" s="12">
        <f t="shared" si="461"/>
        <v>9857827.2200000007</v>
      </c>
      <c r="FW336" s="12">
        <f t="shared" si="461"/>
        <v>2973919.75</v>
      </c>
      <c r="FX336" s="12">
        <f t="shared" si="461"/>
        <v>1390513.69</v>
      </c>
      <c r="FY336" s="12"/>
      <c r="FZ336" s="2">
        <f>SUM(C336:FY336)</f>
        <v>9308586796.1299915</v>
      </c>
      <c r="GA336" s="82">
        <f>ROUND(FZ336/FZ95,2)</f>
        <v>11666.18</v>
      </c>
      <c r="GB336" s="2"/>
      <c r="GC336" s="2"/>
      <c r="GD336" s="2"/>
      <c r="GE336" s="2"/>
      <c r="GF336" s="2"/>
      <c r="GG336" s="2"/>
      <c r="GH336" s="2"/>
      <c r="GI336" s="2"/>
      <c r="GJ336" s="2"/>
      <c r="GK336" s="2"/>
    </row>
    <row r="337" spans="1:193" x14ac:dyDescent="0.35">
      <c r="A337" s="2"/>
      <c r="B337" s="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2"/>
      <c r="GA337" s="82">
        <f>ROUND(GA336*0.95,2)</f>
        <v>11082.87</v>
      </c>
      <c r="GB337" s="2"/>
      <c r="GC337" s="2"/>
      <c r="GD337" s="2"/>
      <c r="GE337" s="2"/>
      <c r="GF337" s="2"/>
      <c r="GG337" s="2"/>
      <c r="GH337" s="2"/>
      <c r="GI337" s="2"/>
      <c r="GJ337" s="2"/>
      <c r="GK337" s="2"/>
    </row>
    <row r="338" spans="1:193" x14ac:dyDescent="0.35">
      <c r="B338" s="2"/>
      <c r="F338" s="108"/>
      <c r="G338" s="108"/>
      <c r="BY338" s="109"/>
      <c r="GA338" s="81"/>
    </row>
    <row r="339" spans="1:193" x14ac:dyDescent="0.35">
      <c r="B339" s="4"/>
    </row>
    <row r="340" spans="1:193" x14ac:dyDescent="0.35">
      <c r="B340" s="4"/>
      <c r="BY340">
        <v>5574299.9699999997</v>
      </c>
    </row>
    <row r="341" spans="1:193" x14ac:dyDescent="0.35">
      <c r="BY341">
        <f>BY340-BY336</f>
        <v>-530210.79</v>
      </c>
    </row>
    <row r="342" spans="1:193" x14ac:dyDescent="0.35">
      <c r="F342" s="108"/>
      <c r="G342" s="108"/>
    </row>
    <row r="343" spans="1:193" x14ac:dyDescent="0.35">
      <c r="F343" s="108"/>
      <c r="G343" s="108"/>
    </row>
    <row r="344" spans="1:193" x14ac:dyDescent="0.35">
      <c r="F344" s="108"/>
      <c r="G344" s="108"/>
    </row>
    <row r="345" spans="1:193" x14ac:dyDescent="0.35">
      <c r="F345" s="108"/>
      <c r="G345" s="108"/>
    </row>
    <row r="346" spans="1:193" x14ac:dyDescent="0.35">
      <c r="F346" s="108"/>
      <c r="G346" s="108"/>
    </row>
    <row r="347" spans="1:193" x14ac:dyDescent="0.35">
      <c r="F347" s="108"/>
      <c r="G347" s="108"/>
    </row>
    <row r="348" spans="1:193" x14ac:dyDescent="0.35">
      <c r="F348" s="108"/>
      <c r="G348" s="108"/>
    </row>
    <row r="349" spans="1:193" x14ac:dyDescent="0.35">
      <c r="F349" s="108"/>
      <c r="G349" s="108"/>
    </row>
    <row r="350" spans="1:193" x14ac:dyDescent="0.35">
      <c r="F350" s="108"/>
      <c r="G350" s="108"/>
    </row>
    <row r="351" spans="1:193" x14ac:dyDescent="0.35">
      <c r="F351" s="108"/>
      <c r="G351" s="108"/>
    </row>
    <row r="352" spans="1:193" x14ac:dyDescent="0.35">
      <c r="F352" s="108"/>
      <c r="G352" s="108"/>
    </row>
    <row r="353" spans="6:7" x14ac:dyDescent="0.35">
      <c r="F353" s="108"/>
      <c r="G353" s="108"/>
    </row>
    <row r="354" spans="6:7" x14ac:dyDescent="0.35">
      <c r="F354" s="108"/>
      <c r="G354" s="108"/>
    </row>
    <row r="355" spans="6:7" x14ac:dyDescent="0.35">
      <c r="F355" s="108"/>
      <c r="G355" s="108"/>
    </row>
    <row r="356" spans="6:7" x14ac:dyDescent="0.35">
      <c r="F356" s="108"/>
      <c r="G356" s="108"/>
    </row>
    <row r="357" spans="6:7" x14ac:dyDescent="0.35">
      <c r="F357" s="108"/>
      <c r="G357" s="108"/>
    </row>
    <row r="358" spans="6:7" x14ac:dyDescent="0.35">
      <c r="F358" s="108"/>
      <c r="G358" s="108"/>
    </row>
    <row r="359" spans="6:7" x14ac:dyDescent="0.35">
      <c r="F359" s="108"/>
      <c r="G359" s="108"/>
    </row>
    <row r="360" spans="6:7" x14ac:dyDescent="0.35">
      <c r="F360" s="108"/>
      <c r="G360" s="108"/>
    </row>
    <row r="361" spans="6:7" x14ac:dyDescent="0.35">
      <c r="F361" s="108"/>
      <c r="G361" s="108"/>
    </row>
    <row r="362" spans="6:7" x14ac:dyDescent="0.35">
      <c r="F362" s="108"/>
      <c r="G362" s="108"/>
    </row>
    <row r="363" spans="6:7" x14ac:dyDescent="0.35">
      <c r="F363" s="108"/>
      <c r="G363" s="108"/>
    </row>
    <row r="364" spans="6:7" x14ac:dyDescent="0.35">
      <c r="F364" s="108"/>
      <c r="G364" s="108"/>
    </row>
    <row r="365" spans="6:7" x14ac:dyDescent="0.35">
      <c r="F365" s="108"/>
      <c r="G365" s="108"/>
    </row>
    <row r="366" spans="6:7" x14ac:dyDescent="0.35">
      <c r="F366" s="108"/>
      <c r="G366" s="108"/>
    </row>
    <row r="367" spans="6:7" x14ac:dyDescent="0.35">
      <c r="F367" s="108"/>
      <c r="G367" s="108"/>
    </row>
    <row r="368" spans="6:7" x14ac:dyDescent="0.35">
      <c r="F368" s="108"/>
      <c r="G368" s="108"/>
    </row>
    <row r="369" spans="6:7" x14ac:dyDescent="0.35">
      <c r="F369" s="108"/>
      <c r="G369" s="108"/>
    </row>
    <row r="370" spans="6:7" x14ac:dyDescent="0.35">
      <c r="F370" s="108"/>
      <c r="G370" s="108"/>
    </row>
    <row r="371" spans="6:7" x14ac:dyDescent="0.35">
      <c r="F371" s="108"/>
      <c r="G371" s="108"/>
    </row>
    <row r="372" spans="6:7" x14ac:dyDescent="0.35">
      <c r="F372" s="108"/>
      <c r="G372" s="108"/>
    </row>
    <row r="373" spans="6:7" x14ac:dyDescent="0.35">
      <c r="F373" s="108"/>
      <c r="G373" s="108"/>
    </row>
    <row r="374" spans="6:7" x14ac:dyDescent="0.35">
      <c r="F374" s="108"/>
      <c r="G374" s="108"/>
    </row>
    <row r="375" spans="6:7" x14ac:dyDescent="0.35">
      <c r="F375" s="108"/>
      <c r="G375" s="108"/>
    </row>
    <row r="376" spans="6:7" x14ac:dyDescent="0.35">
      <c r="F376" s="108"/>
      <c r="G376" s="108"/>
    </row>
    <row r="377" spans="6:7" x14ac:dyDescent="0.35">
      <c r="F377" s="108"/>
      <c r="G377" s="108"/>
    </row>
    <row r="378" spans="6:7" x14ac:dyDescent="0.35">
      <c r="F378" s="108"/>
      <c r="G378" s="108"/>
    </row>
    <row r="379" spans="6:7" x14ac:dyDescent="0.35">
      <c r="F379" s="108"/>
      <c r="G379" s="108"/>
    </row>
    <row r="380" spans="6:7" x14ac:dyDescent="0.35">
      <c r="F380" s="108"/>
      <c r="G380" s="108"/>
    </row>
    <row r="381" spans="6:7" x14ac:dyDescent="0.35">
      <c r="F381" s="108"/>
      <c r="G381" s="108"/>
    </row>
    <row r="382" spans="6:7" x14ac:dyDescent="0.35">
      <c r="F382" s="108"/>
      <c r="G382" s="108"/>
    </row>
    <row r="383" spans="6:7" x14ac:dyDescent="0.35">
      <c r="F383" s="108"/>
      <c r="G383" s="108"/>
    </row>
    <row r="384" spans="6:7" x14ac:dyDescent="0.35">
      <c r="F384" s="108"/>
      <c r="G384" s="108"/>
    </row>
    <row r="385" spans="6:7" x14ac:dyDescent="0.35">
      <c r="F385" s="108"/>
      <c r="G385" s="108"/>
    </row>
    <row r="386" spans="6:7" x14ac:dyDescent="0.35">
      <c r="F386" s="108"/>
      <c r="G386" s="108"/>
    </row>
    <row r="387" spans="6:7" x14ac:dyDescent="0.35">
      <c r="F387" s="108"/>
      <c r="G387" s="108"/>
    </row>
    <row r="388" spans="6:7" x14ac:dyDescent="0.35">
      <c r="F388" s="108"/>
      <c r="G388" s="108"/>
    </row>
    <row r="389" spans="6:7" x14ac:dyDescent="0.35">
      <c r="F389" s="108"/>
      <c r="G389" s="108"/>
    </row>
    <row r="390" spans="6:7" x14ac:dyDescent="0.35">
      <c r="F390" s="108"/>
      <c r="G390" s="108"/>
    </row>
    <row r="391" spans="6:7" x14ac:dyDescent="0.35">
      <c r="F391" s="108"/>
      <c r="G391" s="108"/>
    </row>
    <row r="392" spans="6:7" x14ac:dyDescent="0.35">
      <c r="F392" s="108"/>
      <c r="G392" s="108"/>
    </row>
    <row r="393" spans="6:7" x14ac:dyDescent="0.35">
      <c r="F393" s="108"/>
      <c r="G393" s="108"/>
    </row>
    <row r="394" spans="6:7" x14ac:dyDescent="0.35">
      <c r="F394" s="108"/>
      <c r="G394" s="108"/>
    </row>
    <row r="395" spans="6:7" x14ac:dyDescent="0.35">
      <c r="F395" s="108"/>
      <c r="G395" s="108"/>
    </row>
    <row r="396" spans="6:7" x14ac:dyDescent="0.35">
      <c r="F396" s="108"/>
      <c r="G396" s="108"/>
    </row>
    <row r="397" spans="6:7" x14ac:dyDescent="0.35">
      <c r="F397" s="108"/>
      <c r="G397" s="108"/>
    </row>
    <row r="398" spans="6:7" x14ac:dyDescent="0.35">
      <c r="F398" s="108"/>
      <c r="G398" s="108"/>
    </row>
    <row r="399" spans="6:7" x14ac:dyDescent="0.35">
      <c r="F399" s="108"/>
      <c r="G399" s="108"/>
    </row>
    <row r="400" spans="6:7" x14ac:dyDescent="0.35">
      <c r="F400" s="108"/>
      <c r="G400" s="108"/>
    </row>
    <row r="401" spans="6:7" x14ac:dyDescent="0.35">
      <c r="F401" s="108"/>
      <c r="G401" s="108"/>
    </row>
    <row r="402" spans="6:7" x14ac:dyDescent="0.35">
      <c r="F402" s="108"/>
      <c r="G402" s="108"/>
    </row>
    <row r="403" spans="6:7" x14ac:dyDescent="0.35">
      <c r="F403" s="108"/>
      <c r="G403" s="108"/>
    </row>
    <row r="404" spans="6:7" x14ac:dyDescent="0.35">
      <c r="F404" s="108"/>
      <c r="G404" s="108"/>
    </row>
    <row r="405" spans="6:7" x14ac:dyDescent="0.35">
      <c r="F405" s="108"/>
      <c r="G405" s="108"/>
    </row>
    <row r="406" spans="6:7" x14ac:dyDescent="0.35">
      <c r="F406" s="108"/>
      <c r="G406" s="108"/>
    </row>
    <row r="407" spans="6:7" x14ac:dyDescent="0.35">
      <c r="F407" s="108"/>
      <c r="G407" s="108"/>
    </row>
    <row r="408" spans="6:7" x14ac:dyDescent="0.35">
      <c r="F408" s="108"/>
      <c r="G408" s="108"/>
    </row>
    <row r="409" spans="6:7" x14ac:dyDescent="0.35">
      <c r="F409" s="108"/>
      <c r="G409" s="108"/>
    </row>
    <row r="410" spans="6:7" x14ac:dyDescent="0.35">
      <c r="F410" s="108"/>
      <c r="G410" s="108"/>
    </row>
    <row r="411" spans="6:7" x14ac:dyDescent="0.35">
      <c r="F411" s="108"/>
      <c r="G411" s="108"/>
    </row>
    <row r="412" spans="6:7" x14ac:dyDescent="0.35">
      <c r="F412" s="108"/>
      <c r="G412" s="108"/>
    </row>
    <row r="413" spans="6:7" x14ac:dyDescent="0.35">
      <c r="F413" s="108"/>
      <c r="G413" s="108"/>
    </row>
    <row r="414" spans="6:7" x14ac:dyDescent="0.35">
      <c r="F414" s="108"/>
      <c r="G414" s="108"/>
    </row>
    <row r="415" spans="6:7" x14ac:dyDescent="0.35">
      <c r="F415" s="108"/>
      <c r="G415" s="108"/>
    </row>
    <row r="416" spans="6:7" x14ac:dyDescent="0.35">
      <c r="F416" s="108"/>
      <c r="G416" s="108"/>
    </row>
    <row r="417" spans="6:7" x14ac:dyDescent="0.35">
      <c r="F417" s="108"/>
      <c r="G417" s="108"/>
    </row>
    <row r="418" spans="6:7" x14ac:dyDescent="0.35">
      <c r="F418" s="108"/>
      <c r="G418" s="108"/>
    </row>
    <row r="419" spans="6:7" x14ac:dyDescent="0.35">
      <c r="F419" s="108"/>
      <c r="G419" s="108"/>
    </row>
    <row r="420" spans="6:7" x14ac:dyDescent="0.35">
      <c r="F420" s="108"/>
      <c r="G420" s="108"/>
    </row>
    <row r="421" spans="6:7" x14ac:dyDescent="0.35">
      <c r="F421" s="108"/>
      <c r="G421" s="108"/>
    </row>
    <row r="422" spans="6:7" x14ac:dyDescent="0.35">
      <c r="F422" s="108"/>
      <c r="G422" s="108"/>
    </row>
    <row r="423" spans="6:7" x14ac:dyDescent="0.35">
      <c r="F423" s="108"/>
      <c r="G423" s="108"/>
    </row>
    <row r="424" spans="6:7" x14ac:dyDescent="0.35">
      <c r="F424" s="108"/>
      <c r="G424" s="108"/>
    </row>
    <row r="425" spans="6:7" x14ac:dyDescent="0.35">
      <c r="F425" s="108"/>
      <c r="G425" s="108"/>
    </row>
    <row r="426" spans="6:7" x14ac:dyDescent="0.35">
      <c r="F426" s="108"/>
      <c r="G426" s="108"/>
    </row>
    <row r="427" spans="6:7" x14ac:dyDescent="0.35">
      <c r="F427" s="108"/>
      <c r="G427" s="108"/>
    </row>
    <row r="428" spans="6:7" x14ac:dyDescent="0.35">
      <c r="F428" s="108"/>
      <c r="G428" s="108"/>
    </row>
    <row r="429" spans="6:7" x14ac:dyDescent="0.35">
      <c r="F429" s="108"/>
      <c r="G429" s="108"/>
    </row>
    <row r="430" spans="6:7" x14ac:dyDescent="0.35">
      <c r="F430" s="108"/>
      <c r="G430" s="108"/>
    </row>
    <row r="431" spans="6:7" x14ac:dyDescent="0.35">
      <c r="F431" s="108"/>
      <c r="G431" s="108"/>
    </row>
    <row r="432" spans="6:7" x14ac:dyDescent="0.35">
      <c r="F432" s="108"/>
      <c r="G432" s="108"/>
    </row>
    <row r="433" spans="6:7" x14ac:dyDescent="0.35">
      <c r="F433" s="108"/>
      <c r="G433" s="108"/>
    </row>
    <row r="434" spans="6:7" x14ac:dyDescent="0.35">
      <c r="F434" s="108"/>
      <c r="G434" s="108"/>
    </row>
    <row r="435" spans="6:7" x14ac:dyDescent="0.35">
      <c r="F435" s="108"/>
      <c r="G435" s="108"/>
    </row>
    <row r="436" spans="6:7" x14ac:dyDescent="0.35">
      <c r="F436" s="108"/>
      <c r="G436" s="108"/>
    </row>
    <row r="437" spans="6:7" x14ac:dyDescent="0.35">
      <c r="F437" s="108"/>
      <c r="G437" s="108"/>
    </row>
    <row r="438" spans="6:7" x14ac:dyDescent="0.35">
      <c r="F438" s="108"/>
      <c r="G438" s="108"/>
    </row>
    <row r="439" spans="6:7" x14ac:dyDescent="0.35">
      <c r="F439" s="108"/>
      <c r="G439" s="108"/>
    </row>
    <row r="440" spans="6:7" x14ac:dyDescent="0.35">
      <c r="F440" s="108"/>
      <c r="G440" s="108"/>
    </row>
  </sheetData>
  <sheetProtection algorithmName="SHA-512" hashValue="zn78GrCiok4v/Q+ZrN1pXO52Sgb0aU7wH5aFGUjfiI+COISAM5MOIkrx2juKgKSlbv5cmgmG8Aunbbb+aJWNZg==" saltValue="sN79gGdu3KmorgaZ/4aJEQ==" spinCount="100000" sheet="1" objects="1" scenarios="1"/>
  <scenarios current="0">
    <scenario name="test2" locked="1" count="1" user="Herrmann_V" comment="Created by Herrmann_V on 11/9/2010">
      <inputCells r="D1" val="40000" numFmtId="180"/>
    </scenario>
  </scenarios>
  <phoneticPr fontId="9" type="noConversion"/>
  <conditionalFormatting sqref="C167">
    <cfRule type="expression" dxfId="6" priority="1">
      <formula>C164&lt;17</formula>
    </cfRule>
  </conditionalFormatting>
  <conditionalFormatting sqref="C17:FX18">
    <cfRule type="cellIs" dxfId="5" priority="11" operator="lessThanOrEqual">
      <formula>16</formula>
    </cfRule>
  </conditionalFormatting>
  <conditionalFormatting sqref="C130:FX131">
    <cfRule type="cellIs" dxfId="4" priority="10" operator="lessThanOrEqual">
      <formula>16</formula>
    </cfRule>
  </conditionalFormatting>
  <conditionalFormatting sqref="C133:FX135">
    <cfRule type="cellIs" dxfId="3" priority="5" operator="lessThanOrEqual">
      <formula>16</formula>
    </cfRule>
  </conditionalFormatting>
  <conditionalFormatting sqref="C156:FX156">
    <cfRule type="expression" dxfId="2" priority="4">
      <formula>C135&lt;17</formula>
    </cfRule>
  </conditionalFormatting>
  <conditionalFormatting sqref="C160:FX160">
    <cfRule type="expression" dxfId="1" priority="7">
      <formula>C135&lt;17</formula>
    </cfRule>
  </conditionalFormatting>
  <conditionalFormatting sqref="C164:FX164">
    <cfRule type="cellIs" dxfId="0" priority="3" operator="lessThanOrEqual">
      <formula>16</formula>
    </cfRule>
  </conditionalFormatting>
  <hyperlinks>
    <hyperlink ref="A183" r:id="rId1" display="RF@" xr:uid="{5CFC5816-4DB3-43F0-BE6D-1968B6222321}"/>
  </hyperlinks>
  <pageMargins left="0.7" right="0.7" top="0.75" bottom="0.75" header="0.3" footer="0.3"/>
  <pageSetup scale="76" fitToHeight="0" orientation="portrait"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3890B-2680-4052-BD59-52758576556F}">
  <dimension ref="A2:E180"/>
  <sheetViews>
    <sheetView workbookViewId="0">
      <selection activeCell="B172" sqref="B172"/>
    </sheetView>
  </sheetViews>
  <sheetFormatPr defaultRowHeight="15.5" x14ac:dyDescent="0.35"/>
  <cols>
    <col min="2" max="5" width="41.84375" bestFit="1" customWidth="1"/>
  </cols>
  <sheetData>
    <row r="2" spans="1:5" x14ac:dyDescent="0.35">
      <c r="B2" t="s">
        <v>677</v>
      </c>
      <c r="C2" t="s">
        <v>439</v>
      </c>
      <c r="D2" t="s">
        <v>441</v>
      </c>
      <c r="E2" t="s">
        <v>780</v>
      </c>
    </row>
    <row r="3" spans="1:5" x14ac:dyDescent="0.35">
      <c r="A3" t="s">
        <v>1</v>
      </c>
      <c r="B3">
        <v>6387</v>
      </c>
      <c r="C3">
        <v>6332.5</v>
      </c>
      <c r="D3">
        <v>6372</v>
      </c>
      <c r="E3">
        <v>6356.5</v>
      </c>
    </row>
    <row r="4" spans="1:5" x14ac:dyDescent="0.35">
      <c r="A4" t="s">
        <v>2</v>
      </c>
      <c r="B4">
        <v>32458</v>
      </c>
      <c r="C4">
        <v>33220</v>
      </c>
      <c r="D4">
        <v>34363.5</v>
      </c>
      <c r="E4">
        <v>34775</v>
      </c>
    </row>
    <row r="5" spans="1:5" x14ac:dyDescent="0.35">
      <c r="A5" t="s">
        <v>3</v>
      </c>
      <c r="B5">
        <v>4641</v>
      </c>
      <c r="C5">
        <v>4999.5</v>
      </c>
      <c r="D5">
        <v>5274</v>
      </c>
      <c r="E5">
        <v>5544</v>
      </c>
    </row>
    <row r="6" spans="1:5" x14ac:dyDescent="0.35">
      <c r="A6" t="s">
        <v>4</v>
      </c>
      <c r="B6">
        <v>21037.5</v>
      </c>
      <c r="C6">
        <v>20597.5</v>
      </c>
      <c r="D6">
        <v>20215.5</v>
      </c>
      <c r="E6">
        <v>19613</v>
      </c>
    </row>
    <row r="7" spans="1:5" x14ac:dyDescent="0.35">
      <c r="A7" t="s">
        <v>5</v>
      </c>
      <c r="B7">
        <v>1524</v>
      </c>
      <c r="C7">
        <v>1573</v>
      </c>
      <c r="D7">
        <v>1234</v>
      </c>
      <c r="E7">
        <v>1207.5</v>
      </c>
    </row>
    <row r="8" spans="1:5" x14ac:dyDescent="0.35">
      <c r="A8" t="s">
        <v>6</v>
      </c>
      <c r="B8">
        <v>1107</v>
      </c>
      <c r="C8">
        <v>1094</v>
      </c>
      <c r="D8">
        <v>1129</v>
      </c>
      <c r="E8">
        <v>1096.5</v>
      </c>
    </row>
    <row r="9" spans="1:5" x14ac:dyDescent="0.35">
      <c r="A9" t="s">
        <v>7</v>
      </c>
      <c r="B9">
        <v>6596</v>
      </c>
      <c r="C9">
        <v>7057.5</v>
      </c>
      <c r="D9">
        <v>7427.5</v>
      </c>
      <c r="E9">
        <v>7781</v>
      </c>
    </row>
    <row r="10" spans="1:5" x14ac:dyDescent="0.35">
      <c r="A10" t="s">
        <v>8</v>
      </c>
      <c r="B10">
        <v>2012</v>
      </c>
      <c r="C10">
        <v>2039</v>
      </c>
      <c r="D10">
        <v>2111.5</v>
      </c>
      <c r="E10">
        <v>2171.5</v>
      </c>
    </row>
    <row r="11" spans="1:5" x14ac:dyDescent="0.35">
      <c r="A11" t="s">
        <v>9</v>
      </c>
      <c r="B11">
        <v>270</v>
      </c>
      <c r="C11">
        <v>263</v>
      </c>
      <c r="D11">
        <v>249</v>
      </c>
      <c r="E11">
        <v>233.5</v>
      </c>
    </row>
    <row r="12" spans="1:5" x14ac:dyDescent="0.35">
      <c r="A12" t="s">
        <v>10</v>
      </c>
      <c r="B12">
        <v>2076</v>
      </c>
      <c r="C12">
        <v>2102</v>
      </c>
      <c r="D12">
        <v>2195</v>
      </c>
      <c r="E12">
        <v>2219.5</v>
      </c>
    </row>
    <row r="13" spans="1:5" x14ac:dyDescent="0.35">
      <c r="A13" t="s">
        <v>11</v>
      </c>
      <c r="B13">
        <v>905</v>
      </c>
      <c r="C13">
        <v>933</v>
      </c>
      <c r="D13">
        <v>998.5</v>
      </c>
      <c r="E13">
        <v>1047</v>
      </c>
    </row>
    <row r="14" spans="1:5" x14ac:dyDescent="0.35">
      <c r="A14" t="s">
        <v>12</v>
      </c>
      <c r="B14">
        <v>49153.5</v>
      </c>
      <c r="C14">
        <v>49949</v>
      </c>
      <c r="D14">
        <v>50787.5</v>
      </c>
      <c r="E14">
        <v>51486.5</v>
      </c>
    </row>
    <row r="15" spans="1:5" x14ac:dyDescent="0.35">
      <c r="A15" t="s">
        <v>13</v>
      </c>
      <c r="B15">
        <v>12695.5</v>
      </c>
      <c r="C15">
        <v>12783.5</v>
      </c>
      <c r="D15">
        <v>13067.5</v>
      </c>
      <c r="E15">
        <v>13342.5</v>
      </c>
    </row>
    <row r="16" spans="1:5" x14ac:dyDescent="0.35">
      <c r="A16" t="s">
        <v>14</v>
      </c>
      <c r="B16">
        <v>347</v>
      </c>
      <c r="C16">
        <v>330</v>
      </c>
      <c r="D16">
        <v>303.5</v>
      </c>
      <c r="E16">
        <v>270.5</v>
      </c>
    </row>
    <row r="17" spans="1:5" x14ac:dyDescent="0.35">
      <c r="A17" t="s">
        <v>15</v>
      </c>
      <c r="B17">
        <v>36692</v>
      </c>
      <c r="C17">
        <v>36546</v>
      </c>
      <c r="D17">
        <v>36575</v>
      </c>
      <c r="E17">
        <v>36070.5</v>
      </c>
    </row>
    <row r="18" spans="1:5" x14ac:dyDescent="0.35">
      <c r="A18" t="s">
        <v>16</v>
      </c>
      <c r="B18">
        <v>505</v>
      </c>
      <c r="C18">
        <v>497</v>
      </c>
      <c r="D18">
        <v>477.5</v>
      </c>
      <c r="E18">
        <v>474.5</v>
      </c>
    </row>
    <row r="19" spans="1:5" x14ac:dyDescent="0.35">
      <c r="A19" t="s">
        <v>17</v>
      </c>
      <c r="B19">
        <v>1524</v>
      </c>
      <c r="C19">
        <v>1567.5</v>
      </c>
      <c r="D19">
        <v>1644</v>
      </c>
      <c r="E19">
        <v>1662.5</v>
      </c>
    </row>
    <row r="20" spans="1:5" x14ac:dyDescent="0.35">
      <c r="A20" t="s">
        <v>18</v>
      </c>
      <c r="B20">
        <v>162</v>
      </c>
      <c r="C20">
        <v>160</v>
      </c>
      <c r="D20">
        <v>166.5</v>
      </c>
      <c r="E20">
        <v>144.5</v>
      </c>
    </row>
    <row r="21" spans="1:5" x14ac:dyDescent="0.35">
      <c r="A21" t="s">
        <v>19</v>
      </c>
      <c r="B21">
        <v>50</v>
      </c>
      <c r="C21">
        <v>50</v>
      </c>
      <c r="D21">
        <v>48.5</v>
      </c>
      <c r="E21">
        <v>54.5</v>
      </c>
    </row>
    <row r="22" spans="1:5" x14ac:dyDescent="0.35">
      <c r="A22" t="s">
        <v>20</v>
      </c>
      <c r="B22">
        <v>254.5</v>
      </c>
      <c r="C22">
        <v>261.5</v>
      </c>
      <c r="D22">
        <v>265.5</v>
      </c>
      <c r="E22">
        <v>250</v>
      </c>
    </row>
    <row r="23" spans="1:5" x14ac:dyDescent="0.35">
      <c r="A23" t="s">
        <v>21</v>
      </c>
      <c r="B23">
        <v>204.5</v>
      </c>
      <c r="C23">
        <v>209.5</v>
      </c>
      <c r="D23">
        <v>130.5</v>
      </c>
      <c r="E23">
        <v>141.5</v>
      </c>
    </row>
    <row r="24" spans="1:5" x14ac:dyDescent="0.35">
      <c r="A24" t="s">
        <v>22</v>
      </c>
      <c r="B24">
        <v>30</v>
      </c>
      <c r="C24">
        <v>27</v>
      </c>
      <c r="D24">
        <v>30</v>
      </c>
      <c r="E24">
        <v>44</v>
      </c>
    </row>
    <row r="25" spans="1:5" x14ac:dyDescent="0.35">
      <c r="A25" t="s">
        <v>23</v>
      </c>
      <c r="B25">
        <v>426</v>
      </c>
      <c r="C25">
        <v>428</v>
      </c>
      <c r="D25">
        <v>456</v>
      </c>
      <c r="E25">
        <v>434</v>
      </c>
    </row>
    <row r="26" spans="1:5" x14ac:dyDescent="0.35">
      <c r="A26" t="s">
        <v>24</v>
      </c>
      <c r="B26">
        <v>226</v>
      </c>
      <c r="C26">
        <v>227</v>
      </c>
      <c r="D26">
        <v>235.5</v>
      </c>
      <c r="E26">
        <v>219</v>
      </c>
    </row>
    <row r="27" spans="1:5" x14ac:dyDescent="0.35">
      <c r="A27" t="s">
        <v>25</v>
      </c>
      <c r="B27">
        <v>30289.5</v>
      </c>
      <c r="C27">
        <v>30394.5</v>
      </c>
      <c r="D27">
        <v>30979.5</v>
      </c>
      <c r="E27">
        <v>30848.5</v>
      </c>
    </row>
    <row r="28" spans="1:5" x14ac:dyDescent="0.35">
      <c r="A28" t="s">
        <v>26</v>
      </c>
      <c r="B28">
        <v>26716.5</v>
      </c>
      <c r="C28">
        <v>26932</v>
      </c>
      <c r="D28">
        <v>27171.5</v>
      </c>
      <c r="E28">
        <v>27335.5</v>
      </c>
    </row>
    <row r="29" spans="1:5" x14ac:dyDescent="0.35">
      <c r="A29" t="s">
        <v>27</v>
      </c>
      <c r="B29">
        <v>910</v>
      </c>
      <c r="C29">
        <v>909</v>
      </c>
      <c r="D29">
        <v>951</v>
      </c>
      <c r="E29">
        <v>960</v>
      </c>
    </row>
    <row r="30" spans="1:5" x14ac:dyDescent="0.35">
      <c r="A30" t="s">
        <v>28</v>
      </c>
      <c r="B30">
        <v>1258.5</v>
      </c>
      <c r="C30">
        <v>1255</v>
      </c>
      <c r="D30">
        <v>1259.5</v>
      </c>
      <c r="E30">
        <v>1252.5</v>
      </c>
    </row>
    <row r="31" spans="1:5" x14ac:dyDescent="0.35">
      <c r="A31" t="s">
        <v>29</v>
      </c>
      <c r="B31">
        <v>94</v>
      </c>
      <c r="C31">
        <v>94</v>
      </c>
      <c r="D31">
        <v>92</v>
      </c>
      <c r="E31">
        <v>92.5</v>
      </c>
    </row>
    <row r="32" spans="1:5" x14ac:dyDescent="0.35">
      <c r="A32" t="s">
        <v>30</v>
      </c>
      <c r="B32">
        <v>172</v>
      </c>
      <c r="C32">
        <v>162.5</v>
      </c>
      <c r="D32">
        <v>172</v>
      </c>
      <c r="E32">
        <v>174.5</v>
      </c>
    </row>
    <row r="33" spans="1:5" x14ac:dyDescent="0.35">
      <c r="A33" t="s">
        <v>31</v>
      </c>
      <c r="B33">
        <v>582.5</v>
      </c>
      <c r="C33">
        <v>590</v>
      </c>
      <c r="D33">
        <v>609</v>
      </c>
      <c r="E33">
        <v>632</v>
      </c>
    </row>
    <row r="34" spans="1:5" x14ac:dyDescent="0.35">
      <c r="A34" t="s">
        <v>32</v>
      </c>
      <c r="B34">
        <v>939</v>
      </c>
      <c r="C34">
        <v>955</v>
      </c>
      <c r="D34">
        <v>991.5</v>
      </c>
      <c r="E34">
        <v>1007</v>
      </c>
    </row>
    <row r="35" spans="1:5" x14ac:dyDescent="0.35">
      <c r="A35" t="s">
        <v>33</v>
      </c>
      <c r="B35">
        <v>400</v>
      </c>
      <c r="C35">
        <v>385.5</v>
      </c>
      <c r="D35">
        <v>365.5</v>
      </c>
      <c r="E35">
        <v>331.5</v>
      </c>
    </row>
    <row r="36" spans="1:5" x14ac:dyDescent="0.35">
      <c r="A36" t="s">
        <v>34</v>
      </c>
      <c r="B36">
        <v>166</v>
      </c>
      <c r="C36">
        <v>164</v>
      </c>
      <c r="D36">
        <v>153</v>
      </c>
      <c r="E36">
        <v>140.5</v>
      </c>
    </row>
    <row r="37" spans="1:5" x14ac:dyDescent="0.35">
      <c r="A37" t="s">
        <v>35</v>
      </c>
      <c r="B37">
        <v>156</v>
      </c>
      <c r="C37">
        <v>159</v>
      </c>
      <c r="D37">
        <v>166.5</v>
      </c>
      <c r="E37">
        <v>177.5</v>
      </c>
    </row>
    <row r="38" spans="1:5" x14ac:dyDescent="0.35">
      <c r="A38" t="s">
        <v>36</v>
      </c>
      <c r="B38">
        <v>282</v>
      </c>
      <c r="C38">
        <v>276</v>
      </c>
      <c r="D38">
        <v>259.5</v>
      </c>
      <c r="E38">
        <v>237.5</v>
      </c>
    </row>
    <row r="39" spans="1:5" x14ac:dyDescent="0.35">
      <c r="A39" t="s">
        <v>37</v>
      </c>
      <c r="B39">
        <v>340</v>
      </c>
      <c r="C39">
        <v>343</v>
      </c>
      <c r="D39">
        <v>380</v>
      </c>
      <c r="E39">
        <v>403</v>
      </c>
    </row>
    <row r="40" spans="1:5" x14ac:dyDescent="0.35">
      <c r="A40" t="s">
        <v>38</v>
      </c>
      <c r="B40">
        <v>296</v>
      </c>
      <c r="C40">
        <v>309</v>
      </c>
      <c r="D40">
        <v>318.5</v>
      </c>
      <c r="E40">
        <v>331.5</v>
      </c>
    </row>
    <row r="41" spans="1:5" x14ac:dyDescent="0.35">
      <c r="A41" t="s">
        <v>39</v>
      </c>
      <c r="B41">
        <v>4037.5</v>
      </c>
      <c r="C41">
        <v>4127.5</v>
      </c>
      <c r="D41">
        <v>4241</v>
      </c>
      <c r="E41">
        <v>4360.5</v>
      </c>
    </row>
    <row r="42" spans="1:5" x14ac:dyDescent="0.35">
      <c r="A42" t="s">
        <v>40</v>
      </c>
      <c r="B42">
        <v>81646.5</v>
      </c>
      <c r="C42">
        <v>82476.5</v>
      </c>
      <c r="D42">
        <v>82330</v>
      </c>
      <c r="E42">
        <v>83793</v>
      </c>
    </row>
    <row r="43" spans="1:5" x14ac:dyDescent="0.35">
      <c r="A43" t="s">
        <v>41</v>
      </c>
      <c r="B43">
        <v>229.5</v>
      </c>
      <c r="C43">
        <v>232</v>
      </c>
      <c r="D43">
        <v>244.5</v>
      </c>
      <c r="E43">
        <v>241</v>
      </c>
    </row>
    <row r="44" spans="1:5" x14ac:dyDescent="0.35">
      <c r="A44" t="s">
        <v>42</v>
      </c>
      <c r="B44">
        <v>57970.5</v>
      </c>
      <c r="C44">
        <v>58489.5</v>
      </c>
      <c r="D44">
        <v>59455.5</v>
      </c>
      <c r="E44">
        <v>60239.5</v>
      </c>
    </row>
    <row r="45" spans="1:5" x14ac:dyDescent="0.35">
      <c r="A45" t="s">
        <v>43</v>
      </c>
      <c r="B45">
        <v>6071</v>
      </c>
      <c r="C45">
        <v>6165</v>
      </c>
      <c r="D45">
        <v>6343.5</v>
      </c>
      <c r="E45">
        <v>6425.5</v>
      </c>
    </row>
    <row r="46" spans="1:5" x14ac:dyDescent="0.35">
      <c r="A46" t="s">
        <v>44</v>
      </c>
      <c r="B46">
        <v>2393</v>
      </c>
      <c r="C46">
        <v>2332.5</v>
      </c>
      <c r="D46">
        <v>2293.5</v>
      </c>
      <c r="E46">
        <v>2232</v>
      </c>
    </row>
    <row r="47" spans="1:5" x14ac:dyDescent="0.35">
      <c r="A47" t="s">
        <v>45</v>
      </c>
      <c r="B47">
        <v>305.5</v>
      </c>
      <c r="C47">
        <v>291</v>
      </c>
      <c r="D47">
        <v>275</v>
      </c>
      <c r="E47">
        <v>255</v>
      </c>
    </row>
    <row r="48" spans="1:5" x14ac:dyDescent="0.35">
      <c r="A48" t="s">
        <v>46</v>
      </c>
      <c r="B48">
        <v>296</v>
      </c>
      <c r="C48">
        <v>297</v>
      </c>
      <c r="D48">
        <v>329.5</v>
      </c>
      <c r="E48">
        <v>304</v>
      </c>
    </row>
    <row r="49" spans="1:5" x14ac:dyDescent="0.35">
      <c r="A49" t="s">
        <v>47</v>
      </c>
      <c r="B49">
        <v>253.5</v>
      </c>
      <c r="C49">
        <v>256</v>
      </c>
      <c r="D49">
        <v>248.5</v>
      </c>
      <c r="E49">
        <v>254</v>
      </c>
    </row>
    <row r="50" spans="1:5" x14ac:dyDescent="0.35">
      <c r="A50" t="s">
        <v>48</v>
      </c>
      <c r="B50">
        <v>61</v>
      </c>
      <c r="C50">
        <v>63</v>
      </c>
      <c r="D50">
        <v>69.5</v>
      </c>
      <c r="E50">
        <v>71.5</v>
      </c>
    </row>
    <row r="51" spans="1:5" x14ac:dyDescent="0.35">
      <c r="A51" t="s">
        <v>49</v>
      </c>
      <c r="B51">
        <v>418</v>
      </c>
      <c r="C51">
        <v>415</v>
      </c>
      <c r="D51">
        <v>409.5</v>
      </c>
      <c r="E51">
        <v>426</v>
      </c>
    </row>
    <row r="52" spans="1:5" x14ac:dyDescent="0.35">
      <c r="A52" t="s">
        <v>50</v>
      </c>
      <c r="B52">
        <v>11883</v>
      </c>
      <c r="C52">
        <v>12050</v>
      </c>
      <c r="D52">
        <v>12298.5</v>
      </c>
      <c r="E52">
        <v>12587</v>
      </c>
    </row>
    <row r="53" spans="1:5" x14ac:dyDescent="0.35">
      <c r="A53" t="s">
        <v>51</v>
      </c>
      <c r="B53">
        <v>8746.5</v>
      </c>
      <c r="C53">
        <v>8756</v>
      </c>
      <c r="D53">
        <v>9225.5</v>
      </c>
      <c r="E53">
        <v>8981</v>
      </c>
    </row>
    <row r="54" spans="1:5" x14ac:dyDescent="0.35">
      <c r="A54" t="s">
        <v>52</v>
      </c>
      <c r="B54">
        <v>7035</v>
      </c>
      <c r="C54">
        <v>7341</v>
      </c>
      <c r="D54">
        <v>7727</v>
      </c>
      <c r="E54">
        <v>7862.5</v>
      </c>
    </row>
    <row r="55" spans="1:5" x14ac:dyDescent="0.35">
      <c r="A55" t="s">
        <v>53</v>
      </c>
      <c r="B55">
        <v>21028.5</v>
      </c>
      <c r="C55">
        <v>20943.5</v>
      </c>
      <c r="D55">
        <v>21009</v>
      </c>
      <c r="E55">
        <v>21479.5</v>
      </c>
    </row>
    <row r="56" spans="1:5" x14ac:dyDescent="0.35">
      <c r="A56" t="s">
        <v>54</v>
      </c>
      <c r="B56">
        <v>3630</v>
      </c>
      <c r="C56">
        <v>3609.5</v>
      </c>
      <c r="D56">
        <v>3622.5</v>
      </c>
      <c r="E56">
        <v>3545</v>
      </c>
    </row>
    <row r="57" spans="1:5" x14ac:dyDescent="0.35">
      <c r="A57" t="s">
        <v>55</v>
      </c>
      <c r="B57">
        <v>1195</v>
      </c>
      <c r="C57">
        <v>1207</v>
      </c>
      <c r="D57">
        <v>1286</v>
      </c>
      <c r="E57">
        <v>1295.5</v>
      </c>
    </row>
    <row r="58" spans="1:5" x14ac:dyDescent="0.35">
      <c r="A58" t="s">
        <v>56</v>
      </c>
      <c r="B58">
        <v>24471.5</v>
      </c>
      <c r="C58">
        <v>24346</v>
      </c>
      <c r="D58">
        <v>24490.5</v>
      </c>
      <c r="E58">
        <v>24154.5</v>
      </c>
    </row>
    <row r="59" spans="1:5" x14ac:dyDescent="0.35">
      <c r="A59" t="s">
        <v>57</v>
      </c>
      <c r="B59">
        <v>887</v>
      </c>
      <c r="C59">
        <v>884.5</v>
      </c>
      <c r="D59">
        <v>894</v>
      </c>
      <c r="E59">
        <v>891.5</v>
      </c>
    </row>
    <row r="60" spans="1:5" x14ac:dyDescent="0.35">
      <c r="A60" t="s">
        <v>58</v>
      </c>
      <c r="B60">
        <v>540.5</v>
      </c>
      <c r="C60">
        <v>542</v>
      </c>
      <c r="D60">
        <v>566</v>
      </c>
      <c r="E60">
        <v>546.5</v>
      </c>
    </row>
    <row r="61" spans="1:5" x14ac:dyDescent="0.35">
      <c r="A61" t="s">
        <v>59</v>
      </c>
      <c r="B61">
        <v>247</v>
      </c>
      <c r="C61">
        <v>253.5</v>
      </c>
      <c r="D61">
        <v>270</v>
      </c>
      <c r="E61">
        <v>258</v>
      </c>
    </row>
    <row r="62" spans="1:5" x14ac:dyDescent="0.35">
      <c r="A62" t="s">
        <v>60</v>
      </c>
      <c r="B62">
        <v>6252.5</v>
      </c>
      <c r="C62">
        <v>6224.5</v>
      </c>
      <c r="D62">
        <v>6299.5</v>
      </c>
      <c r="E62">
        <v>6328.5</v>
      </c>
    </row>
    <row r="63" spans="1:5" x14ac:dyDescent="0.35">
      <c r="A63" t="s">
        <v>61</v>
      </c>
      <c r="B63">
        <v>20290</v>
      </c>
      <c r="C63">
        <v>19735</v>
      </c>
      <c r="D63">
        <v>18861.5</v>
      </c>
      <c r="E63">
        <v>18568.5</v>
      </c>
    </row>
    <row r="64" spans="1:5" x14ac:dyDescent="0.35">
      <c r="A64" t="s">
        <v>62</v>
      </c>
      <c r="B64">
        <v>56</v>
      </c>
      <c r="C64">
        <v>58</v>
      </c>
      <c r="D64">
        <v>75.5</v>
      </c>
      <c r="E64">
        <v>104</v>
      </c>
    </row>
    <row r="65" spans="1:5" x14ac:dyDescent="0.35">
      <c r="A65" t="s">
        <v>63</v>
      </c>
      <c r="B65">
        <v>416</v>
      </c>
      <c r="C65">
        <v>360.5</v>
      </c>
      <c r="D65">
        <v>303</v>
      </c>
      <c r="E65">
        <v>288</v>
      </c>
    </row>
    <row r="66" spans="1:5" x14ac:dyDescent="0.35">
      <c r="A66" t="s">
        <v>64</v>
      </c>
      <c r="B66">
        <v>2992.5</v>
      </c>
      <c r="C66">
        <v>3019.5</v>
      </c>
      <c r="D66">
        <v>3219</v>
      </c>
      <c r="E66">
        <v>3250</v>
      </c>
    </row>
    <row r="67" spans="1:5" x14ac:dyDescent="0.35">
      <c r="A67" t="s">
        <v>65</v>
      </c>
      <c r="B67">
        <v>1236.5</v>
      </c>
      <c r="C67">
        <v>1251</v>
      </c>
      <c r="D67">
        <v>1303.5</v>
      </c>
      <c r="E67">
        <v>1341</v>
      </c>
    </row>
    <row r="68" spans="1:5" x14ac:dyDescent="0.35">
      <c r="A68" t="s">
        <v>66</v>
      </c>
      <c r="B68">
        <v>150</v>
      </c>
      <c r="C68">
        <v>152</v>
      </c>
      <c r="D68">
        <v>175</v>
      </c>
      <c r="E68">
        <v>194</v>
      </c>
    </row>
    <row r="69" spans="1:5" x14ac:dyDescent="0.35">
      <c r="A69" t="s">
        <v>67</v>
      </c>
      <c r="B69">
        <v>5693.5</v>
      </c>
      <c r="C69">
        <v>5653</v>
      </c>
      <c r="D69">
        <v>5661.5</v>
      </c>
      <c r="E69">
        <v>5572.5</v>
      </c>
    </row>
    <row r="70" spans="1:5" x14ac:dyDescent="0.35">
      <c r="A70" t="s">
        <v>68</v>
      </c>
      <c r="B70">
        <v>4490.5</v>
      </c>
      <c r="C70">
        <v>4483</v>
      </c>
      <c r="D70">
        <v>4525</v>
      </c>
      <c r="E70">
        <v>4487</v>
      </c>
    </row>
    <row r="71" spans="1:5" x14ac:dyDescent="0.35">
      <c r="A71" t="s">
        <v>69</v>
      </c>
      <c r="B71">
        <v>1096.5</v>
      </c>
      <c r="C71">
        <v>1106</v>
      </c>
      <c r="D71">
        <v>1123.5</v>
      </c>
      <c r="E71">
        <v>1138.5</v>
      </c>
    </row>
    <row r="72" spans="1:5" x14ac:dyDescent="0.35">
      <c r="A72" t="s">
        <v>70</v>
      </c>
      <c r="B72">
        <v>365</v>
      </c>
      <c r="C72">
        <v>362</v>
      </c>
      <c r="D72">
        <v>379.5</v>
      </c>
      <c r="E72">
        <v>412.5</v>
      </c>
    </row>
    <row r="73" spans="1:5" x14ac:dyDescent="0.35">
      <c r="A73" t="s">
        <v>71</v>
      </c>
      <c r="B73">
        <v>415</v>
      </c>
      <c r="C73">
        <v>410</v>
      </c>
      <c r="D73">
        <v>395.5</v>
      </c>
      <c r="E73">
        <v>398</v>
      </c>
    </row>
    <row r="74" spans="1:5" x14ac:dyDescent="0.35">
      <c r="A74" t="s">
        <v>72</v>
      </c>
      <c r="B74">
        <v>1227</v>
      </c>
      <c r="C74">
        <v>1223</v>
      </c>
      <c r="D74">
        <v>1232</v>
      </c>
      <c r="E74">
        <v>1248.5</v>
      </c>
    </row>
    <row r="75" spans="1:5" x14ac:dyDescent="0.35">
      <c r="A75" t="s">
        <v>73</v>
      </c>
      <c r="B75">
        <v>1979</v>
      </c>
      <c r="C75">
        <v>1985.5</v>
      </c>
      <c r="D75">
        <v>1990</v>
      </c>
      <c r="E75">
        <v>2006.5</v>
      </c>
    </row>
    <row r="76" spans="1:5" x14ac:dyDescent="0.35">
      <c r="A76" t="s">
        <v>74</v>
      </c>
      <c r="B76">
        <v>68</v>
      </c>
      <c r="C76">
        <v>67</v>
      </c>
      <c r="D76">
        <v>72.5</v>
      </c>
      <c r="E76">
        <v>69</v>
      </c>
    </row>
    <row r="77" spans="1:5" x14ac:dyDescent="0.35">
      <c r="A77" t="s">
        <v>75</v>
      </c>
      <c r="B77">
        <v>440</v>
      </c>
      <c r="C77">
        <v>439.5</v>
      </c>
      <c r="D77">
        <v>451</v>
      </c>
      <c r="E77">
        <v>466</v>
      </c>
    </row>
    <row r="78" spans="1:5" x14ac:dyDescent="0.35">
      <c r="A78" t="s">
        <v>76</v>
      </c>
      <c r="B78">
        <v>199</v>
      </c>
      <c r="C78">
        <v>195</v>
      </c>
      <c r="D78">
        <v>217</v>
      </c>
      <c r="E78">
        <v>199</v>
      </c>
    </row>
    <row r="79" spans="1:5" x14ac:dyDescent="0.35">
      <c r="A79" t="s">
        <v>77</v>
      </c>
      <c r="B79">
        <v>143</v>
      </c>
      <c r="C79">
        <v>139</v>
      </c>
      <c r="D79">
        <v>167.5</v>
      </c>
      <c r="E79">
        <v>153</v>
      </c>
    </row>
    <row r="80" spans="1:5" x14ac:dyDescent="0.35">
      <c r="A80" t="s">
        <v>78</v>
      </c>
      <c r="B80">
        <v>69969.5</v>
      </c>
      <c r="C80">
        <v>71260.5</v>
      </c>
      <c r="D80">
        <v>72924.5</v>
      </c>
      <c r="E80">
        <v>73784</v>
      </c>
    </row>
    <row r="81" spans="1:5" x14ac:dyDescent="0.35">
      <c r="A81" t="s">
        <v>79</v>
      </c>
      <c r="B81">
        <v>184</v>
      </c>
      <c r="C81">
        <v>192</v>
      </c>
      <c r="D81">
        <v>186</v>
      </c>
      <c r="E81">
        <v>187</v>
      </c>
    </row>
    <row r="82" spans="1:5" x14ac:dyDescent="0.35">
      <c r="A82" t="s">
        <v>80</v>
      </c>
      <c r="B82">
        <v>201.5</v>
      </c>
      <c r="C82">
        <v>204</v>
      </c>
      <c r="D82">
        <v>223</v>
      </c>
      <c r="E82">
        <v>82</v>
      </c>
    </row>
    <row r="83" spans="1:5" x14ac:dyDescent="0.35">
      <c r="A83" t="s">
        <v>81</v>
      </c>
      <c r="B83">
        <v>148</v>
      </c>
      <c r="C83">
        <v>151</v>
      </c>
      <c r="D83">
        <v>156.5</v>
      </c>
      <c r="E83">
        <v>125.5</v>
      </c>
    </row>
    <row r="84" spans="1:5" x14ac:dyDescent="0.35">
      <c r="A84" t="s">
        <v>82</v>
      </c>
      <c r="B84">
        <v>67</v>
      </c>
      <c r="C84">
        <v>110</v>
      </c>
      <c r="D84">
        <v>119</v>
      </c>
      <c r="E84">
        <v>141.5</v>
      </c>
    </row>
    <row r="85" spans="1:5" x14ac:dyDescent="0.35">
      <c r="A85" t="s">
        <v>83</v>
      </c>
      <c r="B85">
        <v>193</v>
      </c>
      <c r="C85">
        <v>201.5</v>
      </c>
      <c r="D85">
        <v>202.5</v>
      </c>
      <c r="E85">
        <v>209</v>
      </c>
    </row>
    <row r="86" spans="1:5" x14ac:dyDescent="0.35">
      <c r="A86" t="s">
        <v>84</v>
      </c>
      <c r="B86">
        <v>97.5</v>
      </c>
      <c r="C86">
        <v>99</v>
      </c>
      <c r="D86">
        <v>101.5</v>
      </c>
      <c r="E86">
        <v>102</v>
      </c>
    </row>
    <row r="87" spans="1:5" x14ac:dyDescent="0.35">
      <c r="A87" t="s">
        <v>85</v>
      </c>
      <c r="B87">
        <v>686</v>
      </c>
      <c r="C87">
        <v>691</v>
      </c>
      <c r="D87">
        <v>715.5</v>
      </c>
      <c r="E87">
        <v>687.5</v>
      </c>
    </row>
    <row r="88" spans="1:5" x14ac:dyDescent="0.35">
      <c r="A88" t="s">
        <v>86</v>
      </c>
      <c r="B88">
        <v>843</v>
      </c>
      <c r="C88">
        <v>873</v>
      </c>
      <c r="D88">
        <v>900</v>
      </c>
      <c r="E88">
        <v>910.5</v>
      </c>
    </row>
    <row r="89" spans="1:5" x14ac:dyDescent="0.35">
      <c r="A89" t="s">
        <v>87</v>
      </c>
      <c r="B89">
        <v>4254.5</v>
      </c>
      <c r="C89">
        <v>4272.5</v>
      </c>
      <c r="D89">
        <v>4395</v>
      </c>
      <c r="E89">
        <v>4431.5</v>
      </c>
    </row>
    <row r="90" spans="1:5" x14ac:dyDescent="0.35">
      <c r="A90" t="s">
        <v>88</v>
      </c>
      <c r="B90">
        <v>1222</v>
      </c>
      <c r="C90">
        <v>1244.5</v>
      </c>
      <c r="D90">
        <v>1269</v>
      </c>
      <c r="E90">
        <v>1311.5</v>
      </c>
    </row>
    <row r="91" spans="1:5" x14ac:dyDescent="0.35">
      <c r="A91" t="s">
        <v>89</v>
      </c>
      <c r="B91">
        <v>705</v>
      </c>
      <c r="C91">
        <v>701</v>
      </c>
      <c r="D91">
        <v>698</v>
      </c>
      <c r="E91">
        <v>688</v>
      </c>
    </row>
    <row r="92" spans="1:5" x14ac:dyDescent="0.35">
      <c r="A92" t="s">
        <v>90</v>
      </c>
      <c r="B92">
        <v>28366.5</v>
      </c>
      <c r="C92">
        <v>28337.5</v>
      </c>
      <c r="D92">
        <v>28615</v>
      </c>
      <c r="E92">
        <v>28349</v>
      </c>
    </row>
    <row r="93" spans="1:5" x14ac:dyDescent="0.35">
      <c r="A93" t="s">
        <v>91</v>
      </c>
      <c r="B93">
        <v>14165.5</v>
      </c>
      <c r="C93">
        <v>14308.5</v>
      </c>
      <c r="D93">
        <v>14617</v>
      </c>
      <c r="E93">
        <v>14746.5</v>
      </c>
    </row>
    <row r="94" spans="1:5" x14ac:dyDescent="0.35">
      <c r="A94" t="s">
        <v>92</v>
      </c>
      <c r="B94">
        <v>913.5</v>
      </c>
      <c r="C94">
        <v>937</v>
      </c>
      <c r="D94">
        <v>983</v>
      </c>
      <c r="E94">
        <v>997</v>
      </c>
    </row>
    <row r="95" spans="1:5" x14ac:dyDescent="0.35">
      <c r="A95" t="s">
        <v>93</v>
      </c>
      <c r="B95">
        <v>736</v>
      </c>
      <c r="C95">
        <v>740</v>
      </c>
      <c r="D95">
        <v>805</v>
      </c>
      <c r="E95">
        <v>783.5</v>
      </c>
    </row>
    <row r="96" spans="1:5" x14ac:dyDescent="0.35">
      <c r="A96" t="s">
        <v>94</v>
      </c>
      <c r="B96">
        <v>231</v>
      </c>
      <c r="C96">
        <v>230.5</v>
      </c>
      <c r="D96">
        <v>238</v>
      </c>
      <c r="E96">
        <v>214.5</v>
      </c>
    </row>
    <row r="97" spans="1:5" x14ac:dyDescent="0.35">
      <c r="A97" t="s">
        <v>95</v>
      </c>
      <c r="B97">
        <v>277</v>
      </c>
      <c r="C97">
        <v>290</v>
      </c>
      <c r="D97">
        <v>308</v>
      </c>
      <c r="E97">
        <v>314</v>
      </c>
    </row>
    <row r="98" spans="1:5" x14ac:dyDescent="0.35">
      <c r="A98" t="s">
        <v>96</v>
      </c>
      <c r="B98">
        <v>103</v>
      </c>
      <c r="C98">
        <v>101</v>
      </c>
      <c r="D98">
        <v>107.5</v>
      </c>
      <c r="E98">
        <v>101.5</v>
      </c>
    </row>
    <row r="99" spans="1:5" x14ac:dyDescent="0.35">
      <c r="A99" t="s">
        <v>97</v>
      </c>
      <c r="B99">
        <v>72.5</v>
      </c>
      <c r="C99">
        <v>73</v>
      </c>
      <c r="D99">
        <v>69</v>
      </c>
      <c r="E99">
        <v>83</v>
      </c>
    </row>
    <row r="100" spans="1:5" x14ac:dyDescent="0.35">
      <c r="A100" t="s">
        <v>98</v>
      </c>
      <c r="B100">
        <v>24</v>
      </c>
      <c r="C100">
        <v>23.5</v>
      </c>
      <c r="D100">
        <v>29.5</v>
      </c>
      <c r="E100">
        <v>28</v>
      </c>
    </row>
    <row r="101" spans="1:5" x14ac:dyDescent="0.35">
      <c r="A101" t="s">
        <v>99</v>
      </c>
      <c r="B101">
        <v>206</v>
      </c>
      <c r="C101">
        <v>205</v>
      </c>
      <c r="D101">
        <v>195.5</v>
      </c>
      <c r="E101">
        <v>188.5</v>
      </c>
    </row>
    <row r="102" spans="1:5" x14ac:dyDescent="0.35">
      <c r="A102" t="s">
        <v>100</v>
      </c>
      <c r="B102">
        <v>449.5</v>
      </c>
      <c r="C102">
        <v>470.5</v>
      </c>
      <c r="D102">
        <v>467.5</v>
      </c>
      <c r="E102">
        <v>454</v>
      </c>
    </row>
    <row r="103" spans="1:5" x14ac:dyDescent="0.35">
      <c r="A103" t="s">
        <v>101</v>
      </c>
      <c r="B103">
        <v>32.5</v>
      </c>
      <c r="C103">
        <v>29.5</v>
      </c>
      <c r="D103">
        <v>37</v>
      </c>
      <c r="E103">
        <v>36.5</v>
      </c>
    </row>
    <row r="104" spans="1:5" x14ac:dyDescent="0.35">
      <c r="A104" t="s">
        <v>102</v>
      </c>
      <c r="B104">
        <v>1751</v>
      </c>
      <c r="C104">
        <v>1759</v>
      </c>
      <c r="D104">
        <v>1845</v>
      </c>
      <c r="E104">
        <v>1888</v>
      </c>
    </row>
    <row r="105" spans="1:5" x14ac:dyDescent="0.35">
      <c r="A105" t="s">
        <v>103</v>
      </c>
      <c r="B105">
        <v>191</v>
      </c>
      <c r="C105">
        <v>201</v>
      </c>
      <c r="D105">
        <v>203.5</v>
      </c>
      <c r="E105">
        <v>197</v>
      </c>
    </row>
    <row r="106" spans="1:5" x14ac:dyDescent="0.35">
      <c r="A106" t="s">
        <v>104</v>
      </c>
      <c r="B106">
        <v>318.5</v>
      </c>
      <c r="C106">
        <v>322.5</v>
      </c>
      <c r="D106">
        <v>316</v>
      </c>
      <c r="E106">
        <v>308.5</v>
      </c>
    </row>
    <row r="107" spans="1:5" x14ac:dyDescent="0.35">
      <c r="A107" t="s">
        <v>105</v>
      </c>
      <c r="B107">
        <v>183</v>
      </c>
      <c r="C107">
        <v>182</v>
      </c>
      <c r="D107">
        <v>162</v>
      </c>
      <c r="E107">
        <v>142</v>
      </c>
    </row>
    <row r="108" spans="1:5" x14ac:dyDescent="0.35">
      <c r="A108" t="s">
        <v>106</v>
      </c>
      <c r="B108">
        <v>152</v>
      </c>
      <c r="C108">
        <v>156</v>
      </c>
      <c r="D108">
        <v>157</v>
      </c>
      <c r="E108">
        <v>156</v>
      </c>
    </row>
    <row r="109" spans="1:5" x14ac:dyDescent="0.35">
      <c r="A109" t="s">
        <v>107</v>
      </c>
      <c r="B109">
        <v>287.5</v>
      </c>
      <c r="C109">
        <v>287.5</v>
      </c>
      <c r="D109">
        <v>291.5</v>
      </c>
      <c r="E109">
        <v>287.5</v>
      </c>
    </row>
    <row r="110" spans="1:5" x14ac:dyDescent="0.35">
      <c r="A110" t="s">
        <v>108</v>
      </c>
      <c r="B110">
        <v>18732.5</v>
      </c>
      <c r="C110">
        <v>19273</v>
      </c>
      <c r="D110">
        <v>19957.5</v>
      </c>
      <c r="E110">
        <v>20440</v>
      </c>
    </row>
    <row r="111" spans="1:5" x14ac:dyDescent="0.35">
      <c r="A111" t="s">
        <v>109</v>
      </c>
      <c r="B111">
        <v>104</v>
      </c>
      <c r="C111">
        <v>95</v>
      </c>
      <c r="D111">
        <v>85</v>
      </c>
      <c r="E111">
        <v>79</v>
      </c>
    </row>
    <row r="112" spans="1:5" x14ac:dyDescent="0.35">
      <c r="A112" t="s">
        <v>110</v>
      </c>
      <c r="B112">
        <v>1759</v>
      </c>
      <c r="C112">
        <v>1764</v>
      </c>
      <c r="D112">
        <v>1945</v>
      </c>
      <c r="E112">
        <v>1945</v>
      </c>
    </row>
    <row r="113" spans="1:5" x14ac:dyDescent="0.35">
      <c r="A113" t="s">
        <v>111</v>
      </c>
      <c r="B113">
        <v>2370</v>
      </c>
      <c r="C113">
        <v>2394.5</v>
      </c>
      <c r="D113">
        <v>2362.5</v>
      </c>
      <c r="E113">
        <v>2491</v>
      </c>
    </row>
    <row r="114" spans="1:5" x14ac:dyDescent="0.35">
      <c r="A114" t="s">
        <v>112</v>
      </c>
      <c r="B114">
        <v>637</v>
      </c>
      <c r="C114">
        <v>623</v>
      </c>
      <c r="D114">
        <v>631.5</v>
      </c>
      <c r="E114">
        <v>662.5</v>
      </c>
    </row>
    <row r="115" spans="1:5" x14ac:dyDescent="0.35">
      <c r="A115" t="s">
        <v>113</v>
      </c>
      <c r="B115">
        <v>500</v>
      </c>
      <c r="C115">
        <v>485.5</v>
      </c>
      <c r="D115">
        <v>468</v>
      </c>
      <c r="E115">
        <v>454</v>
      </c>
    </row>
    <row r="116" spans="1:5" x14ac:dyDescent="0.35">
      <c r="A116" t="s">
        <v>114</v>
      </c>
      <c r="B116">
        <v>5698.5</v>
      </c>
      <c r="C116">
        <v>5690.5</v>
      </c>
      <c r="D116">
        <v>5726</v>
      </c>
      <c r="E116">
        <v>5766</v>
      </c>
    </row>
    <row r="117" spans="1:5" x14ac:dyDescent="0.35">
      <c r="A117" t="s">
        <v>115</v>
      </c>
      <c r="B117">
        <v>226.5</v>
      </c>
      <c r="C117">
        <v>228.5</v>
      </c>
      <c r="D117">
        <v>236</v>
      </c>
      <c r="E117">
        <v>237</v>
      </c>
    </row>
    <row r="118" spans="1:5" x14ac:dyDescent="0.35">
      <c r="A118" t="s">
        <v>116</v>
      </c>
      <c r="B118">
        <v>1318</v>
      </c>
      <c r="C118">
        <v>1263.5</v>
      </c>
      <c r="D118">
        <v>1296.5</v>
      </c>
      <c r="E118">
        <v>1321</v>
      </c>
    </row>
    <row r="119" spans="1:5" x14ac:dyDescent="0.35">
      <c r="A119" t="s">
        <v>117</v>
      </c>
      <c r="B119">
        <v>3247</v>
      </c>
      <c r="C119">
        <v>3230</v>
      </c>
      <c r="D119">
        <v>3203</v>
      </c>
      <c r="E119">
        <v>3212.5</v>
      </c>
    </row>
    <row r="120" spans="1:5" x14ac:dyDescent="0.35">
      <c r="A120" t="s">
        <v>118</v>
      </c>
      <c r="B120">
        <v>190</v>
      </c>
      <c r="C120">
        <v>191</v>
      </c>
      <c r="D120">
        <v>208.5</v>
      </c>
      <c r="E120">
        <v>203.5</v>
      </c>
    </row>
    <row r="121" spans="1:5" x14ac:dyDescent="0.35">
      <c r="A121" t="s">
        <v>119</v>
      </c>
      <c r="B121">
        <v>834</v>
      </c>
      <c r="C121">
        <v>817</v>
      </c>
      <c r="D121">
        <v>798</v>
      </c>
      <c r="E121">
        <v>764</v>
      </c>
    </row>
    <row r="122" spans="1:5" x14ac:dyDescent="0.35">
      <c r="A122" t="s">
        <v>120</v>
      </c>
      <c r="B122">
        <v>1304.5</v>
      </c>
      <c r="C122">
        <v>1318.5</v>
      </c>
      <c r="D122">
        <v>1356.5</v>
      </c>
      <c r="E122">
        <v>1354</v>
      </c>
    </row>
    <row r="123" spans="1:5" x14ac:dyDescent="0.35">
      <c r="A123" t="s">
        <v>121</v>
      </c>
      <c r="B123">
        <v>579</v>
      </c>
      <c r="C123">
        <v>589</v>
      </c>
      <c r="D123">
        <v>632</v>
      </c>
      <c r="E123">
        <v>679.5</v>
      </c>
    </row>
    <row r="124" spans="1:5" x14ac:dyDescent="0.35">
      <c r="A124" t="s">
        <v>122</v>
      </c>
      <c r="B124">
        <v>169.5</v>
      </c>
      <c r="C124">
        <v>180.5</v>
      </c>
      <c r="D124">
        <v>163</v>
      </c>
      <c r="E124">
        <v>150</v>
      </c>
    </row>
    <row r="125" spans="1:5" x14ac:dyDescent="0.35">
      <c r="A125" t="s">
        <v>123</v>
      </c>
      <c r="B125">
        <v>361</v>
      </c>
      <c r="C125">
        <v>355</v>
      </c>
      <c r="D125">
        <v>346.5</v>
      </c>
      <c r="E125">
        <v>367.5</v>
      </c>
    </row>
    <row r="126" spans="1:5" x14ac:dyDescent="0.35">
      <c r="A126" t="s">
        <v>124</v>
      </c>
      <c r="B126">
        <v>214</v>
      </c>
      <c r="C126">
        <v>206.5</v>
      </c>
      <c r="D126">
        <v>218</v>
      </c>
      <c r="E126">
        <v>217</v>
      </c>
    </row>
    <row r="127" spans="1:5" x14ac:dyDescent="0.35">
      <c r="A127" t="s">
        <v>125</v>
      </c>
      <c r="B127">
        <v>300</v>
      </c>
      <c r="C127">
        <v>301</v>
      </c>
      <c r="D127">
        <v>314</v>
      </c>
      <c r="E127">
        <v>311.5</v>
      </c>
    </row>
    <row r="128" spans="1:5" x14ac:dyDescent="0.35">
      <c r="A128" t="s">
        <v>126</v>
      </c>
      <c r="B128">
        <v>154</v>
      </c>
      <c r="C128">
        <v>159</v>
      </c>
      <c r="D128">
        <v>160.5</v>
      </c>
      <c r="E128">
        <v>174</v>
      </c>
    </row>
    <row r="129" spans="1:5" x14ac:dyDescent="0.35">
      <c r="A129" t="s">
        <v>127</v>
      </c>
      <c r="B129">
        <v>293.5</v>
      </c>
      <c r="C129">
        <v>296</v>
      </c>
      <c r="D129">
        <v>309.5</v>
      </c>
      <c r="E129">
        <v>310.5</v>
      </c>
    </row>
    <row r="130" spans="1:5" x14ac:dyDescent="0.35">
      <c r="A130" t="s">
        <v>128</v>
      </c>
      <c r="B130">
        <v>684</v>
      </c>
      <c r="C130">
        <v>675</v>
      </c>
      <c r="D130">
        <v>729.5</v>
      </c>
      <c r="E130">
        <v>759</v>
      </c>
    </row>
    <row r="131" spans="1:5" x14ac:dyDescent="0.35">
      <c r="A131" t="s">
        <v>129</v>
      </c>
      <c r="B131">
        <v>517</v>
      </c>
      <c r="C131">
        <v>510.5</v>
      </c>
      <c r="D131">
        <v>533.5</v>
      </c>
      <c r="E131">
        <v>525.5</v>
      </c>
    </row>
    <row r="132" spans="1:5" x14ac:dyDescent="0.35">
      <c r="A132" t="s">
        <v>130</v>
      </c>
      <c r="B132">
        <v>502</v>
      </c>
      <c r="C132">
        <v>527</v>
      </c>
      <c r="D132">
        <v>556.5</v>
      </c>
      <c r="E132">
        <v>582</v>
      </c>
    </row>
    <row r="133" spans="1:5" x14ac:dyDescent="0.35">
      <c r="A133" t="s">
        <v>131</v>
      </c>
      <c r="B133">
        <v>275.5</v>
      </c>
      <c r="C133">
        <v>281.5</v>
      </c>
      <c r="D133">
        <v>306.5</v>
      </c>
      <c r="E133">
        <v>311</v>
      </c>
    </row>
    <row r="134" spans="1:5" x14ac:dyDescent="0.35">
      <c r="A134" t="s">
        <v>132</v>
      </c>
      <c r="B134">
        <v>1517</v>
      </c>
      <c r="C134">
        <v>1523</v>
      </c>
      <c r="D134">
        <v>1552.5</v>
      </c>
      <c r="E134">
        <v>1635.5</v>
      </c>
    </row>
    <row r="135" spans="1:5" x14ac:dyDescent="0.35">
      <c r="A135" t="s">
        <v>133</v>
      </c>
      <c r="B135">
        <v>183.5</v>
      </c>
      <c r="C135">
        <v>189</v>
      </c>
      <c r="D135">
        <v>198</v>
      </c>
      <c r="E135">
        <v>181</v>
      </c>
    </row>
    <row r="136" spans="1:5" x14ac:dyDescent="0.35">
      <c r="A136" t="s">
        <v>134</v>
      </c>
      <c r="B136">
        <v>1335</v>
      </c>
      <c r="C136">
        <v>1350</v>
      </c>
      <c r="D136">
        <v>1414</v>
      </c>
      <c r="E136">
        <v>1471</v>
      </c>
    </row>
    <row r="137" spans="1:5" x14ac:dyDescent="0.35">
      <c r="A137" t="s">
        <v>135</v>
      </c>
      <c r="B137">
        <v>242</v>
      </c>
      <c r="C137">
        <v>246</v>
      </c>
      <c r="D137">
        <v>252.5</v>
      </c>
      <c r="E137">
        <v>247</v>
      </c>
    </row>
    <row r="138" spans="1:5" x14ac:dyDescent="0.35">
      <c r="A138" t="s">
        <v>136</v>
      </c>
      <c r="B138">
        <v>242.5</v>
      </c>
      <c r="C138">
        <v>250</v>
      </c>
      <c r="D138">
        <v>248.5</v>
      </c>
      <c r="E138">
        <v>242.5</v>
      </c>
    </row>
    <row r="139" spans="1:5" x14ac:dyDescent="0.35">
      <c r="A139" t="s">
        <v>137</v>
      </c>
      <c r="B139">
        <v>13634</v>
      </c>
      <c r="C139">
        <v>13862.5</v>
      </c>
      <c r="D139">
        <v>14340.5</v>
      </c>
      <c r="E139">
        <v>14421.5</v>
      </c>
    </row>
    <row r="140" spans="1:5" x14ac:dyDescent="0.35">
      <c r="A140" t="s">
        <v>138</v>
      </c>
      <c r="B140">
        <v>10020.5</v>
      </c>
      <c r="C140">
        <v>10059</v>
      </c>
      <c r="D140">
        <v>10073.5</v>
      </c>
      <c r="E140">
        <v>10062.5</v>
      </c>
    </row>
    <row r="141" spans="1:5" x14ac:dyDescent="0.35">
      <c r="A141" t="s">
        <v>139</v>
      </c>
      <c r="B141">
        <v>679.5</v>
      </c>
      <c r="C141">
        <v>686</v>
      </c>
      <c r="D141">
        <v>673.5</v>
      </c>
      <c r="E141">
        <v>681</v>
      </c>
    </row>
    <row r="142" spans="1:5" x14ac:dyDescent="0.35">
      <c r="A142" t="s">
        <v>140</v>
      </c>
      <c r="B142">
        <v>474.5</v>
      </c>
      <c r="C142">
        <v>467.5</v>
      </c>
      <c r="D142">
        <v>457.5</v>
      </c>
      <c r="E142">
        <v>468</v>
      </c>
    </row>
    <row r="143" spans="1:5" x14ac:dyDescent="0.35">
      <c r="A143" t="s">
        <v>141</v>
      </c>
      <c r="B143">
        <v>365</v>
      </c>
      <c r="C143">
        <v>373</v>
      </c>
      <c r="D143">
        <v>391.5</v>
      </c>
      <c r="E143">
        <v>406</v>
      </c>
    </row>
    <row r="144" spans="1:5" x14ac:dyDescent="0.35">
      <c r="A144" t="s">
        <v>142</v>
      </c>
      <c r="B144">
        <v>889</v>
      </c>
      <c r="C144">
        <v>899</v>
      </c>
      <c r="D144">
        <v>896.5</v>
      </c>
      <c r="E144">
        <v>930</v>
      </c>
    </row>
    <row r="145" spans="1:5" x14ac:dyDescent="0.35">
      <c r="A145" t="s">
        <v>143</v>
      </c>
      <c r="B145">
        <v>292</v>
      </c>
      <c r="C145">
        <v>296</v>
      </c>
      <c r="D145">
        <v>322</v>
      </c>
      <c r="E145">
        <v>329</v>
      </c>
    </row>
    <row r="146" spans="1:5" x14ac:dyDescent="0.35">
      <c r="A146" t="s">
        <v>144</v>
      </c>
      <c r="B146">
        <v>417</v>
      </c>
      <c r="C146">
        <v>417.5</v>
      </c>
      <c r="D146">
        <v>424.5</v>
      </c>
      <c r="E146">
        <v>398.5</v>
      </c>
    </row>
    <row r="147" spans="1:5" x14ac:dyDescent="0.35">
      <c r="A147" t="s">
        <v>145</v>
      </c>
      <c r="B147">
        <v>2430.5</v>
      </c>
      <c r="C147">
        <v>2509</v>
      </c>
      <c r="D147">
        <v>2592.5</v>
      </c>
      <c r="E147">
        <v>2589.5</v>
      </c>
    </row>
    <row r="148" spans="1:5" x14ac:dyDescent="0.35">
      <c r="A148" t="s">
        <v>146</v>
      </c>
      <c r="B148">
        <v>316</v>
      </c>
      <c r="C148">
        <v>310.5</v>
      </c>
      <c r="D148">
        <v>316.5</v>
      </c>
      <c r="E148">
        <v>302</v>
      </c>
    </row>
    <row r="149" spans="1:5" x14ac:dyDescent="0.35">
      <c r="A149" t="s">
        <v>147</v>
      </c>
      <c r="B149">
        <v>180.5</v>
      </c>
      <c r="C149">
        <v>174.5</v>
      </c>
      <c r="D149">
        <v>168.5</v>
      </c>
      <c r="E149">
        <v>145.5</v>
      </c>
    </row>
    <row r="150" spans="1:5" x14ac:dyDescent="0.35">
      <c r="A150" t="s">
        <v>148</v>
      </c>
      <c r="B150">
        <v>189</v>
      </c>
      <c r="C150">
        <v>182</v>
      </c>
      <c r="D150">
        <v>166</v>
      </c>
      <c r="E150">
        <v>202</v>
      </c>
    </row>
    <row r="151" spans="1:5" x14ac:dyDescent="0.35">
      <c r="A151" t="s">
        <v>149</v>
      </c>
      <c r="B151">
        <v>558</v>
      </c>
      <c r="C151">
        <v>569</v>
      </c>
      <c r="D151">
        <v>581</v>
      </c>
      <c r="E151">
        <v>582.5</v>
      </c>
    </row>
    <row r="152" spans="1:5" x14ac:dyDescent="0.35">
      <c r="A152" t="s">
        <v>150</v>
      </c>
      <c r="B152">
        <v>70</v>
      </c>
      <c r="C152">
        <v>71</v>
      </c>
      <c r="D152">
        <v>80</v>
      </c>
      <c r="E152">
        <v>74</v>
      </c>
    </row>
    <row r="153" spans="1:5" x14ac:dyDescent="0.35">
      <c r="A153" t="s">
        <v>151</v>
      </c>
      <c r="B153">
        <v>771</v>
      </c>
      <c r="C153">
        <v>801</v>
      </c>
      <c r="D153">
        <v>871</v>
      </c>
      <c r="E153">
        <v>879.5</v>
      </c>
    </row>
    <row r="154" spans="1:5" x14ac:dyDescent="0.35">
      <c r="A154" t="s">
        <v>152</v>
      </c>
      <c r="B154">
        <v>167</v>
      </c>
      <c r="C154">
        <v>170</v>
      </c>
      <c r="D154">
        <v>165.5</v>
      </c>
      <c r="E154">
        <v>174.5</v>
      </c>
    </row>
    <row r="155" spans="1:5" x14ac:dyDescent="0.35">
      <c r="A155" t="s">
        <v>153</v>
      </c>
      <c r="B155">
        <v>210</v>
      </c>
      <c r="C155">
        <v>216</v>
      </c>
      <c r="D155">
        <v>208.5</v>
      </c>
      <c r="E155">
        <v>210.5</v>
      </c>
    </row>
    <row r="156" spans="1:5" x14ac:dyDescent="0.35">
      <c r="A156" t="s">
        <v>154</v>
      </c>
      <c r="B156">
        <v>126</v>
      </c>
      <c r="C156">
        <v>131</v>
      </c>
      <c r="D156">
        <v>114</v>
      </c>
      <c r="E156">
        <v>134.5</v>
      </c>
    </row>
    <row r="157" spans="1:5" x14ac:dyDescent="0.35">
      <c r="A157" t="s">
        <v>155</v>
      </c>
      <c r="B157">
        <v>3395.5</v>
      </c>
      <c r="C157">
        <v>3409</v>
      </c>
      <c r="D157">
        <v>3486</v>
      </c>
      <c r="E157">
        <v>3492</v>
      </c>
    </row>
    <row r="158" spans="1:5" x14ac:dyDescent="0.35">
      <c r="A158" t="s">
        <v>156</v>
      </c>
      <c r="B158">
        <v>275</v>
      </c>
      <c r="C158">
        <v>266.5</v>
      </c>
      <c r="D158">
        <v>286.5</v>
      </c>
      <c r="E158">
        <v>336</v>
      </c>
    </row>
    <row r="159" spans="1:5" x14ac:dyDescent="0.35">
      <c r="A159" t="s">
        <v>157</v>
      </c>
      <c r="B159">
        <v>1716</v>
      </c>
      <c r="C159">
        <v>1815</v>
      </c>
      <c r="D159">
        <v>1944</v>
      </c>
      <c r="E159">
        <v>2023.5</v>
      </c>
    </row>
    <row r="160" spans="1:5" x14ac:dyDescent="0.35">
      <c r="A160" t="s">
        <v>158</v>
      </c>
      <c r="B160">
        <v>399</v>
      </c>
      <c r="C160">
        <v>399</v>
      </c>
      <c r="D160">
        <v>415</v>
      </c>
      <c r="E160">
        <v>399.5</v>
      </c>
    </row>
    <row r="161" spans="1:5" x14ac:dyDescent="0.35">
      <c r="A161" t="s">
        <v>159</v>
      </c>
      <c r="B161">
        <v>80</v>
      </c>
      <c r="C161">
        <v>82</v>
      </c>
      <c r="D161">
        <v>82</v>
      </c>
      <c r="E161">
        <v>86</v>
      </c>
    </row>
    <row r="162" spans="1:5" x14ac:dyDescent="0.35">
      <c r="A162" t="s">
        <v>160</v>
      </c>
      <c r="B162">
        <v>194.5</v>
      </c>
      <c r="C162">
        <v>183</v>
      </c>
      <c r="D162">
        <v>188</v>
      </c>
      <c r="E162">
        <v>201</v>
      </c>
    </row>
    <row r="163" spans="1:5" x14ac:dyDescent="0.35">
      <c r="A163" t="s">
        <v>161</v>
      </c>
      <c r="B163">
        <v>122</v>
      </c>
      <c r="C163">
        <v>124</v>
      </c>
      <c r="D163">
        <v>124</v>
      </c>
      <c r="E163">
        <v>125</v>
      </c>
    </row>
    <row r="164" spans="1:5" x14ac:dyDescent="0.35">
      <c r="A164" t="s">
        <v>162</v>
      </c>
      <c r="B164">
        <v>69</v>
      </c>
      <c r="C164">
        <v>68</v>
      </c>
      <c r="D164">
        <v>72</v>
      </c>
      <c r="E164">
        <v>65</v>
      </c>
    </row>
    <row r="165" spans="1:5" x14ac:dyDescent="0.35">
      <c r="A165" t="s">
        <v>163</v>
      </c>
      <c r="B165">
        <v>1671</v>
      </c>
      <c r="C165">
        <v>1691</v>
      </c>
      <c r="D165">
        <v>1752</v>
      </c>
      <c r="E165">
        <v>1785</v>
      </c>
    </row>
    <row r="166" spans="1:5" x14ac:dyDescent="0.35">
      <c r="A166" t="s">
        <v>164</v>
      </c>
      <c r="B166">
        <v>2033</v>
      </c>
      <c r="C166">
        <v>2017</v>
      </c>
      <c r="D166">
        <v>1998.5</v>
      </c>
      <c r="E166">
        <v>1999.5</v>
      </c>
    </row>
    <row r="167" spans="1:5" x14ac:dyDescent="0.35">
      <c r="A167" t="s">
        <v>165</v>
      </c>
      <c r="B167">
        <v>2572</v>
      </c>
      <c r="C167">
        <v>2536</v>
      </c>
      <c r="D167">
        <v>2612.5</v>
      </c>
      <c r="E167">
        <v>2534</v>
      </c>
    </row>
    <row r="168" spans="1:5" x14ac:dyDescent="0.35">
      <c r="A168" t="s">
        <v>166</v>
      </c>
      <c r="B168">
        <v>8294</v>
      </c>
      <c r="C168">
        <v>8175.5</v>
      </c>
      <c r="D168">
        <v>7995.5</v>
      </c>
      <c r="E168">
        <v>7895.5</v>
      </c>
    </row>
    <row r="169" spans="1:5" x14ac:dyDescent="0.35">
      <c r="A169" t="s">
        <v>167</v>
      </c>
      <c r="B169">
        <v>3881</v>
      </c>
      <c r="C169">
        <v>3824.5</v>
      </c>
      <c r="D169">
        <v>3731.5</v>
      </c>
      <c r="E169">
        <v>3662</v>
      </c>
    </row>
    <row r="170" spans="1:5" x14ac:dyDescent="0.35">
      <c r="A170" t="s">
        <v>168</v>
      </c>
      <c r="B170">
        <v>21868</v>
      </c>
      <c r="C170">
        <v>21727</v>
      </c>
      <c r="D170">
        <v>21573.5</v>
      </c>
      <c r="E170">
        <v>21110.5</v>
      </c>
    </row>
    <row r="171" spans="1:5" x14ac:dyDescent="0.35">
      <c r="A171" t="s">
        <v>169</v>
      </c>
      <c r="B171">
        <v>1076</v>
      </c>
      <c r="C171">
        <v>1082</v>
      </c>
      <c r="D171">
        <v>1104</v>
      </c>
      <c r="E171">
        <v>1090.5</v>
      </c>
    </row>
    <row r="172" spans="1:5" x14ac:dyDescent="0.35">
      <c r="A172" t="s">
        <v>170</v>
      </c>
      <c r="B172">
        <v>2241</v>
      </c>
      <c r="C172">
        <v>2224.5</v>
      </c>
      <c r="D172">
        <v>2342</v>
      </c>
      <c r="E172">
        <v>2312.5</v>
      </c>
    </row>
    <row r="173" spans="1:5" x14ac:dyDescent="0.35">
      <c r="A173" t="s">
        <v>171</v>
      </c>
      <c r="B173">
        <v>980</v>
      </c>
      <c r="C173">
        <v>956.5</v>
      </c>
      <c r="D173">
        <v>994.5</v>
      </c>
      <c r="E173">
        <v>1016.5</v>
      </c>
    </row>
    <row r="174" spans="1:5" x14ac:dyDescent="0.35">
      <c r="A174" t="s">
        <v>172</v>
      </c>
      <c r="B174">
        <v>165</v>
      </c>
      <c r="C174">
        <v>164</v>
      </c>
      <c r="D174">
        <v>169.5</v>
      </c>
      <c r="E174">
        <v>179</v>
      </c>
    </row>
    <row r="175" spans="1:5" x14ac:dyDescent="0.35">
      <c r="A175" t="s">
        <v>173</v>
      </c>
      <c r="B175">
        <v>163</v>
      </c>
      <c r="C175">
        <v>168</v>
      </c>
      <c r="D175">
        <v>179</v>
      </c>
      <c r="E175">
        <v>183</v>
      </c>
    </row>
    <row r="176" spans="1:5" x14ac:dyDescent="0.35">
      <c r="A176" t="s">
        <v>174</v>
      </c>
      <c r="B176">
        <v>59</v>
      </c>
      <c r="C176">
        <v>58</v>
      </c>
      <c r="D176">
        <v>58</v>
      </c>
      <c r="E176">
        <v>59.5</v>
      </c>
    </row>
    <row r="177" spans="1:5" x14ac:dyDescent="0.35">
      <c r="A177" t="s">
        <v>175</v>
      </c>
      <c r="B177">
        <v>783.5</v>
      </c>
      <c r="C177">
        <v>785</v>
      </c>
      <c r="D177">
        <v>832.5</v>
      </c>
      <c r="E177">
        <v>818.5</v>
      </c>
    </row>
    <row r="178" spans="1:5" x14ac:dyDescent="0.35">
      <c r="A178" t="s">
        <v>176</v>
      </c>
      <c r="B178">
        <v>782</v>
      </c>
      <c r="C178">
        <v>691.5</v>
      </c>
      <c r="D178">
        <v>689</v>
      </c>
      <c r="E178">
        <v>700.5</v>
      </c>
    </row>
    <row r="179" spans="1:5" x14ac:dyDescent="0.35">
      <c r="A179" t="s">
        <v>177</v>
      </c>
      <c r="B179">
        <v>142</v>
      </c>
      <c r="C179">
        <v>147</v>
      </c>
      <c r="D179">
        <v>156</v>
      </c>
      <c r="E179">
        <v>172.5</v>
      </c>
    </row>
    <row r="180" spans="1:5" x14ac:dyDescent="0.35">
      <c r="A180" t="s">
        <v>178</v>
      </c>
      <c r="B180">
        <v>56.5</v>
      </c>
      <c r="C180">
        <v>57.5</v>
      </c>
      <c r="D180">
        <v>57.5</v>
      </c>
      <c r="E180">
        <v>53.5</v>
      </c>
    </row>
  </sheetData>
  <sheetProtection algorithmName="SHA-512" hashValue="oWXKz65Q+NxyPdoN3DyIgRzYRx1aSB3tkMTTIXUtv/H9nCQglI/R8GgpalrHSRpRydGmbriJmdXwNngn4P/YpA==" saltValue="PkknjgStAWNmYY+earXSj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Historical FTE Counts</vt:lpstr>
      <vt:lpstr>HB24-1448_GovReq</vt:lpstr>
      <vt:lpstr>SFA1994_AMENDED</vt:lpstr>
      <vt:lpstr>PriorYR_FTE</vt:lpstr>
      <vt:lpstr>'HB24-1448_GovReq'!Print_Area</vt:lpstr>
      <vt:lpstr>SFA1994_AMENDED!Print_Area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Kahle, Tim</dc:creator>
  <cp:lastModifiedBy>Kahle, Tim</cp:lastModifiedBy>
  <cp:lastPrinted>2024-04-23T16:23:52Z</cp:lastPrinted>
  <dcterms:created xsi:type="dcterms:W3CDTF">2024-04-19T19:37:03Z</dcterms:created>
  <dcterms:modified xsi:type="dcterms:W3CDTF">2024-11-15T23:24:14Z</dcterms:modified>
</cp:coreProperties>
</file>