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scission" sheetId="1" r:id="rId1"/>
  </sheets>
  <definedNames>
    <definedName name="_xlfn.STDEV.S" hidden="1">#NAME?</definedName>
    <definedName name="_xlnm.Print_Titles" localSheetId="0">'Rescission'!$1:$2</definedName>
  </definedNames>
  <calcPr fullCalcOnLoad="1"/>
</workbook>
</file>

<file path=xl/sharedStrings.xml><?xml version="1.0" encoding="utf-8"?>
<sst xmlns="http://schemas.openxmlformats.org/spreadsheetml/2006/main" count="389" uniqueCount="238">
  <si>
    <t>STATE</t>
  </si>
  <si>
    <t>YUMA</t>
  </si>
  <si>
    <t>PAWNEE</t>
  </si>
  <si>
    <t>WELD</t>
  </si>
  <si>
    <t>PRAIRIE</t>
  </si>
  <si>
    <t>BRIGGSDALE</t>
  </si>
  <si>
    <t>GREELEY</t>
  </si>
  <si>
    <t>JOHNSTOWN</t>
  </si>
  <si>
    <t>WINDSOR</t>
  </si>
  <si>
    <t>KEENESBURG</t>
  </si>
  <si>
    <t>EATON</t>
  </si>
  <si>
    <t>GILCREST</t>
  </si>
  <si>
    <t>WOODLIN</t>
  </si>
  <si>
    <t>WASHINGTON</t>
  </si>
  <si>
    <t>LONE STAR</t>
  </si>
  <si>
    <t>OTIS</t>
  </si>
  <si>
    <t>ARICKAREE</t>
  </si>
  <si>
    <t>AKRON</t>
  </si>
  <si>
    <t>WOODLAND PARK</t>
  </si>
  <si>
    <t>TELLER</t>
  </si>
  <si>
    <t>CRIPPLE CREEK</t>
  </si>
  <si>
    <t>SUMMIT</t>
  </si>
  <si>
    <t>SEDGWICK</t>
  </si>
  <si>
    <t>JULESBURG</t>
  </si>
  <si>
    <t>NORWOOD</t>
  </si>
  <si>
    <t>SAN MIGUEL</t>
  </si>
  <si>
    <t>TELLURIDE</t>
  </si>
  <si>
    <t>SILVERTON</t>
  </si>
  <si>
    <t>SAN JUAN</t>
  </si>
  <si>
    <t>CENTER</t>
  </si>
  <si>
    <t>SAGUACHE</t>
  </si>
  <si>
    <t>MOFFAT</t>
  </si>
  <si>
    <t>SOUTH ROUTT</t>
  </si>
  <si>
    <t>ROUTT</t>
  </si>
  <si>
    <t>STEAMBOAT SPRINGS</t>
  </si>
  <si>
    <t>HAYDEN</t>
  </si>
  <si>
    <t>SARGENT</t>
  </si>
  <si>
    <t>RIO GRANDE</t>
  </si>
  <si>
    <t>MONTE VISTA</t>
  </si>
  <si>
    <t>DEL NORTE</t>
  </si>
  <si>
    <t>RANGELY</t>
  </si>
  <si>
    <t>RIO BLANCO</t>
  </si>
  <si>
    <t>MEEKER</t>
  </si>
  <si>
    <t>PUEBLO RURAL</t>
  </si>
  <si>
    <t>PUEBLO</t>
  </si>
  <si>
    <t>PUEBLO CITY</t>
  </si>
  <si>
    <t>WILEY</t>
  </si>
  <si>
    <t>PROWERS</t>
  </si>
  <si>
    <t>HOLLY</t>
  </si>
  <si>
    <t>LAMAR</t>
  </si>
  <si>
    <t>GRANADA</t>
  </si>
  <si>
    <t>ASPEN</t>
  </si>
  <si>
    <t>PITKIN</t>
  </si>
  <si>
    <t>HAXTUN</t>
  </si>
  <si>
    <t>PHILLIPS</t>
  </si>
  <si>
    <t>HOLYOKE</t>
  </si>
  <si>
    <t>PARK</t>
  </si>
  <si>
    <t>PLATTE CANYON</t>
  </si>
  <si>
    <t>RIDGWAY</t>
  </si>
  <si>
    <t>OURAY</t>
  </si>
  <si>
    <t>SWINK</t>
  </si>
  <si>
    <t>OTERO</t>
  </si>
  <si>
    <t>CHERAW</t>
  </si>
  <si>
    <t>FOWLER</t>
  </si>
  <si>
    <t>MANZANOLA</t>
  </si>
  <si>
    <t>ROCKY FORD</t>
  </si>
  <si>
    <t>EAST OTERO</t>
  </si>
  <si>
    <t>WIGGINS</t>
  </si>
  <si>
    <t>MORGAN</t>
  </si>
  <si>
    <t>WELDON</t>
  </si>
  <si>
    <t>BRUSH</t>
  </si>
  <si>
    <t>WEST END</t>
  </si>
  <si>
    <t>MONTROSE</t>
  </si>
  <si>
    <t>MANCOS</t>
  </si>
  <si>
    <t>MONTEZUMA</t>
  </si>
  <si>
    <t>DOLORES</t>
  </si>
  <si>
    <t>CREEDE</t>
  </si>
  <si>
    <t>MINERAL</t>
  </si>
  <si>
    <t>MESA VALLEY</t>
  </si>
  <si>
    <t>MESA</t>
  </si>
  <si>
    <t>DEBEQUE</t>
  </si>
  <si>
    <t>PLATEAU</t>
  </si>
  <si>
    <t>LOGAN</t>
  </si>
  <si>
    <t>BUFFALO</t>
  </si>
  <si>
    <t>FRENCHMAN</t>
  </si>
  <si>
    <t>VALLEY</t>
  </si>
  <si>
    <t>KARVAL</t>
  </si>
  <si>
    <t>LINCOLN</t>
  </si>
  <si>
    <t>LIMON</t>
  </si>
  <si>
    <t>GENOA-HUGO</t>
  </si>
  <si>
    <t>KIM</t>
  </si>
  <si>
    <t>LAS ANIMAS</t>
  </si>
  <si>
    <t>BRANSON</t>
  </si>
  <si>
    <t>AGUILAR</t>
  </si>
  <si>
    <t>HOEHNE</t>
  </si>
  <si>
    <t>PRIMERO</t>
  </si>
  <si>
    <t>TRINIDAD</t>
  </si>
  <si>
    <t>LARIMER</t>
  </si>
  <si>
    <t>THOMPSON</t>
  </si>
  <si>
    <t>POUDRE</t>
  </si>
  <si>
    <t>IGNACIO</t>
  </si>
  <si>
    <t>LA PLATA</t>
  </si>
  <si>
    <t>BAYFIELD</t>
  </si>
  <si>
    <t>DURANGO</t>
  </si>
  <si>
    <t>LAKE</t>
  </si>
  <si>
    <t>BURLINGTON</t>
  </si>
  <si>
    <t>KIT CARSON</t>
  </si>
  <si>
    <t>BETHUNE</t>
  </si>
  <si>
    <t>STRATTON</t>
  </si>
  <si>
    <t>HI PLAINS</t>
  </si>
  <si>
    <t>PLAINVIEW</t>
  </si>
  <si>
    <t>KIOWA</t>
  </si>
  <si>
    <t>EADS</t>
  </si>
  <si>
    <t>JEFFERSON</t>
  </si>
  <si>
    <t>NORTH PARK</t>
  </si>
  <si>
    <t>JACKSON</t>
  </si>
  <si>
    <t>LA VETA</t>
  </si>
  <si>
    <t>HUERFANO</t>
  </si>
  <si>
    <t>HINSDALE</t>
  </si>
  <si>
    <t>GUNNISON</t>
  </si>
  <si>
    <t>EAST GRAND</t>
  </si>
  <si>
    <t>GRAND</t>
  </si>
  <si>
    <t>WEST GRAND</t>
  </si>
  <si>
    <t>GILPIN</t>
  </si>
  <si>
    <t>GARFIELD</t>
  </si>
  <si>
    <t>ROARING FORK</t>
  </si>
  <si>
    <t>COTOPAXI</t>
  </si>
  <si>
    <t>FREMONT</t>
  </si>
  <si>
    <t>CANON CITY</t>
  </si>
  <si>
    <t>MIAMI-YODER</t>
  </si>
  <si>
    <t>EL PASO</t>
  </si>
  <si>
    <t>EDISON</t>
  </si>
  <si>
    <t>FALCON</t>
  </si>
  <si>
    <t>LEWIS-PALMER</t>
  </si>
  <si>
    <t>HANOVER</t>
  </si>
  <si>
    <t>PEYTON</t>
  </si>
  <si>
    <t>ELLICOTT</t>
  </si>
  <si>
    <t>ACADEMY</t>
  </si>
  <si>
    <t>MANITOU SPRINGS</t>
  </si>
  <si>
    <t>CHEYENNE MOUNTAIN</t>
  </si>
  <si>
    <t>COLORADO SPRINGS</t>
  </si>
  <si>
    <t>FOUNTAIN</t>
  </si>
  <si>
    <t>WIDEFIELD</t>
  </si>
  <si>
    <t>HARRISON</t>
  </si>
  <si>
    <t>CALHAN</t>
  </si>
  <si>
    <t>AGATE</t>
  </si>
  <si>
    <t>ELBERT</t>
  </si>
  <si>
    <t>BIG SANDY</t>
  </si>
  <si>
    <t>ELIZABETH</t>
  </si>
  <si>
    <t>EAGLE</t>
  </si>
  <si>
    <t>DOUGLAS</t>
  </si>
  <si>
    <t>DENVER</t>
  </si>
  <si>
    <t>DELTA</t>
  </si>
  <si>
    <t>WESTCLIFFE</t>
  </si>
  <si>
    <t>CUSTER</t>
  </si>
  <si>
    <t>CROWLEY</t>
  </si>
  <si>
    <t>SIERRA GRANDE</t>
  </si>
  <si>
    <t>COSTILLA</t>
  </si>
  <si>
    <t>CENTENNIAL</t>
  </si>
  <si>
    <t>SOUTH CONEJOS</t>
  </si>
  <si>
    <t>CONEJOS</t>
  </si>
  <si>
    <t>SANFORD</t>
  </si>
  <si>
    <t>NORTH CONEJOS</t>
  </si>
  <si>
    <t>CLEAR CREEK</t>
  </si>
  <si>
    <t>CHEYENNE</t>
  </si>
  <si>
    <t>SALIDA</t>
  </si>
  <si>
    <t>CHAFFEE</t>
  </si>
  <si>
    <t>BUENA VISTA</t>
  </si>
  <si>
    <t>BOULDER</t>
  </si>
  <si>
    <t>ST VRAIN</t>
  </si>
  <si>
    <t>MCCLAVE</t>
  </si>
  <si>
    <t>BENT</t>
  </si>
  <si>
    <t>CAMPO</t>
  </si>
  <si>
    <t>BACA</t>
  </si>
  <si>
    <t>VILAS</t>
  </si>
  <si>
    <t>SPRINGFIELD</t>
  </si>
  <si>
    <t>PRITCHETT</t>
  </si>
  <si>
    <t>WALSH</t>
  </si>
  <si>
    <t>ARCHULETA</t>
  </si>
  <si>
    <t>BYERS</t>
  </si>
  <si>
    <t>ARAPAHOE</t>
  </si>
  <si>
    <t>AURORA</t>
  </si>
  <si>
    <t>DEER TRAIL</t>
  </si>
  <si>
    <t>LITTLETON</t>
  </si>
  <si>
    <t>CHERRY CREEK</t>
  </si>
  <si>
    <t>SHERIDAN</t>
  </si>
  <si>
    <t>ENGLEWOOD</t>
  </si>
  <si>
    <t>ALAMOSA</t>
  </si>
  <si>
    <t>WESTMINSTER</t>
  </si>
  <si>
    <t>ADAMS</t>
  </si>
  <si>
    <t>STRASBURG</t>
  </si>
  <si>
    <t>BENNETT</t>
  </si>
  <si>
    <t>BRIGHTON</t>
  </si>
  <si>
    <t>COMMERCE CITY</t>
  </si>
  <si>
    <t>MAPLETON</t>
  </si>
  <si>
    <t>District</t>
  </si>
  <si>
    <t>County</t>
  </si>
  <si>
    <t>District Total Rescission Amount</t>
  </si>
  <si>
    <t>FIVE STAR</t>
  </si>
  <si>
    <t>SANGRE DECRISTO</t>
  </si>
  <si>
    <t>CHEYENNE R-5</t>
  </si>
  <si>
    <t>FLORENCE</t>
  </si>
  <si>
    <t>GARFIELD COUNTY</t>
  </si>
  <si>
    <t>GARFIELD COUNTY 16</t>
  </si>
  <si>
    <t>ARRIBA/FLAGLER</t>
  </si>
  <si>
    <t>ESTES PRK</t>
  </si>
  <si>
    <t xml:space="preserve">MONTEZUMA </t>
  </si>
  <si>
    <t>FT MORGAN</t>
  </si>
  <si>
    <t>MTN VALLEY</t>
  </si>
  <si>
    <t>PLATTE VLY</t>
  </si>
  <si>
    <t>FORT LUPTON</t>
  </si>
  <si>
    <t>AULT-HGHLND</t>
  </si>
  <si>
    <t>WRAY</t>
  </si>
  <si>
    <t>IDALIA</t>
  </si>
  <si>
    <t>LIBERTY</t>
  </si>
  <si>
    <t>CHARTER SCHOOL INSTITUTE</t>
  </si>
  <si>
    <t>N/A</t>
  </si>
  <si>
    <t>TOTAL RESCISSION</t>
  </si>
  <si>
    <t>District Total Pupil Count</t>
  </si>
  <si>
    <t>PRE-Rescission</t>
  </si>
  <si>
    <t>POST-Rescission</t>
  </si>
  <si>
    <t>In-School Rescission Amount</t>
  </si>
  <si>
    <t xml:space="preserve">In-School Pupil Count </t>
  </si>
  <si>
    <t>Total Progam Per Pupil Funding</t>
  </si>
  <si>
    <t>FINAL Total Progam Per Pupil Funding</t>
  </si>
  <si>
    <t>Calculated Per Pupil Rescission</t>
  </si>
  <si>
    <t>Adjusted District In-School Per Pupil Funding</t>
  </si>
  <si>
    <t>FINAL Adjusted District In-School Per Pupil Funding</t>
  </si>
  <si>
    <t xml:space="preserve"> </t>
  </si>
  <si>
    <t>In School Per Pupil Rescission Amount</t>
  </si>
  <si>
    <t>District Total Program Funding</t>
  </si>
  <si>
    <t>Total Program Funding After Rescission</t>
  </si>
  <si>
    <t xml:space="preserve">On-line &amp; ASCENT Pupil Count </t>
  </si>
  <si>
    <t>On-Line &amp; ASCENT Per Pupil Rescission Amount</t>
  </si>
  <si>
    <t>FINAL District On-Line &amp; ASCENT Per Pupil Funding</t>
  </si>
  <si>
    <t>Total Program Categorical Buyout</t>
  </si>
  <si>
    <t>Online &amp; ASCENT Rescission Amount</t>
  </si>
  <si>
    <t>District On-Line &amp; ASCENT Per Pupil Funding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</si>
</sst>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.0000000%"/>
    <numFmt numFmtId="166" formatCode="#,##0.0"/>
    <numFmt numFmtId="167" formatCode="#,##0.000_);[Red]\(#,##0.000\)"/>
    <numFmt numFmtId="168" formatCode="#,##0.0000_);[Red]\(#,##0.0000\)"/>
    <numFmt numFmtId="169" formatCode="#,##0.0_);[Red]\(#,##0.0\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%"/>
    <numFmt numFmtId="185" formatCode="_(* #,##0.00000000000_);_(* \(#,##0.00000000000\);_(* &quot;-&quot;??_);_(@_)"/>
    <numFmt numFmtId="186" formatCode="0.000"/>
    <numFmt numFmtId="187" formatCode="0.0000"/>
    <numFmt numFmtId="188" formatCode="0.00000"/>
    <numFmt numFmtId="189" formatCode="#,##0.00000_);[Red]\(#,##0.00000\)"/>
    <numFmt numFmtId="190" formatCode="#,##0.000000_);[Red]\(#,##0.000000\)"/>
    <numFmt numFmtId="191" formatCode="#,##0.0000000_);[Red]\(#,##0.0000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4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4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 horizontal="right" wrapText="1"/>
    </xf>
    <xf numFmtId="43" fontId="38" fillId="0" borderId="0" xfId="42" applyFont="1" applyFill="1" applyAlignment="1">
      <alignment horizontal="center" wrapText="1"/>
    </xf>
    <xf numFmtId="40" fontId="38" fillId="0" borderId="0" xfId="0" applyNumberFormat="1" applyFont="1" applyFill="1" applyAlignment="1" applyProtection="1">
      <alignment horizontal="right" wrapText="1"/>
      <protection/>
    </xf>
    <xf numFmtId="4" fontId="38" fillId="0" borderId="0" xfId="0" applyNumberFormat="1" applyFont="1" applyAlignment="1">
      <alignment horizontal="right"/>
    </xf>
    <xf numFmtId="4" fontId="38" fillId="32" borderId="0" xfId="0" applyNumberFormat="1" applyFont="1" applyFill="1" applyAlignment="1">
      <alignment horizontal="center" wrapText="1"/>
    </xf>
    <xf numFmtId="40" fontId="38" fillId="32" borderId="0" xfId="0" applyNumberFormat="1" applyFont="1" applyFill="1" applyAlignment="1" applyProtection="1">
      <alignment horizontal="center" wrapText="1"/>
      <protection/>
    </xf>
    <xf numFmtId="40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165" fontId="38" fillId="0" borderId="0" xfId="60" applyNumberFormat="1" applyFont="1" applyAlignment="1">
      <alignment/>
    </xf>
    <xf numFmtId="164" fontId="38" fillId="0" borderId="0" xfId="60" applyNumberFormat="1" applyFont="1" applyAlignment="1">
      <alignment/>
    </xf>
    <xf numFmtId="40" fontId="38" fillId="0" borderId="0" xfId="0" applyNumberFormat="1" applyFont="1" applyAlignment="1">
      <alignment horizontal="center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right" wrapText="1"/>
    </xf>
    <xf numFmtId="43" fontId="38" fillId="0" borderId="10" xfId="42" applyFont="1" applyFill="1" applyBorder="1" applyAlignment="1">
      <alignment horizontal="center" wrapText="1"/>
    </xf>
    <xf numFmtId="4" fontId="38" fillId="0" borderId="10" xfId="0" applyNumberFormat="1" applyFont="1" applyBorder="1" applyAlignment="1">
      <alignment horizontal="right"/>
    </xf>
    <xf numFmtId="4" fontId="38" fillId="32" borderId="10" xfId="0" applyNumberFormat="1" applyFont="1" applyFill="1" applyBorder="1" applyAlignment="1">
      <alignment horizontal="center" wrapText="1"/>
    </xf>
    <xf numFmtId="40" fontId="38" fillId="32" borderId="10" xfId="0" applyNumberFormat="1" applyFont="1" applyFill="1" applyBorder="1" applyAlignment="1" applyProtection="1">
      <alignment horizontal="center" wrapText="1"/>
      <protection/>
    </xf>
    <xf numFmtId="40" fontId="38" fillId="32" borderId="0" xfId="0" applyNumberFormat="1" applyFont="1" applyFill="1" applyAlignment="1">
      <alignment/>
    </xf>
    <xf numFmtId="40" fontId="38" fillId="32" borderId="0" xfId="0" applyNumberFormat="1" applyFont="1" applyFill="1" applyAlignment="1">
      <alignment horizontal="center"/>
    </xf>
    <xf numFmtId="166" fontId="38" fillId="0" borderId="0" xfId="0" applyNumberFormat="1" applyFont="1" applyAlignment="1">
      <alignment horizontal="center"/>
    </xf>
    <xf numFmtId="166" fontId="38" fillId="0" borderId="0" xfId="0" applyNumberFormat="1" applyFont="1" applyAlignment="1">
      <alignment horizontal="center" wrapText="1"/>
    </xf>
    <xf numFmtId="166" fontId="38" fillId="0" borderId="0" xfId="0" applyNumberFormat="1" applyFont="1" applyAlignment="1">
      <alignment/>
    </xf>
    <xf numFmtId="4" fontId="39" fillId="0" borderId="0" xfId="0" applyNumberFormat="1" applyFont="1" applyBorder="1" applyAlignment="1">
      <alignment horizontal="center"/>
    </xf>
    <xf numFmtId="170" fontId="38" fillId="0" borderId="0" xfId="0" applyNumberFormat="1" applyFont="1" applyAlignment="1">
      <alignment/>
    </xf>
    <xf numFmtId="0" fontId="38" fillId="0" borderId="10" xfId="0" applyFont="1" applyFill="1" applyBorder="1" applyAlignment="1">
      <alignment wrapText="1"/>
    </xf>
    <xf numFmtId="4" fontId="38" fillId="0" borderId="10" xfId="0" applyNumberFormat="1" applyFont="1" applyFill="1" applyBorder="1" applyAlignment="1">
      <alignment horizontal="right" wrapText="1"/>
    </xf>
    <xf numFmtId="166" fontId="38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center"/>
    </xf>
    <xf numFmtId="40" fontId="38" fillId="0" borderId="10" xfId="0" applyNumberFormat="1" applyFont="1" applyFill="1" applyBorder="1" applyAlignment="1" applyProtection="1">
      <alignment horizontal="right" wrapText="1"/>
      <protection/>
    </xf>
    <xf numFmtId="175" fontId="38" fillId="0" borderId="0" xfId="0" applyNumberFormat="1" applyFont="1" applyFill="1" applyAlignment="1">
      <alignment/>
    </xf>
    <xf numFmtId="4" fontId="39" fillId="0" borderId="11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 horizontal="center"/>
    </xf>
    <xf numFmtId="4" fontId="39" fillId="32" borderId="11" xfId="0" applyNumberFormat="1" applyFont="1" applyFill="1" applyBorder="1" applyAlignment="1">
      <alignment horizontal="center" wrapText="1"/>
    </xf>
    <xf numFmtId="4" fontId="39" fillId="32" borderId="12" xfId="0" applyNumberFormat="1" applyFont="1" applyFill="1" applyBorder="1" applyAlignment="1">
      <alignment horizontal="center" wrapText="1"/>
    </xf>
    <xf numFmtId="4" fontId="39" fillId="32" borderId="13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5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9"/>
  <sheetViews>
    <sheetView tabSelected="1" zoomScaleSheetLayoutView="8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12.7109375" style="1" customWidth="1"/>
    <col min="2" max="2" width="28.140625" style="1" bestFit="1" customWidth="1"/>
    <col min="3" max="3" width="20.8515625" style="1" customWidth="1"/>
    <col min="4" max="6" width="16.421875" style="2" customWidth="1"/>
    <col min="7" max="7" width="13.7109375" style="2" customWidth="1"/>
    <col min="8" max="8" width="16.421875" style="2" customWidth="1"/>
    <col min="9" max="9" width="2.421875" style="2" customWidth="1"/>
    <col min="10" max="10" width="14.140625" style="26" customWidth="1"/>
    <col min="11" max="11" width="11.28125" style="26" customWidth="1"/>
    <col min="12" max="12" width="13.421875" style="26" customWidth="1"/>
    <col min="13" max="13" width="2.8515625" style="1" customWidth="1"/>
    <col min="14" max="14" width="11.421875" style="1" customWidth="1"/>
    <col min="15" max="15" width="13.8515625" style="1" customWidth="1"/>
    <col min="16" max="16" width="13.28125" style="1" customWidth="1"/>
    <col min="17" max="17" width="2.7109375" style="1" customWidth="1"/>
    <col min="18" max="18" width="11.57421875" style="1" customWidth="1"/>
    <col min="19" max="19" width="12.421875" style="1" customWidth="1"/>
    <col min="20" max="20" width="3.140625" style="1" customWidth="1"/>
    <col min="21" max="21" width="13.57421875" style="1" customWidth="1"/>
    <col min="22" max="23" width="14.57421875" style="1" customWidth="1"/>
    <col min="24" max="16384" width="9.140625" style="1" customWidth="1"/>
  </cols>
  <sheetData>
    <row r="1" spans="2:23" ht="13.5" thickBot="1">
      <c r="B1" s="35" t="s">
        <v>225</v>
      </c>
      <c r="C1" s="36"/>
      <c r="D1" s="37"/>
      <c r="E1" s="27"/>
      <c r="F1" s="3"/>
      <c r="G1" s="3"/>
      <c r="H1" s="3"/>
      <c r="I1" s="3"/>
      <c r="J1" s="24"/>
      <c r="K1" s="24"/>
      <c r="L1" s="24"/>
      <c r="M1" s="4"/>
      <c r="N1" s="35" t="s">
        <v>219</v>
      </c>
      <c r="O1" s="36"/>
      <c r="P1" s="37"/>
      <c r="Q1" s="4"/>
      <c r="R1" s="36"/>
      <c r="S1" s="37"/>
      <c r="T1" s="4"/>
      <c r="U1" s="38" t="s">
        <v>220</v>
      </c>
      <c r="V1" s="39"/>
      <c r="W1" s="40"/>
    </row>
    <row r="2" spans="1:23" ht="63.75">
      <c r="A2" s="16" t="s">
        <v>196</v>
      </c>
      <c r="B2" s="16" t="s">
        <v>195</v>
      </c>
      <c r="C2" s="29" t="s">
        <v>230</v>
      </c>
      <c r="D2" s="30" t="s">
        <v>197</v>
      </c>
      <c r="E2" s="30" t="s">
        <v>235</v>
      </c>
      <c r="F2" s="30" t="s">
        <v>231</v>
      </c>
      <c r="G2" s="30" t="s">
        <v>236</v>
      </c>
      <c r="H2" s="30" t="s">
        <v>221</v>
      </c>
      <c r="I2" s="18"/>
      <c r="J2" s="31" t="s">
        <v>218</v>
      </c>
      <c r="K2" s="31" t="s">
        <v>232</v>
      </c>
      <c r="L2" s="31" t="s">
        <v>222</v>
      </c>
      <c r="M2" s="32"/>
      <c r="N2" s="30" t="s">
        <v>223</v>
      </c>
      <c r="O2" s="33" t="s">
        <v>226</v>
      </c>
      <c r="P2" s="30" t="s">
        <v>237</v>
      </c>
      <c r="Q2" s="19"/>
      <c r="R2" s="17" t="s">
        <v>229</v>
      </c>
      <c r="S2" s="30" t="s">
        <v>233</v>
      </c>
      <c r="T2" s="16"/>
      <c r="U2" s="20" t="s">
        <v>224</v>
      </c>
      <c r="V2" s="21" t="s">
        <v>227</v>
      </c>
      <c r="W2" s="20" t="s">
        <v>234</v>
      </c>
    </row>
    <row r="3" spans="4:23" ht="12.75">
      <c r="D3" s="5"/>
      <c r="E3" s="5"/>
      <c r="F3" s="5"/>
      <c r="G3" s="5" t="s">
        <v>228</v>
      </c>
      <c r="H3" s="5"/>
      <c r="I3" s="6"/>
      <c r="J3" s="25"/>
      <c r="K3" s="25"/>
      <c r="L3" s="25"/>
      <c r="M3" s="4"/>
      <c r="N3" s="5"/>
      <c r="O3" s="7"/>
      <c r="P3" s="5"/>
      <c r="Q3" s="8"/>
      <c r="R3" s="5"/>
      <c r="S3" s="5"/>
      <c r="U3" s="9"/>
      <c r="V3" s="10"/>
      <c r="W3" s="9"/>
    </row>
    <row r="4" spans="1:23" ht="12.75">
      <c r="A4" s="1" t="s">
        <v>189</v>
      </c>
      <c r="B4" s="1" t="s">
        <v>194</v>
      </c>
      <c r="C4" s="11">
        <v>68140298.83197926</v>
      </c>
      <c r="D4" s="3">
        <v>23799.158937342178</v>
      </c>
      <c r="E4" s="3">
        <v>0</v>
      </c>
      <c r="F4" s="3">
        <f>C4-D4-E4</f>
        <v>68116499.67304192</v>
      </c>
      <c r="G4" s="3">
        <f aca="true" t="shared" si="0" ref="G4:G35">K4*-S4</f>
        <v>5796.7</v>
      </c>
      <c r="H4" s="3">
        <f>D4-G4</f>
        <v>18002.458937342177</v>
      </c>
      <c r="I4" s="3"/>
      <c r="J4" s="26">
        <v>8443.4</v>
      </c>
      <c r="K4" s="26">
        <v>2229.5</v>
      </c>
      <c r="L4" s="26">
        <f>J4-K4</f>
        <v>6213.9</v>
      </c>
      <c r="M4" s="12"/>
      <c r="N4" s="11">
        <v>8070.2440760806385</v>
      </c>
      <c r="O4" s="11">
        <v>8292.22</v>
      </c>
      <c r="P4" s="11">
        <v>7451.558784321836</v>
      </c>
      <c r="Q4" s="11"/>
      <c r="R4" s="11">
        <f aca="true" t="shared" si="1" ref="R4:R35">ROUND(H4/-L4,2)</f>
        <v>-2.9</v>
      </c>
      <c r="S4" s="11">
        <v>-2.6</v>
      </c>
      <c r="U4" s="22">
        <f>ROUND(F4/J4,2)</f>
        <v>8067.43</v>
      </c>
      <c r="V4" s="22">
        <f>ROUND(O4+R4,2)</f>
        <v>8289.32</v>
      </c>
      <c r="W4" s="22">
        <f aca="true" t="shared" si="2" ref="W4:W35">P4+S4</f>
        <v>7448.958784321836</v>
      </c>
    </row>
    <row r="5" spans="1:23" ht="12.75">
      <c r="A5" s="1" t="s">
        <v>189</v>
      </c>
      <c r="B5" s="1" t="s">
        <v>198</v>
      </c>
      <c r="C5" s="11">
        <v>296121480.91931117</v>
      </c>
      <c r="D5" s="3">
        <v>103425.45760586017</v>
      </c>
      <c r="E5" s="3">
        <v>0</v>
      </c>
      <c r="F5" s="3">
        <f>C5-D5-E5</f>
        <v>296018055.4617053</v>
      </c>
      <c r="G5" s="3">
        <f t="shared" si="0"/>
        <v>0</v>
      </c>
      <c r="H5" s="3">
        <f>D5-G5</f>
        <v>103425.45760586017</v>
      </c>
      <c r="I5" s="3"/>
      <c r="J5" s="26">
        <v>37290.9</v>
      </c>
      <c r="K5" s="26">
        <v>0</v>
      </c>
      <c r="L5" s="26">
        <f aca="true" t="shared" si="3" ref="L5:L68">J5-K5</f>
        <v>37290.9</v>
      </c>
      <c r="M5" s="12"/>
      <c r="N5" s="11">
        <v>7940.780813783732</v>
      </c>
      <c r="O5" s="11">
        <v>7940.85</v>
      </c>
      <c r="P5" s="11">
        <v>7451.558784321836</v>
      </c>
      <c r="Q5" s="11"/>
      <c r="R5" s="11">
        <f t="shared" si="1"/>
        <v>-2.77</v>
      </c>
      <c r="S5" s="11">
        <v>-2.6</v>
      </c>
      <c r="U5" s="22">
        <f>ROUND(F5/J5,2)</f>
        <v>7938.08</v>
      </c>
      <c r="V5" s="22">
        <f aca="true" t="shared" si="4" ref="V5:V68">ROUND(O5+R5,2)</f>
        <v>7938.08</v>
      </c>
      <c r="W5" s="22">
        <f t="shared" si="2"/>
        <v>7448.958784321836</v>
      </c>
    </row>
    <row r="6" spans="1:23" ht="12.75">
      <c r="A6" s="1" t="s">
        <v>189</v>
      </c>
      <c r="B6" s="1" t="s">
        <v>193</v>
      </c>
      <c r="C6" s="11">
        <v>59345182.649209075</v>
      </c>
      <c r="D6" s="3">
        <v>20727.31342256585</v>
      </c>
      <c r="E6" s="3">
        <v>0</v>
      </c>
      <c r="F6" s="3">
        <f>C6-D6-E6</f>
        <v>59324455.33578651</v>
      </c>
      <c r="G6" s="3">
        <f t="shared" si="0"/>
        <v>0</v>
      </c>
      <c r="H6" s="3">
        <f>D6-G6</f>
        <v>20727.31342256585</v>
      </c>
      <c r="I6" s="3"/>
      <c r="J6" s="26">
        <v>7033.8</v>
      </c>
      <c r="K6" s="26">
        <v>0</v>
      </c>
      <c r="L6" s="26">
        <f t="shared" si="3"/>
        <v>7033.8</v>
      </c>
      <c r="M6" s="12"/>
      <c r="N6" s="11">
        <v>8437.14347260015</v>
      </c>
      <c r="O6" s="11">
        <v>8437.14</v>
      </c>
      <c r="P6" s="11">
        <v>7451.558784321836</v>
      </c>
      <c r="Q6" s="11"/>
      <c r="R6" s="11">
        <f t="shared" si="1"/>
        <v>-2.95</v>
      </c>
      <c r="S6" s="11">
        <v>-2.6</v>
      </c>
      <c r="U6" s="22">
        <f aca="true" t="shared" si="5" ref="U6:U69">ROUND(F6/J6,2)</f>
        <v>8434.2</v>
      </c>
      <c r="V6" s="22">
        <f t="shared" si="4"/>
        <v>8434.19</v>
      </c>
      <c r="W6" s="22">
        <f t="shared" si="2"/>
        <v>7448.958784321836</v>
      </c>
    </row>
    <row r="7" spans="1:23" ht="12.75">
      <c r="A7" s="1" t="s">
        <v>189</v>
      </c>
      <c r="B7" s="1" t="s">
        <v>192</v>
      </c>
      <c r="C7" s="11">
        <v>140471989.75797972</v>
      </c>
      <c r="D7" s="3">
        <v>49062.23394192984</v>
      </c>
      <c r="E7" s="3">
        <v>0</v>
      </c>
      <c r="F7" s="3">
        <f>C7-D7-E7</f>
        <v>140422927.52403778</v>
      </c>
      <c r="G7" s="3">
        <f t="shared" si="0"/>
        <v>0</v>
      </c>
      <c r="H7" s="3">
        <f>D7-G7</f>
        <v>49062.23394192984</v>
      </c>
      <c r="I7" s="3"/>
      <c r="J7" s="26">
        <v>17913.6</v>
      </c>
      <c r="K7" s="26">
        <v>0</v>
      </c>
      <c r="L7" s="26">
        <f t="shared" si="3"/>
        <v>17913.6</v>
      </c>
      <c r="M7" s="12"/>
      <c r="N7" s="11">
        <v>7841.639325170764</v>
      </c>
      <c r="O7" s="11">
        <v>7841.64</v>
      </c>
      <c r="P7" s="11">
        <v>7451.558784321836</v>
      </c>
      <c r="Q7" s="11"/>
      <c r="R7" s="11">
        <f t="shared" si="1"/>
        <v>-2.74</v>
      </c>
      <c r="S7" s="11">
        <v>-2.6</v>
      </c>
      <c r="U7" s="22">
        <f t="shared" si="5"/>
        <v>7838.9</v>
      </c>
      <c r="V7" s="22">
        <f t="shared" si="4"/>
        <v>7838.9</v>
      </c>
      <c r="W7" s="22">
        <f t="shared" si="2"/>
        <v>7448.958784321836</v>
      </c>
    </row>
    <row r="8" spans="1:23" ht="12.75">
      <c r="A8" s="1" t="s">
        <v>189</v>
      </c>
      <c r="B8" s="1" t="s">
        <v>191</v>
      </c>
      <c r="C8" s="11">
        <v>8690713.278245922</v>
      </c>
      <c r="D8" s="3">
        <v>3035.3795057144007</v>
      </c>
      <c r="E8" s="3">
        <v>0</v>
      </c>
      <c r="F8" s="3">
        <f>C8-D8-E8</f>
        <v>8687677.898740208</v>
      </c>
      <c r="G8" s="3">
        <f t="shared" si="0"/>
        <v>2.6</v>
      </c>
      <c r="H8" s="3">
        <f>D8-G8</f>
        <v>3032.779505714401</v>
      </c>
      <c r="I8" s="3"/>
      <c r="J8" s="26">
        <v>1031.8</v>
      </c>
      <c r="K8" s="26">
        <v>1</v>
      </c>
      <c r="L8" s="26">
        <f t="shared" si="3"/>
        <v>1030.8</v>
      </c>
      <c r="M8" s="12"/>
      <c r="N8" s="11">
        <v>8422.86613514821</v>
      </c>
      <c r="O8" s="11">
        <v>8423.81</v>
      </c>
      <c r="P8" s="11">
        <v>7451.558784321836</v>
      </c>
      <c r="Q8" s="11"/>
      <c r="R8" s="11">
        <f t="shared" si="1"/>
        <v>-2.94</v>
      </c>
      <c r="S8" s="11">
        <v>-2.6</v>
      </c>
      <c r="U8" s="22">
        <f t="shared" si="5"/>
        <v>8419.92</v>
      </c>
      <c r="V8" s="22">
        <f t="shared" si="4"/>
        <v>8420.87</v>
      </c>
      <c r="W8" s="22">
        <f t="shared" si="2"/>
        <v>7448.958784321836</v>
      </c>
    </row>
    <row r="9" spans="1:23" ht="12.75">
      <c r="A9" s="1" t="s">
        <v>189</v>
      </c>
      <c r="B9" s="1" t="s">
        <v>190</v>
      </c>
      <c r="C9" s="11">
        <v>8209374.35169832</v>
      </c>
      <c r="D9" s="3">
        <v>2867.2636944837664</v>
      </c>
      <c r="E9" s="3">
        <v>0</v>
      </c>
      <c r="F9" s="3">
        <f>C9-D9-E9</f>
        <v>8206507.088003837</v>
      </c>
      <c r="G9" s="3">
        <f t="shared" si="0"/>
        <v>0</v>
      </c>
      <c r="H9" s="3">
        <f>D9-G9</f>
        <v>2867.2636944837664</v>
      </c>
      <c r="I9" s="3"/>
      <c r="J9" s="26">
        <v>976.9</v>
      </c>
      <c r="K9" s="26">
        <v>0</v>
      </c>
      <c r="L9" s="26">
        <f t="shared" si="3"/>
        <v>976.9</v>
      </c>
      <c r="M9" s="12"/>
      <c r="N9" s="11">
        <v>8403.495088236587</v>
      </c>
      <c r="O9" s="11">
        <v>8403.5</v>
      </c>
      <c r="P9" s="11">
        <v>7451.558784321836</v>
      </c>
      <c r="Q9" s="11"/>
      <c r="R9" s="11">
        <f t="shared" si="1"/>
        <v>-2.94</v>
      </c>
      <c r="S9" s="11">
        <v>-2.6</v>
      </c>
      <c r="U9" s="22">
        <f t="shared" si="5"/>
        <v>8400.56</v>
      </c>
      <c r="V9" s="22">
        <f t="shared" si="4"/>
        <v>8400.56</v>
      </c>
      <c r="W9" s="22">
        <f t="shared" si="2"/>
        <v>7448.958784321836</v>
      </c>
    </row>
    <row r="10" spans="1:23" ht="12.75">
      <c r="A10" s="1" t="s">
        <v>189</v>
      </c>
      <c r="B10" s="1" t="s">
        <v>188</v>
      </c>
      <c r="C10" s="11">
        <v>77682887.1051329</v>
      </c>
      <c r="D10" s="3">
        <v>27132.072035891033</v>
      </c>
      <c r="E10" s="3">
        <v>0</v>
      </c>
      <c r="F10" s="3">
        <f>C10-D10-E10</f>
        <v>77655755.033097</v>
      </c>
      <c r="G10" s="3">
        <f t="shared" si="0"/>
        <v>16.900000000000002</v>
      </c>
      <c r="H10" s="3">
        <f>D10-G10</f>
        <v>27115.17203589103</v>
      </c>
      <c r="I10" s="3"/>
      <c r="J10" s="26">
        <v>9329.8</v>
      </c>
      <c r="K10" s="26">
        <v>6.5</v>
      </c>
      <c r="L10" s="26">
        <f t="shared" si="3"/>
        <v>9323.3</v>
      </c>
      <c r="M10" s="12"/>
      <c r="N10" s="11">
        <v>8326.381198361882</v>
      </c>
      <c r="O10" s="11">
        <v>8326.93</v>
      </c>
      <c r="P10" s="11">
        <v>7451.56</v>
      </c>
      <c r="Q10" s="11"/>
      <c r="R10" s="11">
        <f t="shared" si="1"/>
        <v>-2.91</v>
      </c>
      <c r="S10" s="11">
        <v>-2.6</v>
      </c>
      <c r="U10" s="22">
        <f t="shared" si="5"/>
        <v>8323.41</v>
      </c>
      <c r="V10" s="22">
        <f t="shared" si="4"/>
        <v>8324.02</v>
      </c>
      <c r="W10" s="22">
        <f t="shared" si="2"/>
        <v>7448.96</v>
      </c>
    </row>
    <row r="11" spans="1:23" ht="12.75">
      <c r="A11" s="1" t="s">
        <v>187</v>
      </c>
      <c r="B11" s="1" t="s">
        <v>187</v>
      </c>
      <c r="C11" s="11">
        <v>18744373.772762973</v>
      </c>
      <c r="D11" s="3">
        <v>6546.791520520491</v>
      </c>
      <c r="E11" s="3">
        <v>0</v>
      </c>
      <c r="F11" s="3">
        <f>C11-D11-E11</f>
        <v>18737826.98124245</v>
      </c>
      <c r="G11" s="3">
        <f t="shared" si="0"/>
        <v>3.9000000000000004</v>
      </c>
      <c r="H11" s="3">
        <f>D11-G11</f>
        <v>6542.891520520491</v>
      </c>
      <c r="I11" s="3"/>
      <c r="J11" s="26">
        <v>2367.7</v>
      </c>
      <c r="K11" s="26">
        <v>1.5</v>
      </c>
      <c r="L11" s="26">
        <f t="shared" si="3"/>
        <v>2366.2</v>
      </c>
      <c r="M11" s="12"/>
      <c r="N11" s="11">
        <v>7916.701344242503</v>
      </c>
      <c r="O11" s="11">
        <v>7917</v>
      </c>
      <c r="P11" s="11">
        <v>7451.558784321836</v>
      </c>
      <c r="Q11" s="11"/>
      <c r="R11" s="11">
        <f t="shared" si="1"/>
        <v>-2.77</v>
      </c>
      <c r="S11" s="11">
        <v>-2.6</v>
      </c>
      <c r="U11" s="22">
        <f t="shared" si="5"/>
        <v>7913.94</v>
      </c>
      <c r="V11" s="22">
        <f t="shared" si="4"/>
        <v>7914.23</v>
      </c>
      <c r="W11" s="22">
        <f t="shared" si="2"/>
        <v>7448.958784321836</v>
      </c>
    </row>
    <row r="12" spans="1:23" ht="12.75">
      <c r="A12" s="1" t="s">
        <v>187</v>
      </c>
      <c r="B12" s="1" t="s">
        <v>199</v>
      </c>
      <c r="C12" s="11">
        <v>3190693.7652750877</v>
      </c>
      <c r="D12" s="3">
        <v>1114.4040948134314</v>
      </c>
      <c r="E12" s="3">
        <v>0</v>
      </c>
      <c r="F12" s="3">
        <f>C12-D12-E12</f>
        <v>3189579.3611802743</v>
      </c>
      <c r="G12" s="3">
        <f t="shared" si="0"/>
        <v>0</v>
      </c>
      <c r="H12" s="3">
        <f>D12-G12</f>
        <v>1114.4040948134314</v>
      </c>
      <c r="I12" s="3"/>
      <c r="J12" s="26">
        <v>296.40000000000003</v>
      </c>
      <c r="K12" s="26">
        <v>0</v>
      </c>
      <c r="L12" s="26">
        <f t="shared" si="3"/>
        <v>296.40000000000003</v>
      </c>
      <c r="M12" s="12"/>
      <c r="N12" s="11">
        <v>10764.823769484101</v>
      </c>
      <c r="O12" s="11">
        <v>10764.82</v>
      </c>
      <c r="P12" s="11">
        <v>7451.558784321836</v>
      </c>
      <c r="Q12" s="11"/>
      <c r="R12" s="11">
        <f t="shared" si="1"/>
        <v>-3.76</v>
      </c>
      <c r="S12" s="11">
        <v>-2.6</v>
      </c>
      <c r="U12" s="22">
        <f>ROUND(F12/J12,2)</f>
        <v>10761.06</v>
      </c>
      <c r="V12" s="22">
        <f t="shared" si="4"/>
        <v>10761.06</v>
      </c>
      <c r="W12" s="22">
        <f t="shared" si="2"/>
        <v>7448.958784321836</v>
      </c>
    </row>
    <row r="13" spans="1:23" ht="12.75">
      <c r="A13" s="1" t="s">
        <v>180</v>
      </c>
      <c r="B13" s="1" t="s">
        <v>186</v>
      </c>
      <c r="C13" s="11">
        <v>21779180.79132643</v>
      </c>
      <c r="D13" s="3">
        <v>7606.7495162587875</v>
      </c>
      <c r="E13" s="3">
        <v>0</v>
      </c>
      <c r="F13" s="3">
        <f>C13-D13-E13</f>
        <v>21771574.04181017</v>
      </c>
      <c r="G13" s="3">
        <f t="shared" si="0"/>
        <v>0</v>
      </c>
      <c r="H13" s="3">
        <f>D13-G13</f>
        <v>7606.7495162587875</v>
      </c>
      <c r="I13" s="3"/>
      <c r="J13" s="26">
        <v>2590.4</v>
      </c>
      <c r="K13" s="26">
        <v>0</v>
      </c>
      <c r="L13" s="26">
        <f t="shared" si="3"/>
        <v>2590.4</v>
      </c>
      <c r="M13" s="12"/>
      <c r="N13" s="11">
        <v>8407.651633464495</v>
      </c>
      <c r="O13" s="11">
        <v>8407.65</v>
      </c>
      <c r="P13" s="11">
        <v>7451.558784321836</v>
      </c>
      <c r="Q13" s="11"/>
      <c r="R13" s="11">
        <f t="shared" si="1"/>
        <v>-2.94</v>
      </c>
      <c r="S13" s="11">
        <v>-2.6</v>
      </c>
      <c r="U13" s="22">
        <f t="shared" si="5"/>
        <v>8404.72</v>
      </c>
      <c r="V13" s="22">
        <f t="shared" si="4"/>
        <v>8404.71</v>
      </c>
      <c r="W13" s="22">
        <f t="shared" si="2"/>
        <v>7448.958784321836</v>
      </c>
    </row>
    <row r="14" spans="1:23" ht="12.75">
      <c r="A14" s="1" t="s">
        <v>180</v>
      </c>
      <c r="B14" s="1" t="s">
        <v>185</v>
      </c>
      <c r="C14" s="11">
        <v>12876056.438608032</v>
      </c>
      <c r="D14" s="3">
        <v>4497.181828102052</v>
      </c>
      <c r="E14" s="3">
        <v>0</v>
      </c>
      <c r="F14" s="3">
        <f>C14-D14-E14</f>
        <v>12871559.25677993</v>
      </c>
      <c r="G14" s="3">
        <f t="shared" si="0"/>
        <v>0</v>
      </c>
      <c r="H14" s="3">
        <f>D14-G14</f>
        <v>4497.181828102052</v>
      </c>
      <c r="I14" s="3"/>
      <c r="J14" s="26">
        <v>1347.5</v>
      </c>
      <c r="K14" s="26">
        <v>0</v>
      </c>
      <c r="L14" s="26">
        <f t="shared" si="3"/>
        <v>1347.5</v>
      </c>
      <c r="M14" s="12"/>
      <c r="N14" s="11">
        <v>9555.514982269411</v>
      </c>
      <c r="O14" s="11">
        <v>9555.51</v>
      </c>
      <c r="P14" s="11">
        <v>7451.558784321836</v>
      </c>
      <c r="Q14" s="11"/>
      <c r="R14" s="11">
        <f t="shared" si="1"/>
        <v>-3.34</v>
      </c>
      <c r="S14" s="11">
        <v>-2.6</v>
      </c>
      <c r="U14" s="22">
        <f t="shared" si="5"/>
        <v>9552.18</v>
      </c>
      <c r="V14" s="22">
        <f t="shared" si="4"/>
        <v>9552.17</v>
      </c>
      <c r="W14" s="22">
        <f t="shared" si="2"/>
        <v>7448.958784321836</v>
      </c>
    </row>
    <row r="15" spans="1:23" ht="12.75">
      <c r="A15" s="1" t="s">
        <v>180</v>
      </c>
      <c r="B15" s="1" t="s">
        <v>184</v>
      </c>
      <c r="C15" s="11">
        <v>427823363.9037701</v>
      </c>
      <c r="D15" s="3">
        <v>149424.59028189228</v>
      </c>
      <c r="E15" s="3">
        <v>0</v>
      </c>
      <c r="F15" s="3">
        <f>C15-D15-E15</f>
        <v>427673939.3134882</v>
      </c>
      <c r="G15" s="3">
        <f t="shared" si="0"/>
        <v>42.9</v>
      </c>
      <c r="H15" s="3">
        <f>D15-G15</f>
        <v>149381.69028189228</v>
      </c>
      <c r="I15" s="3"/>
      <c r="J15" s="26">
        <v>52869.7</v>
      </c>
      <c r="K15" s="26">
        <v>16.5</v>
      </c>
      <c r="L15" s="26">
        <f t="shared" si="3"/>
        <v>52853.2</v>
      </c>
      <c r="M15" s="12"/>
      <c r="N15" s="11">
        <v>8092.033128687512</v>
      </c>
      <c r="O15" s="11">
        <v>8092.23</v>
      </c>
      <c r="P15" s="11">
        <v>7451.558784321836</v>
      </c>
      <c r="Q15" s="11"/>
      <c r="R15" s="11">
        <f t="shared" si="1"/>
        <v>-2.83</v>
      </c>
      <c r="S15" s="11">
        <v>-2.6</v>
      </c>
      <c r="U15" s="22">
        <f t="shared" si="5"/>
        <v>8089.21</v>
      </c>
      <c r="V15" s="22">
        <f t="shared" si="4"/>
        <v>8089.4</v>
      </c>
      <c r="W15" s="22">
        <f t="shared" si="2"/>
        <v>7448.958784321836</v>
      </c>
    </row>
    <row r="16" spans="1:23" ht="12.75">
      <c r="A16" s="1" t="s">
        <v>180</v>
      </c>
      <c r="B16" s="1" t="s">
        <v>183</v>
      </c>
      <c r="C16" s="11">
        <v>114530656.3163898</v>
      </c>
      <c r="D16" s="3">
        <v>40001.78073173706</v>
      </c>
      <c r="E16" s="3">
        <v>0</v>
      </c>
      <c r="F16" s="3">
        <f>C16-D16-E16</f>
        <v>114490654.53565806</v>
      </c>
      <c r="G16" s="3">
        <f t="shared" si="0"/>
        <v>0</v>
      </c>
      <c r="H16" s="3">
        <f>D16-G16</f>
        <v>40001.78073173706</v>
      </c>
      <c r="I16" s="3"/>
      <c r="J16" s="26">
        <v>14642.699999999999</v>
      </c>
      <c r="K16" s="26">
        <v>0</v>
      </c>
      <c r="L16" s="26">
        <f t="shared" si="3"/>
        <v>14642.699999999999</v>
      </c>
      <c r="M16" s="12"/>
      <c r="N16" s="11">
        <v>7821.689737301851</v>
      </c>
      <c r="O16" s="11">
        <v>7821.69</v>
      </c>
      <c r="P16" s="11">
        <v>7451.558784321836</v>
      </c>
      <c r="Q16" s="11"/>
      <c r="R16" s="11">
        <f t="shared" si="1"/>
        <v>-2.73</v>
      </c>
      <c r="S16" s="11">
        <v>-2.6</v>
      </c>
      <c r="U16" s="22">
        <f t="shared" si="5"/>
        <v>7818.96</v>
      </c>
      <c r="V16" s="22">
        <f t="shared" si="4"/>
        <v>7818.96</v>
      </c>
      <c r="W16" s="22">
        <f t="shared" si="2"/>
        <v>7448.958784321836</v>
      </c>
    </row>
    <row r="17" spans="1:23" ht="12.75">
      <c r="A17" s="1" t="s">
        <v>180</v>
      </c>
      <c r="B17" s="1" t="s">
        <v>182</v>
      </c>
      <c r="C17" s="11">
        <v>2591149.8086042022</v>
      </c>
      <c r="D17" s="3">
        <v>905.0031652707376</v>
      </c>
      <c r="E17" s="3">
        <v>0</v>
      </c>
      <c r="F17" s="3">
        <f>C17-D17-E17</f>
        <v>2590244.8054389316</v>
      </c>
      <c r="G17" s="3">
        <f t="shared" si="0"/>
        <v>0</v>
      </c>
      <c r="H17" s="3">
        <f>D17-G17</f>
        <v>905.0031652707376</v>
      </c>
      <c r="I17" s="3"/>
      <c r="J17" s="26">
        <v>180</v>
      </c>
      <c r="K17" s="26">
        <v>0</v>
      </c>
      <c r="L17" s="26">
        <f t="shared" si="3"/>
        <v>180</v>
      </c>
      <c r="M17" s="12"/>
      <c r="N17" s="11">
        <v>14395.276714467791</v>
      </c>
      <c r="O17" s="11">
        <v>14395.28</v>
      </c>
      <c r="P17" s="11">
        <v>7451.558784321836</v>
      </c>
      <c r="Q17" s="11"/>
      <c r="R17" s="11">
        <f t="shared" si="1"/>
        <v>-5.03</v>
      </c>
      <c r="S17" s="11">
        <v>-2.6</v>
      </c>
      <c r="U17" s="22">
        <f t="shared" si="5"/>
        <v>14390.25</v>
      </c>
      <c r="V17" s="22">
        <f t="shared" si="4"/>
        <v>14390.25</v>
      </c>
      <c r="W17" s="22">
        <f t="shared" si="2"/>
        <v>7448.958784321836</v>
      </c>
    </row>
    <row r="18" spans="1:23" ht="12.75">
      <c r="A18" s="1" t="s">
        <v>180</v>
      </c>
      <c r="B18" s="1" t="s">
        <v>181</v>
      </c>
      <c r="C18" s="11">
        <v>326933778.92646945</v>
      </c>
      <c r="D18" s="3">
        <v>114187.18390198823</v>
      </c>
      <c r="E18" s="3">
        <v>0</v>
      </c>
      <c r="F18" s="3">
        <f>C18-D18-E18</f>
        <v>326819591.7425675</v>
      </c>
      <c r="G18" s="3">
        <f t="shared" si="0"/>
        <v>370.5</v>
      </c>
      <c r="H18" s="3">
        <f>D18-G18</f>
        <v>113816.68390198823</v>
      </c>
      <c r="I18" s="3"/>
      <c r="J18" s="26">
        <v>38579.7</v>
      </c>
      <c r="K18" s="26">
        <v>142.5</v>
      </c>
      <c r="L18" s="26">
        <f t="shared" si="3"/>
        <v>38437.2</v>
      </c>
      <c r="M18" s="12"/>
      <c r="N18" s="11">
        <v>8474.346212578195</v>
      </c>
      <c r="O18" s="11">
        <v>8478.03</v>
      </c>
      <c r="P18" s="11">
        <v>7451.558784321836</v>
      </c>
      <c r="Q18" s="11"/>
      <c r="R18" s="11">
        <f t="shared" si="1"/>
        <v>-2.96</v>
      </c>
      <c r="S18" s="11">
        <v>-2.6</v>
      </c>
      <c r="U18" s="22">
        <f t="shared" si="5"/>
        <v>8471.28</v>
      </c>
      <c r="V18" s="22">
        <f t="shared" si="4"/>
        <v>8475.07</v>
      </c>
      <c r="W18" s="22">
        <f t="shared" si="2"/>
        <v>7448.958784321836</v>
      </c>
    </row>
    <row r="19" spans="1:23" ht="12.75">
      <c r="A19" s="1" t="s">
        <v>180</v>
      </c>
      <c r="B19" s="1" t="s">
        <v>179</v>
      </c>
      <c r="C19" s="11">
        <v>21474454.809104644</v>
      </c>
      <c r="D19" s="3">
        <v>7500.318781325901</v>
      </c>
      <c r="E19" s="3">
        <v>0</v>
      </c>
      <c r="F19" s="3">
        <f>C19-D19-E19</f>
        <v>21466954.490323316</v>
      </c>
      <c r="G19" s="3">
        <f t="shared" si="0"/>
        <v>5894.2</v>
      </c>
      <c r="H19" s="3">
        <f>D19-G19</f>
        <v>1606.1187813259012</v>
      </c>
      <c r="I19" s="3"/>
      <c r="J19" s="26">
        <v>2765.5</v>
      </c>
      <c r="K19" s="26">
        <v>2267</v>
      </c>
      <c r="L19" s="26">
        <f t="shared" si="3"/>
        <v>498.5</v>
      </c>
      <c r="M19" s="12"/>
      <c r="N19" s="11">
        <v>7765.125586369425</v>
      </c>
      <c r="O19" s="11">
        <v>9191.12</v>
      </c>
      <c r="P19" s="11">
        <v>7451.558784321836</v>
      </c>
      <c r="Q19" s="11"/>
      <c r="R19" s="11">
        <f t="shared" si="1"/>
        <v>-3.22</v>
      </c>
      <c r="S19" s="11">
        <v>-2.6</v>
      </c>
      <c r="U19" s="22">
        <f t="shared" si="5"/>
        <v>7762.41</v>
      </c>
      <c r="V19" s="22">
        <f t="shared" si="4"/>
        <v>9187.9</v>
      </c>
      <c r="W19" s="22">
        <f t="shared" si="2"/>
        <v>7448.958784321836</v>
      </c>
    </row>
    <row r="20" spans="1:23" ht="12.75">
      <c r="A20" s="1" t="s">
        <v>178</v>
      </c>
      <c r="B20" s="1" t="s">
        <v>178</v>
      </c>
      <c r="C20" s="11">
        <v>13568539.957651583</v>
      </c>
      <c r="D20" s="3">
        <v>4739.043481392498</v>
      </c>
      <c r="E20" s="3">
        <v>0</v>
      </c>
      <c r="F20" s="3">
        <f>C20-D20-E20</f>
        <v>13563800.91417019</v>
      </c>
      <c r="G20" s="3">
        <f t="shared" si="0"/>
        <v>2.6</v>
      </c>
      <c r="H20" s="3">
        <f>D20-G20</f>
        <v>4736.443481392497</v>
      </c>
      <c r="I20" s="3"/>
      <c r="J20" s="26">
        <v>1652.5</v>
      </c>
      <c r="K20" s="26">
        <v>1</v>
      </c>
      <c r="L20" s="26">
        <f t="shared" si="3"/>
        <v>1651.5</v>
      </c>
      <c r="M20" s="12"/>
      <c r="N20" s="11">
        <v>8210.916767111397</v>
      </c>
      <c r="O20" s="11">
        <v>8211.38</v>
      </c>
      <c r="P20" s="11">
        <v>7451.558784321836</v>
      </c>
      <c r="Q20" s="11"/>
      <c r="R20" s="11">
        <f t="shared" si="1"/>
        <v>-2.87</v>
      </c>
      <c r="S20" s="11">
        <v>-2.6</v>
      </c>
      <c r="U20" s="22">
        <f t="shared" si="5"/>
        <v>8208.05</v>
      </c>
      <c r="V20" s="22">
        <f t="shared" si="4"/>
        <v>8208.51</v>
      </c>
      <c r="W20" s="22">
        <f t="shared" si="2"/>
        <v>7448.958784321836</v>
      </c>
    </row>
    <row r="21" spans="1:23" ht="12.75">
      <c r="A21" s="1" t="s">
        <v>173</v>
      </c>
      <c r="B21" s="1" t="s">
        <v>177</v>
      </c>
      <c r="C21" s="11">
        <v>2109960.880967195</v>
      </c>
      <c r="D21" s="3">
        <v>736.9397437122187</v>
      </c>
      <c r="E21" s="3">
        <v>0</v>
      </c>
      <c r="F21" s="3">
        <f>C21-D21-E21</f>
        <v>2109223.941223483</v>
      </c>
      <c r="G21" s="3">
        <f t="shared" si="0"/>
        <v>0</v>
      </c>
      <c r="H21" s="3">
        <f>D21-G21</f>
        <v>736.9397437122187</v>
      </c>
      <c r="I21" s="3"/>
      <c r="J21" s="26">
        <v>150.6</v>
      </c>
      <c r="K21" s="26">
        <v>0</v>
      </c>
      <c r="L21" s="26">
        <f t="shared" si="3"/>
        <v>150.6</v>
      </c>
      <c r="M21" s="12"/>
      <c r="N21" s="11">
        <v>14010.364415452823</v>
      </c>
      <c r="O21" s="11">
        <v>14010.36</v>
      </c>
      <c r="P21" s="11">
        <v>7451.558784321836</v>
      </c>
      <c r="Q21" s="11"/>
      <c r="R21" s="11">
        <f t="shared" si="1"/>
        <v>-4.89</v>
      </c>
      <c r="S21" s="11">
        <v>-2.6</v>
      </c>
      <c r="U21" s="22">
        <f t="shared" si="5"/>
        <v>14005.47</v>
      </c>
      <c r="V21" s="22">
        <f t="shared" si="4"/>
        <v>14005.47</v>
      </c>
      <c r="W21" s="22">
        <f t="shared" si="2"/>
        <v>7448.958784321836</v>
      </c>
    </row>
    <row r="22" spans="1:23" ht="12.75">
      <c r="A22" s="1" t="s">
        <v>173</v>
      </c>
      <c r="B22" s="1" t="s">
        <v>176</v>
      </c>
      <c r="C22" s="11">
        <v>865280.1094676503</v>
      </c>
      <c r="D22" s="3">
        <v>302.2138030436238</v>
      </c>
      <c r="E22" s="3">
        <v>0</v>
      </c>
      <c r="F22" s="3">
        <f>C22-D22-E22</f>
        <v>864977.8956646067</v>
      </c>
      <c r="G22" s="3">
        <f t="shared" si="0"/>
        <v>0</v>
      </c>
      <c r="H22" s="3">
        <f>D22-G22</f>
        <v>302.2138030436238</v>
      </c>
      <c r="I22" s="3"/>
      <c r="J22" s="26">
        <v>51.5</v>
      </c>
      <c r="K22" s="26">
        <v>0</v>
      </c>
      <c r="L22" s="26">
        <f t="shared" si="3"/>
        <v>51.5</v>
      </c>
      <c r="M22" s="12"/>
      <c r="N22" s="11">
        <v>16801.555523643696</v>
      </c>
      <c r="O22" s="11">
        <v>16801.56</v>
      </c>
      <c r="P22" s="11">
        <v>7451.558784321836</v>
      </c>
      <c r="Q22" s="11"/>
      <c r="R22" s="11">
        <f t="shared" si="1"/>
        <v>-5.87</v>
      </c>
      <c r="S22" s="11">
        <v>-2.6</v>
      </c>
      <c r="U22" s="22">
        <f t="shared" si="5"/>
        <v>16795.69</v>
      </c>
      <c r="V22" s="22">
        <f t="shared" si="4"/>
        <v>16795.69</v>
      </c>
      <c r="W22" s="22">
        <f t="shared" si="2"/>
        <v>7448.958784321836</v>
      </c>
    </row>
    <row r="23" spans="1:23" ht="12.75">
      <c r="A23" s="1" t="s">
        <v>173</v>
      </c>
      <c r="B23" s="1" t="s">
        <v>175</v>
      </c>
      <c r="C23" s="11">
        <v>3076369.589498032</v>
      </c>
      <c r="D23" s="3">
        <v>1074.4744309238174</v>
      </c>
      <c r="E23" s="3">
        <v>0</v>
      </c>
      <c r="F23" s="3">
        <f>C23-D23-E23</f>
        <v>3075295.115067108</v>
      </c>
      <c r="G23" s="3">
        <f t="shared" si="0"/>
        <v>0</v>
      </c>
      <c r="H23" s="3">
        <f>D23-G23</f>
        <v>1074.4744309238174</v>
      </c>
      <c r="I23" s="3"/>
      <c r="J23" s="26">
        <v>291.7</v>
      </c>
      <c r="K23" s="26">
        <v>0</v>
      </c>
      <c r="L23" s="26">
        <f t="shared" si="3"/>
        <v>291.7</v>
      </c>
      <c r="M23" s="12"/>
      <c r="N23" s="11">
        <v>10546.34758141252</v>
      </c>
      <c r="O23" s="11">
        <v>10546.35</v>
      </c>
      <c r="P23" s="11">
        <v>7451.558784321836</v>
      </c>
      <c r="Q23" s="11"/>
      <c r="R23" s="11">
        <f t="shared" si="1"/>
        <v>-3.68</v>
      </c>
      <c r="S23" s="11">
        <v>-2.6</v>
      </c>
      <c r="U23" s="22">
        <f t="shared" si="5"/>
        <v>10542.66</v>
      </c>
      <c r="V23" s="22">
        <f t="shared" si="4"/>
        <v>10542.67</v>
      </c>
      <c r="W23" s="22">
        <f t="shared" si="2"/>
        <v>7448.958784321836</v>
      </c>
    </row>
    <row r="24" spans="1:23" ht="12.75">
      <c r="A24" s="1" t="s">
        <v>173</v>
      </c>
      <c r="B24" s="1" t="s">
        <v>174</v>
      </c>
      <c r="C24" s="11">
        <v>831576.4406766695</v>
      </c>
      <c r="D24" s="3">
        <v>290.442223169782</v>
      </c>
      <c r="E24" s="3">
        <v>0</v>
      </c>
      <c r="F24" s="3">
        <f>C24-D24-E24</f>
        <v>831285.9984534997</v>
      </c>
      <c r="G24" s="3">
        <f t="shared" si="0"/>
        <v>0</v>
      </c>
      <c r="H24" s="3">
        <f>D24-G24</f>
        <v>290.442223169782</v>
      </c>
      <c r="I24" s="3"/>
      <c r="J24" s="26">
        <v>50</v>
      </c>
      <c r="K24" s="26">
        <v>0</v>
      </c>
      <c r="L24" s="26">
        <f t="shared" si="3"/>
        <v>50</v>
      </c>
      <c r="M24" s="12"/>
      <c r="N24" s="11">
        <v>16631.52881353339</v>
      </c>
      <c r="O24" s="11">
        <v>16631.53</v>
      </c>
      <c r="P24" s="11">
        <v>7451.558784321836</v>
      </c>
      <c r="Q24" s="11"/>
      <c r="R24" s="11">
        <f t="shared" si="1"/>
        <v>-5.81</v>
      </c>
      <c r="S24" s="11">
        <v>-2.6</v>
      </c>
      <c r="U24" s="22">
        <f t="shared" si="5"/>
        <v>16625.72</v>
      </c>
      <c r="V24" s="22">
        <f t="shared" si="4"/>
        <v>16625.72</v>
      </c>
      <c r="W24" s="22">
        <f t="shared" si="2"/>
        <v>7448.958784321836</v>
      </c>
    </row>
    <row r="25" spans="1:23" ht="12.75">
      <c r="A25" s="1" t="s">
        <v>173</v>
      </c>
      <c r="B25" s="1" t="s">
        <v>172</v>
      </c>
      <c r="C25" s="11">
        <v>821423.0390684474</v>
      </c>
      <c r="D25" s="3">
        <v>286.89597487368064</v>
      </c>
      <c r="E25" s="3">
        <v>0</v>
      </c>
      <c r="F25" s="3">
        <f>C25-D25-E25</f>
        <v>821136.1430935737</v>
      </c>
      <c r="G25" s="3">
        <f t="shared" si="0"/>
        <v>0</v>
      </c>
      <c r="H25" s="3">
        <f>D25-G25</f>
        <v>286.89597487368064</v>
      </c>
      <c r="I25" s="3"/>
      <c r="J25" s="26">
        <v>50</v>
      </c>
      <c r="K25" s="26">
        <v>0</v>
      </c>
      <c r="L25" s="26">
        <f t="shared" si="3"/>
        <v>50</v>
      </c>
      <c r="M25" s="12"/>
      <c r="N25" s="11">
        <v>16428.460781368947</v>
      </c>
      <c r="O25" s="11">
        <v>16428.46</v>
      </c>
      <c r="P25" s="11">
        <v>7451.558784321836</v>
      </c>
      <c r="Q25" s="11"/>
      <c r="R25" s="11">
        <f t="shared" si="1"/>
        <v>-5.74</v>
      </c>
      <c r="S25" s="11">
        <v>-2.6</v>
      </c>
      <c r="U25" s="22">
        <f t="shared" si="5"/>
        <v>16422.72</v>
      </c>
      <c r="V25" s="22">
        <f t="shared" si="4"/>
        <v>16422.72</v>
      </c>
      <c r="W25" s="22">
        <f t="shared" si="2"/>
        <v>7448.958784321836</v>
      </c>
    </row>
    <row r="26" spans="1:23" ht="12.75">
      <c r="A26" s="1" t="s">
        <v>171</v>
      </c>
      <c r="B26" s="1" t="s">
        <v>91</v>
      </c>
      <c r="C26" s="11">
        <v>18892297.001535725</v>
      </c>
      <c r="D26" s="3">
        <v>6598.456225437156</v>
      </c>
      <c r="E26" s="3">
        <v>0</v>
      </c>
      <c r="F26" s="3">
        <f>C26-D26-E26</f>
        <v>18885698.54531029</v>
      </c>
      <c r="G26" s="3">
        <f t="shared" si="0"/>
        <v>4690.400000000001</v>
      </c>
      <c r="H26" s="3">
        <f>D26-G26</f>
        <v>1908.0562254371553</v>
      </c>
      <c r="I26" s="3"/>
      <c r="J26" s="26">
        <v>2292.5</v>
      </c>
      <c r="K26" s="26">
        <v>1804</v>
      </c>
      <c r="L26" s="26">
        <f t="shared" si="3"/>
        <v>488.5</v>
      </c>
      <c r="M26" s="12"/>
      <c r="N26" s="11">
        <v>8240.914722589194</v>
      </c>
      <c r="O26" s="11">
        <v>11155.96</v>
      </c>
      <c r="P26" s="11">
        <v>7451.558784321836</v>
      </c>
      <c r="Q26" s="11"/>
      <c r="R26" s="11">
        <f t="shared" si="1"/>
        <v>-3.91</v>
      </c>
      <c r="S26" s="11">
        <v>-2.6</v>
      </c>
      <c r="U26" s="22">
        <f t="shared" si="5"/>
        <v>8238.04</v>
      </c>
      <c r="V26" s="22">
        <f t="shared" si="4"/>
        <v>11152.05</v>
      </c>
      <c r="W26" s="22">
        <f t="shared" si="2"/>
        <v>7448.958784321836</v>
      </c>
    </row>
    <row r="27" spans="1:23" ht="12.75">
      <c r="A27" s="1" t="s">
        <v>171</v>
      </c>
      <c r="B27" s="1" t="s">
        <v>170</v>
      </c>
      <c r="C27" s="11">
        <v>2746130.5089443163</v>
      </c>
      <c r="D27" s="3">
        <v>959.1328122320737</v>
      </c>
      <c r="E27" s="3">
        <v>0</v>
      </c>
      <c r="F27" s="3">
        <f>C27-D27-E27</f>
        <v>2745171.376132084</v>
      </c>
      <c r="G27" s="3">
        <f t="shared" si="0"/>
        <v>2.6</v>
      </c>
      <c r="H27" s="3">
        <f>D27-G27</f>
        <v>956.5328122320736</v>
      </c>
      <c r="I27" s="3"/>
      <c r="J27" s="26">
        <v>244.5</v>
      </c>
      <c r="K27" s="26">
        <v>1</v>
      </c>
      <c r="L27" s="26">
        <f t="shared" si="3"/>
        <v>243.5</v>
      </c>
      <c r="M27" s="12"/>
      <c r="N27" s="11">
        <v>11231.617623494136</v>
      </c>
      <c r="O27" s="11">
        <v>11247.14</v>
      </c>
      <c r="P27" s="11">
        <v>7451.558784321836</v>
      </c>
      <c r="Q27" s="11"/>
      <c r="R27" s="11">
        <f t="shared" si="1"/>
        <v>-3.93</v>
      </c>
      <c r="S27" s="11">
        <v>-2.6</v>
      </c>
      <c r="U27" s="22">
        <f t="shared" si="5"/>
        <v>11227.69</v>
      </c>
      <c r="V27" s="22">
        <f t="shared" si="4"/>
        <v>11243.21</v>
      </c>
      <c r="W27" s="22">
        <f t="shared" si="2"/>
        <v>7448.958784321836</v>
      </c>
    </row>
    <row r="28" spans="1:23" ht="12.75">
      <c r="A28" s="1" t="s">
        <v>168</v>
      </c>
      <c r="B28" s="1" t="s">
        <v>169</v>
      </c>
      <c r="C28" s="11">
        <v>238994147.73580274</v>
      </c>
      <c r="D28" s="3">
        <v>83472.77315416773</v>
      </c>
      <c r="E28" s="3">
        <v>0</v>
      </c>
      <c r="F28" s="3">
        <f>C28-D28-E28</f>
        <v>238910674.96264857</v>
      </c>
      <c r="G28" s="3">
        <f t="shared" si="0"/>
        <v>0</v>
      </c>
      <c r="H28" s="3">
        <f>D28-G28</f>
        <v>83472.77315416773</v>
      </c>
      <c r="I28" s="3"/>
      <c r="J28" s="26">
        <v>30188.5</v>
      </c>
      <c r="K28" s="26">
        <v>0</v>
      </c>
      <c r="L28" s="26">
        <f t="shared" si="3"/>
        <v>30188.5</v>
      </c>
      <c r="M28" s="12"/>
      <c r="N28" s="11">
        <v>7916.7281493218525</v>
      </c>
      <c r="O28" s="11">
        <v>7916.73</v>
      </c>
      <c r="P28" s="11">
        <v>7451.558784321836</v>
      </c>
      <c r="Q28" s="11"/>
      <c r="R28" s="11">
        <f t="shared" si="1"/>
        <v>-2.77</v>
      </c>
      <c r="S28" s="11">
        <v>-2.6</v>
      </c>
      <c r="U28" s="22">
        <f t="shared" si="5"/>
        <v>7913.96</v>
      </c>
      <c r="V28" s="22">
        <f t="shared" si="4"/>
        <v>7913.96</v>
      </c>
      <c r="W28" s="22">
        <f t="shared" si="2"/>
        <v>7448.958784321836</v>
      </c>
    </row>
    <row r="29" spans="1:23" ht="12.75">
      <c r="A29" s="1" t="s">
        <v>168</v>
      </c>
      <c r="B29" s="1" t="s">
        <v>168</v>
      </c>
      <c r="C29" s="11">
        <v>240163988.51828498</v>
      </c>
      <c r="D29" s="3">
        <v>83881.3599550905</v>
      </c>
      <c r="E29" s="3">
        <v>0</v>
      </c>
      <c r="F29" s="3">
        <f>C29-D29-E29</f>
        <v>240080107.15832987</v>
      </c>
      <c r="G29" s="3">
        <f t="shared" si="0"/>
        <v>150.8</v>
      </c>
      <c r="H29" s="3">
        <f>D29-G29</f>
        <v>83730.5599550905</v>
      </c>
      <c r="I29" s="3"/>
      <c r="J29" s="26">
        <v>29794.2</v>
      </c>
      <c r="K29" s="26">
        <v>58</v>
      </c>
      <c r="L29" s="26">
        <f t="shared" si="3"/>
        <v>29736.2</v>
      </c>
      <c r="M29" s="12"/>
      <c r="N29" s="11">
        <v>8060.763118938752</v>
      </c>
      <c r="O29" s="11">
        <v>8061.95</v>
      </c>
      <c r="P29" s="11">
        <v>7451.558784321836</v>
      </c>
      <c r="Q29" s="11"/>
      <c r="R29" s="11">
        <f t="shared" si="1"/>
        <v>-2.82</v>
      </c>
      <c r="S29" s="11">
        <v>-2.6</v>
      </c>
      <c r="U29" s="22">
        <f t="shared" si="5"/>
        <v>8057.95</v>
      </c>
      <c r="V29" s="22">
        <f t="shared" si="4"/>
        <v>8059.13</v>
      </c>
      <c r="W29" s="22">
        <f t="shared" si="2"/>
        <v>7448.958784321836</v>
      </c>
    </row>
    <row r="30" spans="1:23" ht="12.75">
      <c r="A30" s="1" t="s">
        <v>166</v>
      </c>
      <c r="B30" s="1" t="s">
        <v>167</v>
      </c>
      <c r="C30" s="11">
        <v>8250206.465369562</v>
      </c>
      <c r="D30" s="3">
        <v>2881.52500503959</v>
      </c>
      <c r="E30" s="3">
        <v>0</v>
      </c>
      <c r="F30" s="3">
        <f>C30-D30-E30</f>
        <v>8247324.940364522</v>
      </c>
      <c r="G30" s="3">
        <f t="shared" si="0"/>
        <v>0</v>
      </c>
      <c r="H30" s="3">
        <f>D30-G30</f>
        <v>2881.52500503959</v>
      </c>
      <c r="I30" s="3"/>
      <c r="J30" s="26">
        <v>1002.5</v>
      </c>
      <c r="K30" s="26">
        <v>0</v>
      </c>
      <c r="L30" s="26">
        <f t="shared" si="3"/>
        <v>1002.5</v>
      </c>
      <c r="M30" s="12"/>
      <c r="N30" s="11">
        <v>8229.63238440854</v>
      </c>
      <c r="O30" s="11">
        <v>8229.63</v>
      </c>
      <c r="P30" s="11">
        <v>7451.558784321836</v>
      </c>
      <c r="Q30" s="11"/>
      <c r="R30" s="11">
        <f t="shared" si="1"/>
        <v>-2.87</v>
      </c>
      <c r="S30" s="11">
        <v>-2.6</v>
      </c>
      <c r="U30" s="22">
        <f t="shared" si="5"/>
        <v>8226.76</v>
      </c>
      <c r="V30" s="22">
        <f t="shared" si="4"/>
        <v>8226.76</v>
      </c>
      <c r="W30" s="22">
        <f t="shared" si="2"/>
        <v>7448.958784321836</v>
      </c>
    </row>
    <row r="31" spans="1:23" ht="12.75">
      <c r="A31" s="1" t="s">
        <v>166</v>
      </c>
      <c r="B31" s="1" t="s">
        <v>165</v>
      </c>
      <c r="C31" s="11">
        <v>9648365.153225552</v>
      </c>
      <c r="D31" s="3">
        <v>3369.8558508606625</v>
      </c>
      <c r="E31" s="3">
        <v>0</v>
      </c>
      <c r="F31" s="3">
        <f>C31-D31-E31</f>
        <v>9644995.297374692</v>
      </c>
      <c r="G31" s="3">
        <f t="shared" si="0"/>
        <v>0</v>
      </c>
      <c r="H31" s="3">
        <f>D31-G31</f>
        <v>3369.8558508606625</v>
      </c>
      <c r="I31" s="3"/>
      <c r="J31" s="26">
        <v>1206.2</v>
      </c>
      <c r="K31" s="26">
        <v>0</v>
      </c>
      <c r="L31" s="26">
        <f t="shared" si="3"/>
        <v>1206.2</v>
      </c>
      <c r="M31" s="12"/>
      <c r="N31" s="11">
        <v>7998.976491253337</v>
      </c>
      <c r="O31" s="11">
        <v>7998.98</v>
      </c>
      <c r="P31" s="11">
        <v>7451.558784321836</v>
      </c>
      <c r="Q31" s="11"/>
      <c r="R31" s="11">
        <f t="shared" si="1"/>
        <v>-2.79</v>
      </c>
      <c r="S31" s="11">
        <v>-2.6</v>
      </c>
      <c r="U31" s="22">
        <f t="shared" si="5"/>
        <v>7996.18</v>
      </c>
      <c r="V31" s="22">
        <f t="shared" si="4"/>
        <v>7996.19</v>
      </c>
      <c r="W31" s="22">
        <f t="shared" si="2"/>
        <v>7448.958784321836</v>
      </c>
    </row>
    <row r="32" spans="1:23" ht="12.75">
      <c r="A32" s="1" t="s">
        <v>164</v>
      </c>
      <c r="B32" s="1" t="s">
        <v>106</v>
      </c>
      <c r="C32" s="11">
        <v>1556375.878395337</v>
      </c>
      <c r="D32" s="3">
        <v>543.5907609902134</v>
      </c>
      <c r="E32" s="3">
        <v>0</v>
      </c>
      <c r="F32" s="3">
        <f>C32-D32-E32</f>
        <v>1555832.2876343466</v>
      </c>
      <c r="G32" s="3">
        <f t="shared" si="0"/>
        <v>0</v>
      </c>
      <c r="H32" s="3">
        <f>D32-G32</f>
        <v>543.5907609902134</v>
      </c>
      <c r="I32" s="3"/>
      <c r="J32" s="26">
        <v>105</v>
      </c>
      <c r="K32" s="26">
        <v>0</v>
      </c>
      <c r="L32" s="26">
        <f t="shared" si="3"/>
        <v>105</v>
      </c>
      <c r="M32" s="12"/>
      <c r="N32" s="11">
        <v>14822.627413288923</v>
      </c>
      <c r="O32" s="11">
        <v>14822.63</v>
      </c>
      <c r="P32" s="11">
        <v>7451.558784321836</v>
      </c>
      <c r="Q32" s="11"/>
      <c r="R32" s="11">
        <f t="shared" si="1"/>
        <v>-5.18</v>
      </c>
      <c r="S32" s="11">
        <v>-2.6</v>
      </c>
      <c r="U32" s="22">
        <f t="shared" si="5"/>
        <v>14817.45</v>
      </c>
      <c r="V32" s="22">
        <f t="shared" si="4"/>
        <v>14817.45</v>
      </c>
      <c r="W32" s="22">
        <f t="shared" si="2"/>
        <v>7448.958784321836</v>
      </c>
    </row>
    <row r="33" spans="1:23" ht="12.75">
      <c r="A33" s="1" t="s">
        <v>164</v>
      </c>
      <c r="B33" s="1" t="s">
        <v>200</v>
      </c>
      <c r="C33" s="11">
        <v>2323522.546596284</v>
      </c>
      <c r="D33" s="3">
        <v>811.5297896960627</v>
      </c>
      <c r="E33" s="3">
        <v>0</v>
      </c>
      <c r="F33" s="3">
        <f>C33-D33-E33</f>
        <v>2322711.016806588</v>
      </c>
      <c r="G33" s="3">
        <f t="shared" si="0"/>
        <v>2.6</v>
      </c>
      <c r="H33" s="3">
        <f>D33-G33</f>
        <v>808.9297896960627</v>
      </c>
      <c r="I33" s="3"/>
      <c r="J33" s="26">
        <v>168.4</v>
      </c>
      <c r="K33" s="26">
        <v>1</v>
      </c>
      <c r="L33" s="26">
        <f t="shared" si="3"/>
        <v>167.4</v>
      </c>
      <c r="M33" s="12"/>
      <c r="N33" s="11">
        <v>13797.63982539361</v>
      </c>
      <c r="O33" s="11">
        <v>13835.55</v>
      </c>
      <c r="P33" s="11">
        <v>7451.558784321836</v>
      </c>
      <c r="Q33" s="11"/>
      <c r="R33" s="11">
        <f t="shared" si="1"/>
        <v>-4.83</v>
      </c>
      <c r="S33" s="11">
        <v>-2.6</v>
      </c>
      <c r="U33" s="22">
        <f t="shared" si="5"/>
        <v>13792.82</v>
      </c>
      <c r="V33" s="22">
        <f t="shared" si="4"/>
        <v>13830.72</v>
      </c>
      <c r="W33" s="22">
        <f t="shared" si="2"/>
        <v>7448.958784321836</v>
      </c>
    </row>
    <row r="34" spans="1:23" ht="12.75">
      <c r="A34" s="1" t="s">
        <v>163</v>
      </c>
      <c r="B34" s="1" t="s">
        <v>163</v>
      </c>
      <c r="C34" s="11">
        <v>6691985.363004986</v>
      </c>
      <c r="D34" s="3">
        <v>2337.289768177218</v>
      </c>
      <c r="E34" s="3">
        <v>0</v>
      </c>
      <c r="F34" s="3">
        <f>C34-D34-E34</f>
        <v>6689648.073236809</v>
      </c>
      <c r="G34" s="3">
        <f t="shared" si="0"/>
        <v>0</v>
      </c>
      <c r="H34" s="3">
        <f>D34-G34</f>
        <v>2337.289768177218</v>
      </c>
      <c r="I34" s="3"/>
      <c r="J34" s="26">
        <v>765.6999999999999</v>
      </c>
      <c r="K34" s="26">
        <v>0</v>
      </c>
      <c r="L34" s="26">
        <f t="shared" si="3"/>
        <v>765.6999999999999</v>
      </c>
      <c r="M34" s="12"/>
      <c r="N34" s="11">
        <v>8739.696177360567</v>
      </c>
      <c r="O34" s="11">
        <v>8739.7</v>
      </c>
      <c r="P34" s="11">
        <v>7451.558784321836</v>
      </c>
      <c r="Q34" s="11"/>
      <c r="R34" s="11">
        <f t="shared" si="1"/>
        <v>-3.05</v>
      </c>
      <c r="S34" s="11">
        <v>-2.6</v>
      </c>
      <c r="U34" s="22">
        <f t="shared" si="5"/>
        <v>8736.64</v>
      </c>
      <c r="V34" s="22">
        <f t="shared" si="4"/>
        <v>8736.65</v>
      </c>
      <c r="W34" s="22">
        <f t="shared" si="2"/>
        <v>7448.958784321836</v>
      </c>
    </row>
    <row r="35" spans="1:23" ht="12.75">
      <c r="A35" s="1" t="s">
        <v>160</v>
      </c>
      <c r="B35" s="1" t="s">
        <v>162</v>
      </c>
      <c r="C35" s="11">
        <v>8371277.497197539</v>
      </c>
      <c r="D35" s="3">
        <v>2923.811123218892</v>
      </c>
      <c r="E35" s="3">
        <v>0</v>
      </c>
      <c r="F35" s="3">
        <f>C35-D35-E35</f>
        <v>8368353.686074319</v>
      </c>
      <c r="G35" s="3">
        <f t="shared" si="0"/>
        <v>0</v>
      </c>
      <c r="H35" s="3">
        <f>D35-G35</f>
        <v>2923.811123218892</v>
      </c>
      <c r="I35" s="3"/>
      <c r="J35" s="26">
        <v>1037.8</v>
      </c>
      <c r="K35" s="26">
        <v>0</v>
      </c>
      <c r="L35" s="26">
        <f t="shared" si="3"/>
        <v>1037.8</v>
      </c>
      <c r="M35" s="12"/>
      <c r="N35" s="11">
        <v>8066.368758139853</v>
      </c>
      <c r="O35" s="11">
        <v>8066.37</v>
      </c>
      <c r="P35" s="11">
        <v>7451.558784321836</v>
      </c>
      <c r="Q35" s="11"/>
      <c r="R35" s="11">
        <f t="shared" si="1"/>
        <v>-2.82</v>
      </c>
      <c r="S35" s="11">
        <v>-2.6</v>
      </c>
      <c r="U35" s="22">
        <f t="shared" si="5"/>
        <v>8063.55</v>
      </c>
      <c r="V35" s="22">
        <f t="shared" si="4"/>
        <v>8063.55</v>
      </c>
      <c r="W35" s="22">
        <f t="shared" si="2"/>
        <v>7448.958784321836</v>
      </c>
    </row>
    <row r="36" spans="1:23" ht="12.75">
      <c r="A36" s="1" t="s">
        <v>160</v>
      </c>
      <c r="B36" s="1" t="s">
        <v>161</v>
      </c>
      <c r="C36" s="11">
        <v>3559078.600434657</v>
      </c>
      <c r="D36" s="3">
        <v>1243.0687674425833</v>
      </c>
      <c r="E36" s="3">
        <v>0</v>
      </c>
      <c r="F36" s="3">
        <f>C36-D36-E36</f>
        <v>3557835.531667215</v>
      </c>
      <c r="G36" s="3">
        <f aca="true" t="shared" si="6" ref="G36:G99">K36*-S36</f>
        <v>0</v>
      </c>
      <c r="H36" s="3">
        <f>D36-G36</f>
        <v>1243.0687674425833</v>
      </c>
      <c r="I36" s="3"/>
      <c r="J36" s="26">
        <v>359.8</v>
      </c>
      <c r="K36" s="26">
        <v>0</v>
      </c>
      <c r="L36" s="26">
        <f t="shared" si="3"/>
        <v>359.8</v>
      </c>
      <c r="M36" s="12"/>
      <c r="N36" s="11">
        <v>9891.824903931787</v>
      </c>
      <c r="O36" s="11">
        <v>9891.82</v>
      </c>
      <c r="P36" s="11">
        <v>7451.558784321836</v>
      </c>
      <c r="Q36" s="11"/>
      <c r="R36" s="11">
        <f aca="true" t="shared" si="7" ref="R36:R67">ROUND(H36/-L36,2)</f>
        <v>-3.45</v>
      </c>
      <c r="S36" s="11">
        <v>-2.6</v>
      </c>
      <c r="U36" s="22">
        <f t="shared" si="5"/>
        <v>9888.37</v>
      </c>
      <c r="V36" s="22">
        <f t="shared" si="4"/>
        <v>9888.37</v>
      </c>
      <c r="W36" s="22">
        <f aca="true" t="shared" si="8" ref="W36:W67">P36+S36</f>
        <v>7448.958784321836</v>
      </c>
    </row>
    <row r="37" spans="1:23" ht="12.75">
      <c r="A37" s="1" t="s">
        <v>160</v>
      </c>
      <c r="B37" s="1" t="s">
        <v>159</v>
      </c>
      <c r="C37" s="11">
        <v>2547395.5006966386</v>
      </c>
      <c r="D37" s="3">
        <v>889.7212286497492</v>
      </c>
      <c r="E37" s="3">
        <v>0</v>
      </c>
      <c r="F37" s="3">
        <f>C37-D37-E37</f>
        <v>2546505.7794679888</v>
      </c>
      <c r="G37" s="3">
        <f t="shared" si="6"/>
        <v>0</v>
      </c>
      <c r="H37" s="3">
        <f>D37-G37</f>
        <v>889.7212286497492</v>
      </c>
      <c r="I37" s="3"/>
      <c r="J37" s="26">
        <v>193.79999999999998</v>
      </c>
      <c r="K37" s="26">
        <v>0</v>
      </c>
      <c r="L37" s="26">
        <f t="shared" si="3"/>
        <v>193.79999999999998</v>
      </c>
      <c r="M37" s="12"/>
      <c r="N37" s="11">
        <v>13144.455627949632</v>
      </c>
      <c r="O37" s="11">
        <v>13144.46</v>
      </c>
      <c r="P37" s="11">
        <v>7451.558784321836</v>
      </c>
      <c r="Q37" s="11"/>
      <c r="R37" s="11">
        <f t="shared" si="7"/>
        <v>-4.59</v>
      </c>
      <c r="S37" s="11">
        <v>-2.6</v>
      </c>
      <c r="U37" s="22">
        <f t="shared" si="5"/>
        <v>13139.86</v>
      </c>
      <c r="V37" s="22">
        <f t="shared" si="4"/>
        <v>13139.87</v>
      </c>
      <c r="W37" s="22">
        <f t="shared" si="8"/>
        <v>7448.958784321836</v>
      </c>
    </row>
    <row r="38" spans="1:23" ht="12.75">
      <c r="A38" s="1" t="s">
        <v>157</v>
      </c>
      <c r="B38" s="1" t="s">
        <v>158</v>
      </c>
      <c r="C38" s="11">
        <v>2753756.5886765937</v>
      </c>
      <c r="D38" s="3">
        <v>961.7963503545704</v>
      </c>
      <c r="E38" s="3">
        <v>0</v>
      </c>
      <c r="F38" s="3">
        <f>C38-D38-E38</f>
        <v>2752794.792326239</v>
      </c>
      <c r="G38" s="3">
        <f t="shared" si="6"/>
        <v>0</v>
      </c>
      <c r="H38" s="3">
        <f>D38-G38</f>
        <v>961.7963503545704</v>
      </c>
      <c r="I38" s="3"/>
      <c r="J38" s="26">
        <v>216.9</v>
      </c>
      <c r="K38" s="26">
        <v>0</v>
      </c>
      <c r="L38" s="26">
        <f t="shared" si="3"/>
        <v>216.9</v>
      </c>
      <c r="M38" s="12"/>
      <c r="N38" s="11">
        <v>12695.973207360967</v>
      </c>
      <c r="O38" s="11">
        <v>12695.97</v>
      </c>
      <c r="P38" s="11">
        <v>7451.558784321836</v>
      </c>
      <c r="Q38" s="11"/>
      <c r="R38" s="11">
        <f t="shared" si="7"/>
        <v>-4.43</v>
      </c>
      <c r="S38" s="11">
        <v>-2.6</v>
      </c>
      <c r="U38" s="22">
        <f t="shared" si="5"/>
        <v>12691.54</v>
      </c>
      <c r="V38" s="22">
        <f t="shared" si="4"/>
        <v>12691.54</v>
      </c>
      <c r="W38" s="22">
        <f t="shared" si="8"/>
        <v>7448.958784321836</v>
      </c>
    </row>
    <row r="39" spans="1:23" ht="12.75">
      <c r="A39" s="1" t="s">
        <v>157</v>
      </c>
      <c r="B39" s="1" t="s">
        <v>156</v>
      </c>
      <c r="C39" s="11">
        <v>3116725.6232428756</v>
      </c>
      <c r="D39" s="3">
        <v>1088.5694624637074</v>
      </c>
      <c r="E39" s="3">
        <v>0</v>
      </c>
      <c r="F39" s="3">
        <f>C39-D39-E39</f>
        <v>3115637.053780412</v>
      </c>
      <c r="G39" s="3">
        <f t="shared" si="6"/>
        <v>0</v>
      </c>
      <c r="H39" s="3">
        <f>D39-G39</f>
        <v>1088.5694624637074</v>
      </c>
      <c r="I39" s="3"/>
      <c r="J39" s="26">
        <v>278</v>
      </c>
      <c r="K39" s="26">
        <v>0</v>
      </c>
      <c r="L39" s="26">
        <f t="shared" si="3"/>
        <v>278</v>
      </c>
      <c r="M39" s="12"/>
      <c r="N39" s="11">
        <v>11211.243249075093</v>
      </c>
      <c r="O39" s="11">
        <v>11211.24</v>
      </c>
      <c r="P39" s="11">
        <v>7451.558784321836</v>
      </c>
      <c r="Q39" s="11"/>
      <c r="R39" s="11">
        <f t="shared" si="7"/>
        <v>-3.92</v>
      </c>
      <c r="S39" s="11">
        <v>-2.6</v>
      </c>
      <c r="U39" s="22">
        <f t="shared" si="5"/>
        <v>11207.33</v>
      </c>
      <c r="V39" s="22">
        <f t="shared" si="4"/>
        <v>11207.32</v>
      </c>
      <c r="W39" s="22">
        <f t="shared" si="8"/>
        <v>7448.958784321836</v>
      </c>
    </row>
    <row r="40" spans="1:23" ht="12.75">
      <c r="A40" s="1" t="s">
        <v>155</v>
      </c>
      <c r="B40" s="1" t="s">
        <v>155</v>
      </c>
      <c r="C40" s="11">
        <v>4040382.08597368</v>
      </c>
      <c r="D40" s="3">
        <v>1411.172200297858</v>
      </c>
      <c r="E40" s="3">
        <v>0</v>
      </c>
      <c r="F40" s="3">
        <f>C40-D40-E40</f>
        <v>4038970.913773382</v>
      </c>
      <c r="G40" s="3">
        <f t="shared" si="6"/>
        <v>0</v>
      </c>
      <c r="H40" s="3">
        <f>D40-G40</f>
        <v>1411.172200297858</v>
      </c>
      <c r="I40" s="3"/>
      <c r="J40" s="26">
        <v>445.59999999999997</v>
      </c>
      <c r="K40" s="26">
        <v>0</v>
      </c>
      <c r="L40" s="26">
        <f t="shared" si="3"/>
        <v>445.59999999999997</v>
      </c>
      <c r="M40" s="12"/>
      <c r="N40" s="11">
        <v>9067.284753082766</v>
      </c>
      <c r="O40" s="11">
        <v>9067.28</v>
      </c>
      <c r="P40" s="11">
        <v>7451.558784321836</v>
      </c>
      <c r="Q40" s="11"/>
      <c r="R40" s="11">
        <f t="shared" si="7"/>
        <v>-3.17</v>
      </c>
      <c r="S40" s="11">
        <v>-2.6</v>
      </c>
      <c r="U40" s="22">
        <f t="shared" si="5"/>
        <v>9064.12</v>
      </c>
      <c r="V40" s="22">
        <f t="shared" si="4"/>
        <v>9064.11</v>
      </c>
      <c r="W40" s="22">
        <f t="shared" si="8"/>
        <v>7448.958784321836</v>
      </c>
    </row>
    <row r="41" spans="1:23" ht="12.75">
      <c r="A41" s="1" t="s">
        <v>154</v>
      </c>
      <c r="B41" s="1" t="s">
        <v>153</v>
      </c>
      <c r="C41" s="11">
        <v>3658631.800105755</v>
      </c>
      <c r="D41" s="3">
        <v>1277.83941656368</v>
      </c>
      <c r="E41" s="3">
        <v>0</v>
      </c>
      <c r="F41" s="3">
        <f>C41-D41-E41</f>
        <v>3657353.9606891917</v>
      </c>
      <c r="G41" s="3">
        <f t="shared" si="6"/>
        <v>0</v>
      </c>
      <c r="H41" s="3">
        <f>D41-G41</f>
        <v>1277.83941656368</v>
      </c>
      <c r="I41" s="3"/>
      <c r="J41" s="26">
        <v>360.1</v>
      </c>
      <c r="K41" s="26">
        <v>0</v>
      </c>
      <c r="L41" s="26">
        <f t="shared" si="3"/>
        <v>360.1</v>
      </c>
      <c r="M41" s="12"/>
      <c r="N41" s="11">
        <v>10160.0438769946</v>
      </c>
      <c r="O41" s="11">
        <v>10160.04</v>
      </c>
      <c r="P41" s="11">
        <v>7451.558784321836</v>
      </c>
      <c r="Q41" s="11"/>
      <c r="R41" s="11">
        <f t="shared" si="7"/>
        <v>-3.55</v>
      </c>
      <c r="S41" s="11">
        <v>-2.6</v>
      </c>
      <c r="U41" s="22">
        <f t="shared" si="5"/>
        <v>10156.5</v>
      </c>
      <c r="V41" s="22">
        <f t="shared" si="4"/>
        <v>10156.49</v>
      </c>
      <c r="W41" s="22">
        <f t="shared" si="8"/>
        <v>7448.958784321836</v>
      </c>
    </row>
    <row r="42" spans="1:23" ht="12.75">
      <c r="A42" s="1" t="s">
        <v>152</v>
      </c>
      <c r="B42" s="1" t="s">
        <v>152</v>
      </c>
      <c r="C42" s="11">
        <v>36751322.46304665</v>
      </c>
      <c r="D42" s="3">
        <v>12836.024781932338</v>
      </c>
      <c r="E42" s="3">
        <v>0</v>
      </c>
      <c r="F42" s="3">
        <f>C42-D42-E42</f>
        <v>36738486.43826471</v>
      </c>
      <c r="G42" s="3">
        <f t="shared" si="6"/>
        <v>3.9000000000000004</v>
      </c>
      <c r="H42" s="3">
        <f>D42-G42</f>
        <v>12832.124781932338</v>
      </c>
      <c r="I42" s="3"/>
      <c r="J42" s="26">
        <v>4680.700000000001</v>
      </c>
      <c r="K42" s="26">
        <v>1.5</v>
      </c>
      <c r="L42" s="26">
        <f t="shared" si="3"/>
        <v>4679.200000000001</v>
      </c>
      <c r="M42" s="12"/>
      <c r="N42" s="11">
        <v>7851.672284710971</v>
      </c>
      <c r="O42" s="11">
        <v>7851.8</v>
      </c>
      <c r="P42" s="11">
        <v>7451.558784321836</v>
      </c>
      <c r="Q42" s="11"/>
      <c r="R42" s="11">
        <f t="shared" si="7"/>
        <v>-2.74</v>
      </c>
      <c r="S42" s="11">
        <v>-2.6</v>
      </c>
      <c r="U42" s="22">
        <f t="shared" si="5"/>
        <v>7848.93</v>
      </c>
      <c r="V42" s="22">
        <f t="shared" si="4"/>
        <v>7849.06</v>
      </c>
      <c r="W42" s="22">
        <f t="shared" si="8"/>
        <v>7448.958784321836</v>
      </c>
    </row>
    <row r="43" spans="1:23" ht="12.75">
      <c r="A43" s="1" t="s">
        <v>151</v>
      </c>
      <c r="B43" s="1" t="s">
        <v>151</v>
      </c>
      <c r="C43" s="11">
        <v>737261519.7140867</v>
      </c>
      <c r="D43" s="3">
        <v>257501.1320294839</v>
      </c>
      <c r="E43" s="3">
        <v>0</v>
      </c>
      <c r="F43" s="3">
        <f>C43-D43-E43</f>
        <v>737004018.5820571</v>
      </c>
      <c r="G43" s="3">
        <f t="shared" si="6"/>
        <v>846.3000000000001</v>
      </c>
      <c r="H43" s="3">
        <f>D43-G43</f>
        <v>256654.83202948392</v>
      </c>
      <c r="I43" s="3"/>
      <c r="J43" s="26">
        <v>87643.7</v>
      </c>
      <c r="K43" s="26">
        <v>325.5</v>
      </c>
      <c r="L43" s="26">
        <f t="shared" si="3"/>
        <v>87318.2</v>
      </c>
      <c r="M43" s="12"/>
      <c r="N43" s="11">
        <v>8412.030981280875</v>
      </c>
      <c r="O43" s="11">
        <v>8415.61</v>
      </c>
      <c r="P43" s="11">
        <v>7451.558784321836</v>
      </c>
      <c r="Q43" s="11"/>
      <c r="R43" s="11">
        <f t="shared" si="7"/>
        <v>-2.94</v>
      </c>
      <c r="S43" s="11">
        <v>-2.6</v>
      </c>
      <c r="U43" s="22">
        <f t="shared" si="5"/>
        <v>8409.09</v>
      </c>
      <c r="V43" s="22">
        <f t="shared" si="4"/>
        <v>8412.67</v>
      </c>
      <c r="W43" s="22">
        <f t="shared" si="8"/>
        <v>7448.958784321836</v>
      </c>
    </row>
    <row r="44" spans="1:23" ht="12.75">
      <c r="A44" s="1" t="s">
        <v>75</v>
      </c>
      <c r="B44" s="1" t="s">
        <v>75</v>
      </c>
      <c r="C44" s="11">
        <v>2943945.840365607</v>
      </c>
      <c r="D44" s="3">
        <v>1028.5650965905008</v>
      </c>
      <c r="E44" s="3">
        <v>0</v>
      </c>
      <c r="F44" s="3">
        <f>C44-D44-E44</f>
        <v>2942917.275269016</v>
      </c>
      <c r="G44" s="3">
        <f t="shared" si="6"/>
        <v>0</v>
      </c>
      <c r="H44" s="3">
        <f>D44-G44</f>
        <v>1028.5650965905008</v>
      </c>
      <c r="I44" s="3"/>
      <c r="J44" s="26">
        <v>237.4</v>
      </c>
      <c r="K44" s="26">
        <v>0</v>
      </c>
      <c r="L44" s="26">
        <f t="shared" si="3"/>
        <v>237.4</v>
      </c>
      <c r="M44" s="12"/>
      <c r="N44" s="11">
        <v>12400.78281535639</v>
      </c>
      <c r="O44" s="11">
        <v>12400.78</v>
      </c>
      <c r="P44" s="11">
        <v>7451.558784321836</v>
      </c>
      <c r="Q44" s="11"/>
      <c r="R44" s="11">
        <f t="shared" si="7"/>
        <v>-4.33</v>
      </c>
      <c r="S44" s="11">
        <v>-2.6</v>
      </c>
      <c r="U44" s="22">
        <f t="shared" si="5"/>
        <v>12396.45</v>
      </c>
      <c r="V44" s="22">
        <f t="shared" si="4"/>
        <v>12396.45</v>
      </c>
      <c r="W44" s="22">
        <f t="shared" si="8"/>
        <v>7448.958784321836</v>
      </c>
    </row>
    <row r="45" spans="1:23" ht="12.75">
      <c r="A45" s="1" t="s">
        <v>150</v>
      </c>
      <c r="B45" s="1" t="s">
        <v>150</v>
      </c>
      <c r="C45" s="11">
        <v>501675308.1597473</v>
      </c>
      <c r="D45" s="3">
        <v>175218.6374418839</v>
      </c>
      <c r="E45" s="3">
        <v>0</v>
      </c>
      <c r="F45" s="3">
        <f>C45-D45-E45</f>
        <v>501500089.5223054</v>
      </c>
      <c r="G45" s="3">
        <f t="shared" si="6"/>
        <v>5207.8</v>
      </c>
      <c r="H45" s="3">
        <f>D45-G45</f>
        <v>170010.83744188392</v>
      </c>
      <c r="I45" s="3"/>
      <c r="J45" s="26">
        <v>63925.8</v>
      </c>
      <c r="K45" s="26">
        <v>2003</v>
      </c>
      <c r="L45" s="26">
        <f t="shared" si="3"/>
        <v>61922.8</v>
      </c>
      <c r="M45" s="12"/>
      <c r="N45" s="11">
        <v>7847.892002637378</v>
      </c>
      <c r="O45" s="11">
        <v>7860.59</v>
      </c>
      <c r="P45" s="11">
        <v>7451.558784321836</v>
      </c>
      <c r="Q45" s="13"/>
      <c r="R45" s="11">
        <f t="shared" si="7"/>
        <v>-2.75</v>
      </c>
      <c r="S45" s="11">
        <v>-2.6</v>
      </c>
      <c r="U45" s="22">
        <f t="shared" si="5"/>
        <v>7845.03</v>
      </c>
      <c r="V45" s="22">
        <f t="shared" si="4"/>
        <v>7857.84</v>
      </c>
      <c r="W45" s="22">
        <f t="shared" si="8"/>
        <v>7448.958784321836</v>
      </c>
    </row>
    <row r="46" spans="1:23" ht="12.75">
      <c r="A46" s="1" t="s">
        <v>149</v>
      </c>
      <c r="B46" s="1" t="s">
        <v>149</v>
      </c>
      <c r="C46" s="11">
        <v>55595580.333745725</v>
      </c>
      <c r="D46" s="3">
        <v>19419.984655968936</v>
      </c>
      <c r="E46" s="3">
        <v>0</v>
      </c>
      <c r="F46" s="3">
        <f>C46-D46-E46</f>
        <v>55576160.34908976</v>
      </c>
      <c r="G46" s="3">
        <f t="shared" si="6"/>
        <v>0</v>
      </c>
      <c r="H46" s="3">
        <f>D46-G46</f>
        <v>19419.984655968936</v>
      </c>
      <c r="I46" s="3"/>
      <c r="J46" s="26">
        <v>6590</v>
      </c>
      <c r="K46" s="26">
        <v>0</v>
      </c>
      <c r="L46" s="26">
        <f t="shared" si="3"/>
        <v>6590</v>
      </c>
      <c r="M46" s="12"/>
      <c r="N46" s="11">
        <v>8436.354902020534</v>
      </c>
      <c r="O46" s="11">
        <v>8436.35</v>
      </c>
      <c r="P46" s="11">
        <v>7451.558784321836</v>
      </c>
      <c r="Q46" s="11"/>
      <c r="R46" s="11">
        <f t="shared" si="7"/>
        <v>-2.95</v>
      </c>
      <c r="S46" s="11">
        <v>-2.6</v>
      </c>
      <c r="U46" s="22">
        <f t="shared" si="5"/>
        <v>8433.41</v>
      </c>
      <c r="V46" s="22">
        <f t="shared" si="4"/>
        <v>8433.4</v>
      </c>
      <c r="W46" s="22">
        <f t="shared" si="8"/>
        <v>7448.958784321836</v>
      </c>
    </row>
    <row r="47" spans="1:23" ht="12.75">
      <c r="A47" s="1" t="s">
        <v>146</v>
      </c>
      <c r="B47" s="1" t="s">
        <v>148</v>
      </c>
      <c r="C47" s="11">
        <v>18380615.98859957</v>
      </c>
      <c r="D47" s="3">
        <v>6421.6730419802325</v>
      </c>
      <c r="E47" s="3">
        <v>0</v>
      </c>
      <c r="F47" s="3">
        <f>C47-D47-E47</f>
        <v>18374194.315557588</v>
      </c>
      <c r="G47" s="3">
        <f t="shared" si="6"/>
        <v>5.2</v>
      </c>
      <c r="H47" s="3">
        <f>D47-G47</f>
        <v>6416.473041980233</v>
      </c>
      <c r="I47" s="3"/>
      <c r="J47" s="26">
        <v>2283.7000000000003</v>
      </c>
      <c r="K47" s="26">
        <v>2</v>
      </c>
      <c r="L47" s="26">
        <f t="shared" si="3"/>
        <v>2281.7000000000003</v>
      </c>
      <c r="M47" s="12"/>
      <c r="N47" s="11">
        <v>8048.612334632205</v>
      </c>
      <c r="O47" s="11">
        <v>8049.14</v>
      </c>
      <c r="P47" s="11">
        <v>7451.558784321836</v>
      </c>
      <c r="Q47" s="11"/>
      <c r="R47" s="11">
        <f t="shared" si="7"/>
        <v>-2.81</v>
      </c>
      <c r="S47" s="11">
        <v>-2.6</v>
      </c>
      <c r="U47" s="22">
        <f t="shared" si="5"/>
        <v>8045.8</v>
      </c>
      <c r="V47" s="22">
        <f t="shared" si="4"/>
        <v>8046.33</v>
      </c>
      <c r="W47" s="22">
        <f t="shared" si="8"/>
        <v>7448.958784321836</v>
      </c>
    </row>
    <row r="48" spans="1:23" ht="12.75">
      <c r="A48" s="1" t="s">
        <v>146</v>
      </c>
      <c r="B48" s="1" t="s">
        <v>111</v>
      </c>
      <c r="C48" s="11">
        <v>3065093.6519159246</v>
      </c>
      <c r="D48" s="3">
        <v>1070.5361178362002</v>
      </c>
      <c r="E48" s="3">
        <v>0</v>
      </c>
      <c r="F48" s="3">
        <f>C48-D48-E48</f>
        <v>3064023.1157980883</v>
      </c>
      <c r="G48" s="3">
        <f t="shared" si="6"/>
        <v>0</v>
      </c>
      <c r="H48" s="3">
        <f>D48-G48</f>
        <v>1070.5361178362002</v>
      </c>
      <c r="I48" s="3"/>
      <c r="J48" s="26">
        <v>248.8</v>
      </c>
      <c r="K48" s="26">
        <v>0</v>
      </c>
      <c r="L48" s="26">
        <f t="shared" si="3"/>
        <v>248.8</v>
      </c>
      <c r="M48" s="12"/>
      <c r="N48" s="11">
        <v>12319.5082472505</v>
      </c>
      <c r="O48" s="11">
        <v>12319.51</v>
      </c>
      <c r="P48" s="11">
        <v>7451.558784321836</v>
      </c>
      <c r="Q48" s="11"/>
      <c r="R48" s="11">
        <f t="shared" si="7"/>
        <v>-4.3</v>
      </c>
      <c r="S48" s="11">
        <v>-2.6</v>
      </c>
      <c r="U48" s="22">
        <f t="shared" si="5"/>
        <v>12315.21</v>
      </c>
      <c r="V48" s="22">
        <f t="shared" si="4"/>
        <v>12315.21</v>
      </c>
      <c r="W48" s="22">
        <f t="shared" si="8"/>
        <v>7448.958784321836</v>
      </c>
    </row>
    <row r="49" spans="1:23" ht="12.75">
      <c r="A49" s="1" t="s">
        <v>146</v>
      </c>
      <c r="B49" s="1" t="s">
        <v>147</v>
      </c>
      <c r="C49" s="11">
        <v>3374999.608689639</v>
      </c>
      <c r="D49" s="3">
        <v>1178.7760470310116</v>
      </c>
      <c r="E49" s="3">
        <v>0</v>
      </c>
      <c r="F49" s="3">
        <f>C49-D49-E49</f>
        <v>3373820.832642608</v>
      </c>
      <c r="G49" s="3">
        <f t="shared" si="6"/>
        <v>0</v>
      </c>
      <c r="H49" s="3">
        <f>D49-G49</f>
        <v>1178.7760470310116</v>
      </c>
      <c r="I49" s="3"/>
      <c r="J49" s="26">
        <v>299.6</v>
      </c>
      <c r="K49" s="26">
        <v>0</v>
      </c>
      <c r="L49" s="26">
        <f t="shared" si="3"/>
        <v>299.6</v>
      </c>
      <c r="M49" s="12"/>
      <c r="N49" s="11">
        <v>11265.01872059292</v>
      </c>
      <c r="O49" s="11">
        <v>11265.02</v>
      </c>
      <c r="P49" s="11">
        <v>7451.558784321836</v>
      </c>
      <c r="Q49" s="11"/>
      <c r="R49" s="11">
        <f t="shared" si="7"/>
        <v>-3.93</v>
      </c>
      <c r="S49" s="11">
        <v>-2.6</v>
      </c>
      <c r="U49" s="22">
        <f t="shared" si="5"/>
        <v>11261.08</v>
      </c>
      <c r="V49" s="22">
        <f t="shared" si="4"/>
        <v>11261.09</v>
      </c>
      <c r="W49" s="22">
        <f t="shared" si="8"/>
        <v>7448.958784321836</v>
      </c>
    </row>
    <row r="50" spans="1:23" ht="12.75">
      <c r="A50" s="1" t="s">
        <v>146</v>
      </c>
      <c r="B50" s="1" t="s">
        <v>146</v>
      </c>
      <c r="C50" s="11">
        <v>2875443.3372743954</v>
      </c>
      <c r="D50" s="3">
        <v>1004.2975180936285</v>
      </c>
      <c r="E50" s="3">
        <v>0</v>
      </c>
      <c r="F50" s="3">
        <f>C50-D50-E50</f>
        <v>2874439.039756302</v>
      </c>
      <c r="G50" s="3">
        <f t="shared" si="6"/>
        <v>0</v>
      </c>
      <c r="H50" s="3">
        <f>D50-G50</f>
        <v>1004.2975180936285</v>
      </c>
      <c r="I50" s="3"/>
      <c r="J50" s="26">
        <v>223.4</v>
      </c>
      <c r="K50" s="26">
        <v>0</v>
      </c>
      <c r="L50" s="26">
        <f t="shared" si="3"/>
        <v>223.4</v>
      </c>
      <c r="M50" s="12"/>
      <c r="N50" s="11">
        <v>12871.277248318689</v>
      </c>
      <c r="O50" s="11">
        <v>12871.28</v>
      </c>
      <c r="P50" s="11">
        <v>7451.558784321836</v>
      </c>
      <c r="Q50" s="11"/>
      <c r="R50" s="11">
        <f t="shared" si="7"/>
        <v>-4.5</v>
      </c>
      <c r="S50" s="11">
        <v>-2.6</v>
      </c>
      <c r="U50" s="22">
        <f t="shared" si="5"/>
        <v>12866.78</v>
      </c>
      <c r="V50" s="22">
        <f t="shared" si="4"/>
        <v>12866.78</v>
      </c>
      <c r="W50" s="22">
        <f t="shared" si="8"/>
        <v>7448.958784321836</v>
      </c>
    </row>
    <row r="51" spans="1:23" ht="12.75">
      <c r="A51" s="1" t="s">
        <v>146</v>
      </c>
      <c r="B51" s="1" t="s">
        <v>145</v>
      </c>
      <c r="C51" s="11">
        <v>900992.1842441788</v>
      </c>
      <c r="D51" s="3">
        <v>314.6868528857529</v>
      </c>
      <c r="E51" s="3">
        <v>0</v>
      </c>
      <c r="F51" s="3">
        <f>C51-D51-E51</f>
        <v>900677.497391293</v>
      </c>
      <c r="G51" s="3">
        <f t="shared" si="6"/>
        <v>0</v>
      </c>
      <c r="H51" s="3">
        <f>D51-G51</f>
        <v>314.6868528857529</v>
      </c>
      <c r="I51" s="3"/>
      <c r="J51" s="26">
        <v>50</v>
      </c>
      <c r="K51" s="26">
        <v>0</v>
      </c>
      <c r="L51" s="26">
        <f t="shared" si="3"/>
        <v>50</v>
      </c>
      <c r="M51" s="12"/>
      <c r="N51" s="11">
        <v>18019.843684883577</v>
      </c>
      <c r="O51" s="11">
        <v>18019.84</v>
      </c>
      <c r="P51" s="11">
        <v>7451.558784321836</v>
      </c>
      <c r="Q51" s="11"/>
      <c r="R51" s="11">
        <f t="shared" si="7"/>
        <v>-6.29</v>
      </c>
      <c r="S51" s="11">
        <v>-2.6</v>
      </c>
      <c r="U51" s="22">
        <f t="shared" si="5"/>
        <v>18013.55</v>
      </c>
      <c r="V51" s="22">
        <f t="shared" si="4"/>
        <v>18013.55</v>
      </c>
      <c r="W51" s="22">
        <f t="shared" si="8"/>
        <v>7448.958784321836</v>
      </c>
    </row>
    <row r="52" spans="1:23" ht="12.75">
      <c r="A52" s="1" t="s">
        <v>130</v>
      </c>
      <c r="B52" s="1" t="s">
        <v>144</v>
      </c>
      <c r="C52" s="11">
        <v>4154489.288894763</v>
      </c>
      <c r="D52" s="3">
        <v>1451.026057499675</v>
      </c>
      <c r="E52" s="3">
        <v>0</v>
      </c>
      <c r="F52" s="3">
        <f>C52-D52-E52</f>
        <v>4153038.2628372638</v>
      </c>
      <c r="G52" s="3">
        <f t="shared" si="6"/>
        <v>0</v>
      </c>
      <c r="H52" s="3">
        <f>D52-G52</f>
        <v>1451.026057499675</v>
      </c>
      <c r="I52" s="3"/>
      <c r="J52" s="26">
        <v>443.3</v>
      </c>
      <c r="K52" s="26">
        <v>0</v>
      </c>
      <c r="L52" s="26">
        <f t="shared" si="3"/>
        <v>443.3</v>
      </c>
      <c r="M52" s="12"/>
      <c r="N52" s="11">
        <v>9371.733008272866</v>
      </c>
      <c r="O52" s="11">
        <v>9371.73</v>
      </c>
      <c r="P52" s="11">
        <v>7451.558784321836</v>
      </c>
      <c r="Q52" s="11"/>
      <c r="R52" s="11">
        <f t="shared" si="7"/>
        <v>-3.27</v>
      </c>
      <c r="S52" s="11">
        <v>-2.6</v>
      </c>
      <c r="U52" s="22">
        <f t="shared" si="5"/>
        <v>9368.46</v>
      </c>
      <c r="V52" s="22">
        <f t="shared" si="4"/>
        <v>9368.46</v>
      </c>
      <c r="W52" s="22">
        <f t="shared" si="8"/>
        <v>7448.958784321836</v>
      </c>
    </row>
    <row r="53" spans="1:23" ht="12.75">
      <c r="A53" s="1" t="s">
        <v>130</v>
      </c>
      <c r="B53" s="1" t="s">
        <v>143</v>
      </c>
      <c r="C53" s="11">
        <v>94732608.8511085</v>
      </c>
      <c r="D53" s="3">
        <v>33086.97574332478</v>
      </c>
      <c r="E53" s="3">
        <v>0</v>
      </c>
      <c r="F53" s="3">
        <f>C53-D53-E53</f>
        <v>94699521.87536518</v>
      </c>
      <c r="G53" s="3">
        <f t="shared" si="6"/>
        <v>0</v>
      </c>
      <c r="H53" s="3">
        <f>D53-G53</f>
        <v>33086.97574332478</v>
      </c>
      <c r="I53" s="3"/>
      <c r="J53" s="26">
        <v>11449.3</v>
      </c>
      <c r="K53" s="26">
        <v>0</v>
      </c>
      <c r="L53" s="26">
        <f t="shared" si="3"/>
        <v>11449.3</v>
      </c>
      <c r="M53" s="12"/>
      <c r="N53" s="11">
        <v>8274.09613261147</v>
      </c>
      <c r="O53" s="11">
        <v>8274.1</v>
      </c>
      <c r="P53" s="11">
        <v>7451.558784321836</v>
      </c>
      <c r="Q53" s="11"/>
      <c r="R53" s="11">
        <f t="shared" si="7"/>
        <v>-2.89</v>
      </c>
      <c r="S53" s="11">
        <v>-2.6</v>
      </c>
      <c r="U53" s="22">
        <f t="shared" si="5"/>
        <v>8271.21</v>
      </c>
      <c r="V53" s="22">
        <f t="shared" si="4"/>
        <v>8271.21</v>
      </c>
      <c r="W53" s="22">
        <f t="shared" si="8"/>
        <v>7448.958784321836</v>
      </c>
    </row>
    <row r="54" spans="1:23" ht="12.75">
      <c r="A54" s="1" t="s">
        <v>130</v>
      </c>
      <c r="B54" s="1" t="s">
        <v>142</v>
      </c>
      <c r="C54" s="11">
        <v>69581739.57433608</v>
      </c>
      <c r="D54" s="3">
        <v>24305.273046118717</v>
      </c>
      <c r="E54" s="3">
        <v>0</v>
      </c>
      <c r="F54" s="3">
        <f>C54-D54-E54</f>
        <v>69557434.30128996</v>
      </c>
      <c r="G54" s="3">
        <f t="shared" si="6"/>
        <v>20.8</v>
      </c>
      <c r="H54" s="3">
        <f>D54-G54</f>
        <v>24284.473046118717</v>
      </c>
      <c r="I54" s="3"/>
      <c r="J54" s="26">
        <v>9017.5</v>
      </c>
      <c r="K54" s="26">
        <v>8</v>
      </c>
      <c r="L54" s="26">
        <f t="shared" si="3"/>
        <v>9009.5</v>
      </c>
      <c r="M54" s="12"/>
      <c r="N54" s="11">
        <v>7716.30047954933</v>
      </c>
      <c r="O54" s="11">
        <v>7716.54</v>
      </c>
      <c r="P54" s="11">
        <v>7451.558784321836</v>
      </c>
      <c r="Q54" s="11"/>
      <c r="R54" s="11">
        <f t="shared" si="7"/>
        <v>-2.7</v>
      </c>
      <c r="S54" s="11">
        <v>-2.6</v>
      </c>
      <c r="U54" s="22">
        <f t="shared" si="5"/>
        <v>7713.61</v>
      </c>
      <c r="V54" s="22">
        <f t="shared" si="4"/>
        <v>7713.84</v>
      </c>
      <c r="W54" s="22">
        <f t="shared" si="8"/>
        <v>7448.958784321836</v>
      </c>
    </row>
    <row r="55" spans="1:23" ht="12.75">
      <c r="A55" s="1" t="s">
        <v>130</v>
      </c>
      <c r="B55" s="1" t="s">
        <v>141</v>
      </c>
      <c r="C55" s="11">
        <v>60242728.11955951</v>
      </c>
      <c r="D55" s="3">
        <v>21040.773079287243</v>
      </c>
      <c r="E55" s="3">
        <v>0</v>
      </c>
      <c r="F55" s="3">
        <f>C55-D55-E55</f>
        <v>60221687.34648023</v>
      </c>
      <c r="G55" s="3">
        <f t="shared" si="6"/>
        <v>2.6</v>
      </c>
      <c r="H55" s="3">
        <f>D55-G55</f>
        <v>21038.173079287244</v>
      </c>
      <c r="I55" s="3"/>
      <c r="J55" s="26">
        <v>7807</v>
      </c>
      <c r="K55" s="26">
        <v>1</v>
      </c>
      <c r="L55" s="26">
        <f t="shared" si="3"/>
        <v>7806</v>
      </c>
      <c r="M55" s="12"/>
      <c r="N55" s="11">
        <v>7716.501616441592</v>
      </c>
      <c r="O55" s="11">
        <v>7716.54</v>
      </c>
      <c r="P55" s="11">
        <v>7451.558784321836</v>
      </c>
      <c r="Q55" s="11"/>
      <c r="R55" s="11">
        <f t="shared" si="7"/>
        <v>-2.7</v>
      </c>
      <c r="S55" s="11">
        <v>-2.6</v>
      </c>
      <c r="U55" s="22">
        <f t="shared" si="5"/>
        <v>7713.81</v>
      </c>
      <c r="V55" s="22">
        <f t="shared" si="4"/>
        <v>7713.84</v>
      </c>
      <c r="W55" s="22">
        <f t="shared" si="8"/>
        <v>7448.958784321836</v>
      </c>
    </row>
    <row r="56" spans="1:23" ht="12.75">
      <c r="A56" s="1" t="s">
        <v>130</v>
      </c>
      <c r="B56" s="1" t="s">
        <v>140</v>
      </c>
      <c r="C56" s="11">
        <v>210192532.03204367</v>
      </c>
      <c r="D56" s="3">
        <v>73413.32471990427</v>
      </c>
      <c r="E56" s="3">
        <v>0</v>
      </c>
      <c r="F56" s="3">
        <f>C56-D56-E56</f>
        <v>210119118.70732376</v>
      </c>
      <c r="G56" s="3">
        <f t="shared" si="6"/>
        <v>652.6</v>
      </c>
      <c r="H56" s="3">
        <f>D56-G56</f>
        <v>72760.72471990426</v>
      </c>
      <c r="I56" s="3"/>
      <c r="J56" s="26">
        <v>26240.399999999998</v>
      </c>
      <c r="K56" s="26">
        <v>251</v>
      </c>
      <c r="L56" s="26">
        <f t="shared" si="3"/>
        <v>25989.399999999998</v>
      </c>
      <c r="M56" s="12"/>
      <c r="N56" s="11">
        <v>8010.941723994604</v>
      </c>
      <c r="O56" s="11">
        <v>8015.66</v>
      </c>
      <c r="P56" s="11">
        <v>7451.558784321836</v>
      </c>
      <c r="Q56" s="11"/>
      <c r="R56" s="11">
        <f t="shared" si="7"/>
        <v>-2.8</v>
      </c>
      <c r="S56" s="11">
        <v>-2.6</v>
      </c>
      <c r="U56" s="22">
        <f t="shared" si="5"/>
        <v>8007.47</v>
      </c>
      <c r="V56" s="22">
        <f t="shared" si="4"/>
        <v>8012.86</v>
      </c>
      <c r="W56" s="22">
        <f t="shared" si="8"/>
        <v>7448.958784321836</v>
      </c>
    </row>
    <row r="57" spans="1:23" ht="12.75">
      <c r="A57" s="1" t="s">
        <v>130</v>
      </c>
      <c r="B57" s="1" t="s">
        <v>139</v>
      </c>
      <c r="C57" s="11">
        <v>38546410.06786923</v>
      </c>
      <c r="D57" s="3">
        <v>13462.97374795662</v>
      </c>
      <c r="E57" s="3">
        <v>0</v>
      </c>
      <c r="F57" s="3">
        <f>C57-D57-E57</f>
        <v>38532947.09412128</v>
      </c>
      <c r="G57" s="3">
        <f t="shared" si="6"/>
        <v>0</v>
      </c>
      <c r="H57" s="3">
        <f>D57-G57</f>
        <v>13462.97374795662</v>
      </c>
      <c r="I57" s="3"/>
      <c r="J57" s="26">
        <v>4995.3</v>
      </c>
      <c r="K57" s="26">
        <v>0</v>
      </c>
      <c r="L57" s="26">
        <f t="shared" si="3"/>
        <v>4995.3</v>
      </c>
      <c r="M57" s="12"/>
      <c r="N57" s="11">
        <v>7716.535556997424</v>
      </c>
      <c r="O57" s="11">
        <v>7716.54</v>
      </c>
      <c r="P57" s="11">
        <v>7451.558784321836</v>
      </c>
      <c r="Q57" s="11"/>
      <c r="R57" s="11">
        <f t="shared" si="7"/>
        <v>-2.7</v>
      </c>
      <c r="S57" s="11">
        <v>-2.6</v>
      </c>
      <c r="U57" s="22">
        <f t="shared" si="5"/>
        <v>7713.84</v>
      </c>
      <c r="V57" s="22">
        <f t="shared" si="4"/>
        <v>7713.84</v>
      </c>
      <c r="W57" s="22">
        <f t="shared" si="8"/>
        <v>7448.958784321836</v>
      </c>
    </row>
    <row r="58" spans="1:23" ht="12.75">
      <c r="A58" s="1" t="s">
        <v>130</v>
      </c>
      <c r="B58" s="1" t="s">
        <v>138</v>
      </c>
      <c r="C58" s="11">
        <v>11833072.902777083</v>
      </c>
      <c r="D58" s="3">
        <v>4132.902079351928</v>
      </c>
      <c r="E58" s="3">
        <v>0</v>
      </c>
      <c r="F58" s="3">
        <f>C58-D58-E58</f>
        <v>11828940.000697732</v>
      </c>
      <c r="G58" s="3">
        <f t="shared" si="6"/>
        <v>0</v>
      </c>
      <c r="H58" s="3">
        <f>D58-G58</f>
        <v>4132.902079351928</v>
      </c>
      <c r="I58" s="3"/>
      <c r="J58" s="26">
        <v>1431.5</v>
      </c>
      <c r="K58" s="26">
        <v>0</v>
      </c>
      <c r="L58" s="26">
        <f t="shared" si="3"/>
        <v>1431.5</v>
      </c>
      <c r="M58" s="12"/>
      <c r="N58" s="11">
        <v>8266.205311056292</v>
      </c>
      <c r="O58" s="11">
        <v>8266.21</v>
      </c>
      <c r="P58" s="11">
        <v>7451.558784321836</v>
      </c>
      <c r="Q58" s="11"/>
      <c r="R58" s="11">
        <f t="shared" si="7"/>
        <v>-2.89</v>
      </c>
      <c r="S58" s="11">
        <v>-2.6</v>
      </c>
      <c r="U58" s="22">
        <f t="shared" si="5"/>
        <v>8263.32</v>
      </c>
      <c r="V58" s="22">
        <f t="shared" si="4"/>
        <v>8263.32</v>
      </c>
      <c r="W58" s="22">
        <f t="shared" si="8"/>
        <v>7448.958784321836</v>
      </c>
    </row>
    <row r="59" spans="1:23" ht="12.75">
      <c r="A59" s="1" t="s">
        <v>130</v>
      </c>
      <c r="B59" s="1" t="s">
        <v>137</v>
      </c>
      <c r="C59" s="11">
        <v>190140498.8568485</v>
      </c>
      <c r="D59" s="3">
        <v>66409.72873032917</v>
      </c>
      <c r="E59" s="3">
        <v>0</v>
      </c>
      <c r="F59" s="3">
        <f>C59-D59-E59</f>
        <v>190074089.1281182</v>
      </c>
      <c r="G59" s="3">
        <f t="shared" si="6"/>
        <v>2009.8000000000002</v>
      </c>
      <c r="H59" s="3">
        <f>D59-G59</f>
        <v>64399.928730329164</v>
      </c>
      <c r="I59" s="3"/>
      <c r="J59" s="26">
        <v>24667.2</v>
      </c>
      <c r="K59" s="26">
        <v>773</v>
      </c>
      <c r="L59" s="26">
        <f t="shared" si="3"/>
        <v>23894.2</v>
      </c>
      <c r="M59" s="12"/>
      <c r="N59" s="11">
        <v>7708.231937830337</v>
      </c>
      <c r="O59" s="11">
        <v>7716.54</v>
      </c>
      <c r="P59" s="11">
        <v>7451.558784321836</v>
      </c>
      <c r="Q59" s="11"/>
      <c r="R59" s="11">
        <f t="shared" si="7"/>
        <v>-2.7</v>
      </c>
      <c r="S59" s="11">
        <v>-2.6</v>
      </c>
      <c r="U59" s="22">
        <f t="shared" si="5"/>
        <v>7705.54</v>
      </c>
      <c r="V59" s="22">
        <f t="shared" si="4"/>
        <v>7713.84</v>
      </c>
      <c r="W59" s="22">
        <f t="shared" si="8"/>
        <v>7448.958784321836</v>
      </c>
    </row>
    <row r="60" spans="1:23" ht="12.75">
      <c r="A60" s="1" t="s">
        <v>130</v>
      </c>
      <c r="B60" s="1" t="s">
        <v>136</v>
      </c>
      <c r="C60" s="11">
        <v>8783535.352123126</v>
      </c>
      <c r="D60" s="3">
        <v>3067.799194605764</v>
      </c>
      <c r="E60" s="3">
        <v>0</v>
      </c>
      <c r="F60" s="3">
        <f>C60-D60-E60</f>
        <v>8780467.55292852</v>
      </c>
      <c r="G60" s="3">
        <f t="shared" si="6"/>
        <v>0</v>
      </c>
      <c r="H60" s="3">
        <f>D60-G60</f>
        <v>3067.799194605764</v>
      </c>
      <c r="I60" s="3"/>
      <c r="J60" s="26">
        <v>1032.4</v>
      </c>
      <c r="K60" s="26">
        <v>0</v>
      </c>
      <c r="L60" s="26">
        <f t="shared" si="3"/>
        <v>1032.4</v>
      </c>
      <c r="M60" s="12"/>
      <c r="N60" s="11">
        <v>8507.880038863934</v>
      </c>
      <c r="O60" s="11">
        <v>8507.88</v>
      </c>
      <c r="P60" s="11">
        <v>7451.558784321836</v>
      </c>
      <c r="Q60" s="11"/>
      <c r="R60" s="11">
        <f t="shared" si="7"/>
        <v>-2.97</v>
      </c>
      <c r="S60" s="11">
        <v>-2.6</v>
      </c>
      <c r="U60" s="22">
        <f t="shared" si="5"/>
        <v>8504.91</v>
      </c>
      <c r="V60" s="22">
        <f t="shared" si="4"/>
        <v>8504.91</v>
      </c>
      <c r="W60" s="22">
        <f t="shared" si="8"/>
        <v>7448.958784321836</v>
      </c>
    </row>
    <row r="61" spans="1:23" ht="12.75">
      <c r="A61" s="1" t="s">
        <v>130</v>
      </c>
      <c r="B61" s="1" t="s">
        <v>135</v>
      </c>
      <c r="C61" s="11">
        <v>5514548.117130447</v>
      </c>
      <c r="D61" s="3">
        <v>1926.0497731426872</v>
      </c>
      <c r="E61" s="3">
        <v>0</v>
      </c>
      <c r="F61" s="3">
        <f>C61-D61-E61</f>
        <v>5512622.0673573045</v>
      </c>
      <c r="G61" s="3">
        <f t="shared" si="6"/>
        <v>83.2</v>
      </c>
      <c r="H61" s="3">
        <f>D61-G61</f>
        <v>1842.8497731426871</v>
      </c>
      <c r="I61" s="3"/>
      <c r="J61" s="26">
        <v>624.8000000000001</v>
      </c>
      <c r="K61" s="26">
        <v>32</v>
      </c>
      <c r="L61" s="26">
        <f t="shared" si="3"/>
        <v>592.8000000000001</v>
      </c>
      <c r="M61" s="12"/>
      <c r="N61" s="11">
        <v>8826.101339837462</v>
      </c>
      <c r="O61" s="11">
        <v>8900.3</v>
      </c>
      <c r="P61" s="11">
        <v>7451.558784321836</v>
      </c>
      <c r="Q61" s="11"/>
      <c r="R61" s="11">
        <f t="shared" si="7"/>
        <v>-3.11</v>
      </c>
      <c r="S61" s="11">
        <v>-2.6</v>
      </c>
      <c r="U61" s="22">
        <f t="shared" si="5"/>
        <v>8823.02</v>
      </c>
      <c r="V61" s="22">
        <f t="shared" si="4"/>
        <v>8897.19</v>
      </c>
      <c r="W61" s="22">
        <f t="shared" si="8"/>
        <v>7448.958784321836</v>
      </c>
    </row>
    <row r="62" spans="1:23" ht="12.75">
      <c r="A62" s="1" t="s">
        <v>130</v>
      </c>
      <c r="B62" s="1" t="s">
        <v>134</v>
      </c>
      <c r="C62" s="11">
        <v>3018720.434240081</v>
      </c>
      <c r="D62" s="3">
        <v>1054.3394824116222</v>
      </c>
      <c r="E62" s="3">
        <v>0</v>
      </c>
      <c r="F62" s="3">
        <f>C62-D62-E62</f>
        <v>3017666.094757669</v>
      </c>
      <c r="G62" s="3">
        <f t="shared" si="6"/>
        <v>5.2</v>
      </c>
      <c r="H62" s="3">
        <f>D62-G62</f>
        <v>1049.139482411622</v>
      </c>
      <c r="I62" s="3"/>
      <c r="J62" s="26">
        <v>243.70000000000002</v>
      </c>
      <c r="K62" s="26">
        <v>2</v>
      </c>
      <c r="L62" s="26">
        <f t="shared" si="3"/>
        <v>241.70000000000002</v>
      </c>
      <c r="M62" s="12"/>
      <c r="N62" s="11">
        <v>12387.035019450475</v>
      </c>
      <c r="O62" s="11">
        <v>12427.87</v>
      </c>
      <c r="P62" s="11">
        <v>7451.558784321836</v>
      </c>
      <c r="Q62" s="11"/>
      <c r="R62" s="11">
        <f t="shared" si="7"/>
        <v>-4.34</v>
      </c>
      <c r="S62" s="11">
        <v>-2.6</v>
      </c>
      <c r="U62" s="22">
        <f t="shared" si="5"/>
        <v>12382.71</v>
      </c>
      <c r="V62" s="22">
        <f t="shared" si="4"/>
        <v>12423.53</v>
      </c>
      <c r="W62" s="22">
        <f t="shared" si="8"/>
        <v>7448.958784321836</v>
      </c>
    </row>
    <row r="63" spans="1:23" ht="12.75">
      <c r="A63" s="1" t="s">
        <v>130</v>
      </c>
      <c r="B63" s="1" t="s">
        <v>133</v>
      </c>
      <c r="C63" s="11">
        <v>49895942.054613456</v>
      </c>
      <c r="D63" s="3">
        <v>17427.006861450078</v>
      </c>
      <c r="E63" s="3">
        <v>0</v>
      </c>
      <c r="F63" s="3">
        <f>C63-D63-E63</f>
        <v>49878515.04775201</v>
      </c>
      <c r="G63" s="3">
        <f t="shared" si="6"/>
        <v>6.5</v>
      </c>
      <c r="H63" s="3">
        <f>D63-G63</f>
        <v>17420.506861450078</v>
      </c>
      <c r="I63" s="3"/>
      <c r="J63" s="26">
        <v>6464</v>
      </c>
      <c r="K63" s="26">
        <v>2.5</v>
      </c>
      <c r="L63" s="26">
        <f t="shared" si="3"/>
        <v>6461.5</v>
      </c>
      <c r="M63" s="12"/>
      <c r="N63" s="11">
        <v>7719.050441617181</v>
      </c>
      <c r="O63" s="11">
        <v>7719.15</v>
      </c>
      <c r="P63" s="11">
        <v>7451.558784321836</v>
      </c>
      <c r="Q63" s="11"/>
      <c r="R63" s="11">
        <f t="shared" si="7"/>
        <v>-2.7</v>
      </c>
      <c r="S63" s="11">
        <v>-2.6</v>
      </c>
      <c r="U63" s="22">
        <f t="shared" si="5"/>
        <v>7716.35</v>
      </c>
      <c r="V63" s="22">
        <f t="shared" si="4"/>
        <v>7716.45</v>
      </c>
      <c r="W63" s="22">
        <f t="shared" si="8"/>
        <v>7448.958784321836</v>
      </c>
    </row>
    <row r="64" spans="1:23" ht="12.75">
      <c r="A64" s="1" t="s">
        <v>130</v>
      </c>
      <c r="B64" s="1" t="s">
        <v>132</v>
      </c>
      <c r="C64" s="11">
        <v>183303653.81251055</v>
      </c>
      <c r="D64" s="3">
        <v>64021.92044441273</v>
      </c>
      <c r="E64" s="3">
        <v>0</v>
      </c>
      <c r="F64" s="3">
        <f>C64-D64-E64</f>
        <v>183239631.89206615</v>
      </c>
      <c r="G64" s="3">
        <f t="shared" si="6"/>
        <v>18567.9</v>
      </c>
      <c r="H64" s="3">
        <f>D64-G64</f>
        <v>45454.02044441273</v>
      </c>
      <c r="I64" s="3"/>
      <c r="J64" s="26">
        <v>23664.1</v>
      </c>
      <c r="K64" s="26">
        <v>7141.5</v>
      </c>
      <c r="L64" s="26">
        <f t="shared" si="3"/>
        <v>16522.6</v>
      </c>
      <c r="M64" s="12"/>
      <c r="N64" s="11">
        <v>7746.064875170007</v>
      </c>
      <c r="O64" s="11">
        <v>7873.36</v>
      </c>
      <c r="P64" s="11">
        <v>7451.558784321836</v>
      </c>
      <c r="Q64" s="11"/>
      <c r="R64" s="11">
        <f t="shared" si="7"/>
        <v>-2.75</v>
      </c>
      <c r="S64" s="11">
        <v>-2.6</v>
      </c>
      <c r="U64" s="22">
        <f t="shared" si="5"/>
        <v>7743.36</v>
      </c>
      <c r="V64" s="22">
        <f t="shared" si="4"/>
        <v>7870.61</v>
      </c>
      <c r="W64" s="22">
        <f t="shared" si="8"/>
        <v>7448.958784321836</v>
      </c>
    </row>
    <row r="65" spans="1:23" ht="12.75">
      <c r="A65" s="1" t="s">
        <v>130</v>
      </c>
      <c r="B65" s="1" t="s">
        <v>131</v>
      </c>
      <c r="C65" s="11">
        <v>2628020.4355263924</v>
      </c>
      <c r="D65" s="3">
        <v>917.8808591652768</v>
      </c>
      <c r="E65" s="3">
        <v>0</v>
      </c>
      <c r="F65" s="3">
        <f>C65-D65-E65</f>
        <v>2627102.554667227</v>
      </c>
      <c r="G65" s="3">
        <f t="shared" si="6"/>
        <v>22.1</v>
      </c>
      <c r="H65" s="3">
        <f>D65-G65</f>
        <v>895.7808591652768</v>
      </c>
      <c r="I65" s="3"/>
      <c r="J65" s="26">
        <v>195.2</v>
      </c>
      <c r="K65" s="26">
        <v>8.5</v>
      </c>
      <c r="L65" s="26">
        <f t="shared" si="3"/>
        <v>186.7</v>
      </c>
      <c r="M65" s="12"/>
      <c r="N65" s="11">
        <v>13463.219444295044</v>
      </c>
      <c r="O65" s="11">
        <v>13736.92</v>
      </c>
      <c r="P65" s="11">
        <v>7451.558784321836</v>
      </c>
      <c r="Q65" s="11"/>
      <c r="R65" s="11">
        <f t="shared" si="7"/>
        <v>-4.8</v>
      </c>
      <c r="S65" s="11">
        <v>-2.6</v>
      </c>
      <c r="U65" s="22">
        <f t="shared" si="5"/>
        <v>13458.52</v>
      </c>
      <c r="V65" s="22">
        <f t="shared" si="4"/>
        <v>13732.12</v>
      </c>
      <c r="W65" s="22">
        <f t="shared" si="8"/>
        <v>7448.958784321836</v>
      </c>
    </row>
    <row r="66" spans="1:23" ht="12.75">
      <c r="A66" s="1" t="s">
        <v>130</v>
      </c>
      <c r="B66" s="1" t="s">
        <v>129</v>
      </c>
      <c r="C66" s="11">
        <v>3193513.480036582</v>
      </c>
      <c r="D66" s="3">
        <v>1115.3889281780787</v>
      </c>
      <c r="E66" s="3">
        <v>0</v>
      </c>
      <c r="F66" s="3">
        <f>C66-D66-E66</f>
        <v>3192398.0911084036</v>
      </c>
      <c r="G66" s="3">
        <f t="shared" si="6"/>
        <v>3.9000000000000004</v>
      </c>
      <c r="H66" s="3">
        <f>D66-G66</f>
        <v>1111.4889281780786</v>
      </c>
      <c r="I66" s="3"/>
      <c r="J66" s="26">
        <v>283</v>
      </c>
      <c r="K66" s="26">
        <v>1.5</v>
      </c>
      <c r="L66" s="26">
        <f t="shared" si="3"/>
        <v>281.5</v>
      </c>
      <c r="M66" s="12"/>
      <c r="N66" s="11">
        <v>11284.499929457887</v>
      </c>
      <c r="O66" s="11">
        <v>11304.92</v>
      </c>
      <c r="P66" s="11">
        <v>7451.558784321836</v>
      </c>
      <c r="Q66" s="11"/>
      <c r="R66" s="11">
        <f t="shared" si="7"/>
        <v>-3.95</v>
      </c>
      <c r="S66" s="11">
        <v>-2.6</v>
      </c>
      <c r="U66" s="22">
        <f t="shared" si="5"/>
        <v>11280.56</v>
      </c>
      <c r="V66" s="22">
        <f t="shared" si="4"/>
        <v>11300.97</v>
      </c>
      <c r="W66" s="22">
        <f t="shared" si="8"/>
        <v>7448.958784321836</v>
      </c>
    </row>
    <row r="67" spans="1:23" ht="12.75">
      <c r="A67" s="1" t="s">
        <v>127</v>
      </c>
      <c r="B67" s="1" t="s">
        <v>128</v>
      </c>
      <c r="C67" s="11">
        <v>28159953.2076587</v>
      </c>
      <c r="D67" s="3">
        <v>9824.550718360511</v>
      </c>
      <c r="E67" s="3">
        <v>0</v>
      </c>
      <c r="F67" s="3">
        <f>C67-D67-E67</f>
        <v>28150128.65694034</v>
      </c>
      <c r="G67" s="3">
        <f t="shared" si="6"/>
        <v>0</v>
      </c>
      <c r="H67" s="3">
        <f>D67-G67</f>
        <v>9824.550718360511</v>
      </c>
      <c r="I67" s="3"/>
      <c r="J67" s="26">
        <v>3649.2999999999997</v>
      </c>
      <c r="K67" s="26">
        <v>0</v>
      </c>
      <c r="L67" s="26">
        <f t="shared" si="3"/>
        <v>3649.2999999999997</v>
      </c>
      <c r="M67" s="12"/>
      <c r="N67" s="11">
        <v>7716.535556862605</v>
      </c>
      <c r="O67" s="11">
        <v>7716.54</v>
      </c>
      <c r="P67" s="11">
        <v>7451.558784321836</v>
      </c>
      <c r="Q67" s="11"/>
      <c r="R67" s="11">
        <f t="shared" si="7"/>
        <v>-2.69</v>
      </c>
      <c r="S67" s="11">
        <v>-2.6</v>
      </c>
      <c r="U67" s="22">
        <f t="shared" si="5"/>
        <v>7713.84</v>
      </c>
      <c r="V67" s="22">
        <f t="shared" si="4"/>
        <v>7713.85</v>
      </c>
      <c r="W67" s="22">
        <f t="shared" si="8"/>
        <v>7448.958784321836</v>
      </c>
    </row>
    <row r="68" spans="1:23" ht="12.75">
      <c r="A68" s="1" t="s">
        <v>127</v>
      </c>
      <c r="B68" s="1" t="s">
        <v>201</v>
      </c>
      <c r="C68" s="11">
        <v>10784296.715772726</v>
      </c>
      <c r="D68" s="3">
        <v>3767.39742626796</v>
      </c>
      <c r="E68" s="3">
        <v>0</v>
      </c>
      <c r="F68" s="3">
        <f>C68-D68-E68</f>
        <v>10780529.318346458</v>
      </c>
      <c r="G68" s="3">
        <f t="shared" si="6"/>
        <v>0</v>
      </c>
      <c r="H68" s="3">
        <f>D68-G68</f>
        <v>3767.39742626796</v>
      </c>
      <c r="I68" s="3"/>
      <c r="J68" s="26">
        <v>1336.3</v>
      </c>
      <c r="K68" s="26">
        <v>0</v>
      </c>
      <c r="L68" s="26">
        <f t="shared" si="3"/>
        <v>1336.3</v>
      </c>
      <c r="M68" s="12"/>
      <c r="N68" s="11">
        <v>8070.266194546678</v>
      </c>
      <c r="O68" s="11">
        <v>8070.27</v>
      </c>
      <c r="P68" s="11">
        <v>7451.558784321836</v>
      </c>
      <c r="Q68" s="11"/>
      <c r="R68" s="11">
        <f aca="true" t="shared" si="9" ref="R68:R99">ROUND(H68/-L68,2)</f>
        <v>-2.82</v>
      </c>
      <c r="S68" s="11">
        <v>-2.6</v>
      </c>
      <c r="U68" s="22">
        <f t="shared" si="5"/>
        <v>8067.45</v>
      </c>
      <c r="V68" s="22">
        <f t="shared" si="4"/>
        <v>8067.45</v>
      </c>
      <c r="W68" s="22">
        <f aca="true" t="shared" si="10" ref="W68:W99">P68+S68</f>
        <v>7448.958784321836</v>
      </c>
    </row>
    <row r="69" spans="1:23" ht="12.75">
      <c r="A69" s="1" t="s">
        <v>127</v>
      </c>
      <c r="B69" s="1" t="s">
        <v>126</v>
      </c>
      <c r="C69" s="11">
        <v>2665089.6215664465</v>
      </c>
      <c r="D69" s="3">
        <v>930.8279032106883</v>
      </c>
      <c r="E69" s="3">
        <v>0</v>
      </c>
      <c r="F69" s="3">
        <f>C69-D69-E69</f>
        <v>2664158.793663236</v>
      </c>
      <c r="G69" s="3">
        <f t="shared" si="6"/>
        <v>0</v>
      </c>
      <c r="H69" s="3">
        <f>D69-G69</f>
        <v>930.8279032106883</v>
      </c>
      <c r="I69" s="3"/>
      <c r="J69" s="26">
        <v>205.3</v>
      </c>
      <c r="K69" s="26">
        <v>0</v>
      </c>
      <c r="L69" s="26">
        <f aca="true" t="shared" si="11" ref="L69:L132">J69-K69</f>
        <v>205.3</v>
      </c>
      <c r="M69" s="12"/>
      <c r="N69" s="11">
        <v>12981.439949178988</v>
      </c>
      <c r="O69" s="11">
        <v>12981.44</v>
      </c>
      <c r="P69" s="11">
        <v>7451.558784321836</v>
      </c>
      <c r="Q69" s="11"/>
      <c r="R69" s="11">
        <f t="shared" si="9"/>
        <v>-4.53</v>
      </c>
      <c r="S69" s="11">
        <v>-2.6</v>
      </c>
      <c r="U69" s="22">
        <f t="shared" si="5"/>
        <v>12976.91</v>
      </c>
      <c r="V69" s="22">
        <f aca="true" t="shared" si="12" ref="V69:V132">ROUND(O69+R69,2)</f>
        <v>12976.91</v>
      </c>
      <c r="W69" s="22">
        <f t="shared" si="10"/>
        <v>7448.958784321836</v>
      </c>
    </row>
    <row r="70" spans="1:23" ht="12.75">
      <c r="A70" s="1" t="s">
        <v>124</v>
      </c>
      <c r="B70" s="1" t="s">
        <v>125</v>
      </c>
      <c r="C70" s="11">
        <v>46310025.71826821</v>
      </c>
      <c r="D70" s="3">
        <v>16174.565568735285</v>
      </c>
      <c r="E70" s="3">
        <v>0</v>
      </c>
      <c r="F70" s="3">
        <f>C70-D70-E70</f>
        <v>46293851.15269947</v>
      </c>
      <c r="G70" s="3">
        <f t="shared" si="6"/>
        <v>2.6</v>
      </c>
      <c r="H70" s="3">
        <f>D70-G70</f>
        <v>16171.965568735284</v>
      </c>
      <c r="I70" s="3"/>
      <c r="J70" s="26">
        <v>5524.1</v>
      </c>
      <c r="K70" s="26">
        <v>1</v>
      </c>
      <c r="L70" s="26">
        <f t="shared" si="11"/>
        <v>5523.1</v>
      </c>
      <c r="M70" s="12"/>
      <c r="N70" s="11">
        <v>8383.287523236791</v>
      </c>
      <c r="O70" s="11">
        <v>8383.44</v>
      </c>
      <c r="P70" s="11">
        <v>7451.558784321836</v>
      </c>
      <c r="Q70" s="11"/>
      <c r="R70" s="11">
        <f t="shared" si="9"/>
        <v>-2.93</v>
      </c>
      <c r="S70" s="11">
        <v>-2.6</v>
      </c>
      <c r="U70" s="22">
        <f aca="true" t="shared" si="13" ref="U70:U133">ROUND(F70/J70,2)</f>
        <v>8380.34</v>
      </c>
      <c r="V70" s="22">
        <f t="shared" si="12"/>
        <v>8380.51</v>
      </c>
      <c r="W70" s="22">
        <f t="shared" si="10"/>
        <v>7448.958784321836</v>
      </c>
    </row>
    <row r="71" spans="1:23" ht="12.75">
      <c r="A71" s="1" t="s">
        <v>124</v>
      </c>
      <c r="B71" s="1" t="s">
        <v>202</v>
      </c>
      <c r="C71" s="11">
        <v>37151761.91932684</v>
      </c>
      <c r="D71" s="3">
        <v>12975.885076473967</v>
      </c>
      <c r="E71" s="3">
        <v>0</v>
      </c>
      <c r="F71" s="3">
        <f>C71-D71-E71</f>
        <v>37138786.03425037</v>
      </c>
      <c r="G71" s="3">
        <f t="shared" si="6"/>
        <v>0</v>
      </c>
      <c r="H71" s="3">
        <f>D71-G71</f>
        <v>12975.885076473967</v>
      </c>
      <c r="I71" s="3"/>
      <c r="J71" s="26">
        <v>4740.8</v>
      </c>
      <c r="K71" s="26">
        <v>0</v>
      </c>
      <c r="L71" s="26">
        <f t="shared" si="11"/>
        <v>4740.8</v>
      </c>
      <c r="M71" s="12"/>
      <c r="N71" s="11">
        <v>7836.601822335227</v>
      </c>
      <c r="O71" s="11">
        <v>7836.6</v>
      </c>
      <c r="P71" s="11">
        <v>7451.558784321836</v>
      </c>
      <c r="Q71" s="11"/>
      <c r="R71" s="11">
        <f t="shared" si="9"/>
        <v>-2.74</v>
      </c>
      <c r="S71" s="11">
        <v>-2.6</v>
      </c>
      <c r="U71" s="22">
        <f t="shared" si="13"/>
        <v>7833.86</v>
      </c>
      <c r="V71" s="22">
        <f t="shared" si="12"/>
        <v>7833.86</v>
      </c>
      <c r="W71" s="22">
        <f t="shared" si="10"/>
        <v>7448.958784321836</v>
      </c>
    </row>
    <row r="72" spans="1:23" ht="12.75">
      <c r="A72" s="1" t="s">
        <v>124</v>
      </c>
      <c r="B72" s="1" t="s">
        <v>203</v>
      </c>
      <c r="C72" s="11">
        <v>9944753.224011809</v>
      </c>
      <c r="D72" s="3">
        <v>3473.3742972642663</v>
      </c>
      <c r="E72" s="3">
        <v>0</v>
      </c>
      <c r="F72" s="3">
        <f>C72-D72-E72</f>
        <v>9941279.849714544</v>
      </c>
      <c r="G72" s="3">
        <f t="shared" si="6"/>
        <v>0</v>
      </c>
      <c r="H72" s="3">
        <f>D72-G72</f>
        <v>3473.3742972642663</v>
      </c>
      <c r="I72" s="3"/>
      <c r="J72" s="26">
        <v>1163.4</v>
      </c>
      <c r="K72" s="26">
        <v>0</v>
      </c>
      <c r="L72" s="26">
        <f t="shared" si="11"/>
        <v>1163.4</v>
      </c>
      <c r="M72" s="12"/>
      <c r="N72" s="11">
        <v>8548.0086161353</v>
      </c>
      <c r="O72" s="11">
        <v>8548.01</v>
      </c>
      <c r="P72" s="11">
        <v>7451.558784321836</v>
      </c>
      <c r="Q72" s="11"/>
      <c r="R72" s="11">
        <f t="shared" si="9"/>
        <v>-2.99</v>
      </c>
      <c r="S72" s="11">
        <v>-2.6</v>
      </c>
      <c r="U72" s="22">
        <f t="shared" si="13"/>
        <v>8545.02</v>
      </c>
      <c r="V72" s="22">
        <f t="shared" si="12"/>
        <v>8545.02</v>
      </c>
      <c r="W72" s="22">
        <f t="shared" si="10"/>
        <v>7448.958784321836</v>
      </c>
    </row>
    <row r="73" spans="1:23" ht="12.75">
      <c r="A73" s="1" t="s">
        <v>123</v>
      </c>
      <c r="B73" s="1" t="s">
        <v>123</v>
      </c>
      <c r="C73" s="11">
        <v>4250343.923821718</v>
      </c>
      <c r="D73" s="3">
        <v>1484.5049451694847</v>
      </c>
      <c r="E73" s="3">
        <v>0</v>
      </c>
      <c r="F73" s="3">
        <f>C73-D73-E73</f>
        <v>4248859.418876549</v>
      </c>
      <c r="G73" s="3">
        <f t="shared" si="6"/>
        <v>0</v>
      </c>
      <c r="H73" s="3">
        <f>D73-G73</f>
        <v>1484.5049451694847</v>
      </c>
      <c r="I73" s="3"/>
      <c r="J73" s="26">
        <v>441.6</v>
      </c>
      <c r="K73" s="26">
        <v>0</v>
      </c>
      <c r="L73" s="26">
        <f t="shared" si="11"/>
        <v>441.6</v>
      </c>
      <c r="M73" s="12"/>
      <c r="N73" s="11">
        <v>9624.87301590063</v>
      </c>
      <c r="O73" s="11">
        <v>9624.87</v>
      </c>
      <c r="P73" s="11">
        <v>7451.558784321836</v>
      </c>
      <c r="Q73" s="11"/>
      <c r="R73" s="11">
        <f t="shared" si="9"/>
        <v>-3.36</v>
      </c>
      <c r="S73" s="11">
        <v>-2.6</v>
      </c>
      <c r="U73" s="22">
        <f t="shared" si="13"/>
        <v>9621.51</v>
      </c>
      <c r="V73" s="22">
        <f t="shared" si="12"/>
        <v>9621.51</v>
      </c>
      <c r="W73" s="22">
        <f t="shared" si="10"/>
        <v>7448.958784321836</v>
      </c>
    </row>
    <row r="74" spans="1:23" ht="12.75">
      <c r="A74" s="1" t="s">
        <v>121</v>
      </c>
      <c r="B74" s="1" t="s">
        <v>122</v>
      </c>
      <c r="C74" s="11">
        <v>4169059.623726001</v>
      </c>
      <c r="D74" s="3">
        <v>1456.115020114141</v>
      </c>
      <c r="E74" s="3">
        <v>0</v>
      </c>
      <c r="F74" s="3">
        <f>C74-D74-E74</f>
        <v>4167603.508705887</v>
      </c>
      <c r="G74" s="3">
        <f t="shared" si="6"/>
        <v>0</v>
      </c>
      <c r="H74" s="3">
        <f>D74-G74</f>
        <v>1456.115020114141</v>
      </c>
      <c r="I74" s="3"/>
      <c r="J74" s="26">
        <v>420.8</v>
      </c>
      <c r="K74" s="26">
        <v>0</v>
      </c>
      <c r="L74" s="26">
        <f t="shared" si="11"/>
        <v>420.8</v>
      </c>
      <c r="M74" s="12"/>
      <c r="N74" s="11">
        <v>9907.461082999052</v>
      </c>
      <c r="O74" s="11">
        <v>9907.46</v>
      </c>
      <c r="P74" s="11">
        <v>7451.558784321836</v>
      </c>
      <c r="Q74" s="11"/>
      <c r="R74" s="11">
        <f t="shared" si="9"/>
        <v>-3.46</v>
      </c>
      <c r="S74" s="11">
        <v>-2.6</v>
      </c>
      <c r="U74" s="22">
        <f t="shared" si="13"/>
        <v>9904</v>
      </c>
      <c r="V74" s="22">
        <f t="shared" si="12"/>
        <v>9904</v>
      </c>
      <c r="W74" s="22">
        <f t="shared" si="10"/>
        <v>7448.958784321836</v>
      </c>
    </row>
    <row r="75" spans="1:23" ht="12.75">
      <c r="A75" s="1" t="s">
        <v>121</v>
      </c>
      <c r="B75" s="1" t="s">
        <v>120</v>
      </c>
      <c r="C75" s="11">
        <v>10521894.990095958</v>
      </c>
      <c r="D75" s="3">
        <v>3674.950848308758</v>
      </c>
      <c r="E75" s="3">
        <v>0</v>
      </c>
      <c r="F75" s="3">
        <f>C75-D75-E75</f>
        <v>10518220.039247649</v>
      </c>
      <c r="G75" s="3">
        <f t="shared" si="6"/>
        <v>0</v>
      </c>
      <c r="H75" s="3">
        <f>D75-G75</f>
        <v>3674.950848308758</v>
      </c>
      <c r="I75" s="3"/>
      <c r="J75" s="26">
        <v>1285.3</v>
      </c>
      <c r="K75" s="26">
        <v>0</v>
      </c>
      <c r="L75" s="26">
        <f t="shared" si="11"/>
        <v>1285.3</v>
      </c>
      <c r="M75" s="12"/>
      <c r="N75" s="11">
        <v>8186.333870323193</v>
      </c>
      <c r="O75" s="11">
        <v>8186.33</v>
      </c>
      <c r="P75" s="11">
        <v>7451.558784321836</v>
      </c>
      <c r="Q75" s="11"/>
      <c r="R75" s="11">
        <f t="shared" si="9"/>
        <v>-2.86</v>
      </c>
      <c r="S75" s="11">
        <v>-2.6</v>
      </c>
      <c r="U75" s="22">
        <f t="shared" si="13"/>
        <v>8183.47</v>
      </c>
      <c r="V75" s="22">
        <f t="shared" si="12"/>
        <v>8183.47</v>
      </c>
      <c r="W75" s="22">
        <f t="shared" si="10"/>
        <v>7448.958784321836</v>
      </c>
    </row>
    <row r="76" spans="1:23" ht="12.75">
      <c r="A76" s="1" t="s">
        <v>119</v>
      </c>
      <c r="B76" s="1" t="s">
        <v>119</v>
      </c>
      <c r="C76" s="11">
        <v>15978970.96008828</v>
      </c>
      <c r="D76" s="3">
        <v>5580.927528246209</v>
      </c>
      <c r="E76" s="3">
        <v>0</v>
      </c>
      <c r="F76" s="3">
        <f>C76-D76-E76</f>
        <v>15973390.032560034</v>
      </c>
      <c r="G76" s="3">
        <f t="shared" si="6"/>
        <v>0</v>
      </c>
      <c r="H76" s="3">
        <f>D76-G76</f>
        <v>5580.927528246209</v>
      </c>
      <c r="I76" s="3"/>
      <c r="J76" s="26">
        <v>1987.7</v>
      </c>
      <c r="K76" s="26">
        <v>0</v>
      </c>
      <c r="L76" s="26">
        <f t="shared" si="11"/>
        <v>1987.7</v>
      </c>
      <c r="M76" s="12"/>
      <c r="N76" s="11">
        <v>8038.92486798223</v>
      </c>
      <c r="O76" s="11">
        <v>8038.92</v>
      </c>
      <c r="P76" s="11">
        <v>7451.558784321836</v>
      </c>
      <c r="Q76" s="11"/>
      <c r="R76" s="11">
        <f t="shared" si="9"/>
        <v>-2.81</v>
      </c>
      <c r="S76" s="11">
        <v>-2.6</v>
      </c>
      <c r="U76" s="22">
        <f t="shared" si="13"/>
        <v>8036.12</v>
      </c>
      <c r="V76" s="22">
        <f t="shared" si="12"/>
        <v>8036.11</v>
      </c>
      <c r="W76" s="22">
        <f t="shared" si="10"/>
        <v>7448.958784321836</v>
      </c>
    </row>
    <row r="77" spans="1:23" ht="12.75">
      <c r="A77" s="1" t="s">
        <v>118</v>
      </c>
      <c r="B77" s="1" t="s">
        <v>118</v>
      </c>
      <c r="C77" s="11">
        <v>1449069.7892008391</v>
      </c>
      <c r="D77" s="3">
        <v>506.11228326909827</v>
      </c>
      <c r="E77" s="3">
        <v>0</v>
      </c>
      <c r="F77" s="3">
        <f>C77-D77-E77</f>
        <v>1448563.67691757</v>
      </c>
      <c r="G77" s="3">
        <f t="shared" si="6"/>
        <v>0</v>
      </c>
      <c r="H77" s="3">
        <f>D77-G77</f>
        <v>506.11228326909827</v>
      </c>
      <c r="I77" s="3"/>
      <c r="J77" s="26">
        <v>87.3</v>
      </c>
      <c r="K77" s="26">
        <v>0</v>
      </c>
      <c r="L77" s="26">
        <f t="shared" si="11"/>
        <v>87.3</v>
      </c>
      <c r="M77" s="12"/>
      <c r="N77" s="11">
        <v>16598.737562438022</v>
      </c>
      <c r="O77" s="11">
        <v>16598.74</v>
      </c>
      <c r="P77" s="11">
        <v>7451.558784321836</v>
      </c>
      <c r="Q77" s="11"/>
      <c r="R77" s="11">
        <f t="shared" si="9"/>
        <v>-5.8</v>
      </c>
      <c r="S77" s="11">
        <v>-2.6</v>
      </c>
      <c r="U77" s="22">
        <f t="shared" si="13"/>
        <v>16592.94</v>
      </c>
      <c r="V77" s="22">
        <f t="shared" si="12"/>
        <v>16592.94</v>
      </c>
      <c r="W77" s="22">
        <f t="shared" si="10"/>
        <v>7448.958784321836</v>
      </c>
    </row>
    <row r="78" spans="1:23" ht="12.75">
      <c r="A78" s="1" t="s">
        <v>117</v>
      </c>
      <c r="B78" s="1" t="s">
        <v>117</v>
      </c>
      <c r="C78" s="11">
        <v>4634474.782783552</v>
      </c>
      <c r="D78" s="3">
        <v>1618.669184567859</v>
      </c>
      <c r="E78" s="3">
        <v>0</v>
      </c>
      <c r="F78" s="3">
        <f>C78-D78-E78</f>
        <v>4632856.113598985</v>
      </c>
      <c r="G78" s="3">
        <f t="shared" si="6"/>
        <v>0</v>
      </c>
      <c r="H78" s="3">
        <f>D78-G78</f>
        <v>1618.669184567859</v>
      </c>
      <c r="I78" s="3"/>
      <c r="J78" s="26">
        <v>517</v>
      </c>
      <c r="K78" s="26">
        <v>0</v>
      </c>
      <c r="L78" s="26">
        <f t="shared" si="11"/>
        <v>517</v>
      </c>
      <c r="M78" s="12"/>
      <c r="N78" s="11">
        <v>8964.167858382112</v>
      </c>
      <c r="O78" s="11">
        <v>8964.17</v>
      </c>
      <c r="P78" s="11">
        <v>7451.558784321836</v>
      </c>
      <c r="Q78" s="11"/>
      <c r="R78" s="11">
        <f t="shared" si="9"/>
        <v>-3.13</v>
      </c>
      <c r="S78" s="11">
        <v>-2.6</v>
      </c>
      <c r="U78" s="22">
        <f t="shared" si="13"/>
        <v>8961.04</v>
      </c>
      <c r="V78" s="22">
        <f t="shared" si="12"/>
        <v>8961.04</v>
      </c>
      <c r="W78" s="22">
        <f t="shared" si="10"/>
        <v>7448.958784321836</v>
      </c>
    </row>
    <row r="79" spans="1:23" ht="12.75">
      <c r="A79" s="1" t="s">
        <v>117</v>
      </c>
      <c r="B79" s="1" t="s">
        <v>116</v>
      </c>
      <c r="C79" s="11">
        <v>2611206.8814371782</v>
      </c>
      <c r="D79" s="3">
        <v>912.4613787627524</v>
      </c>
      <c r="E79" s="3">
        <v>0</v>
      </c>
      <c r="F79" s="3">
        <f>C79-D79-E79</f>
        <v>2610294.4200584153</v>
      </c>
      <c r="G79" s="3">
        <f t="shared" si="6"/>
        <v>0</v>
      </c>
      <c r="H79" s="3">
        <f>D79-G79</f>
        <v>912.4613787627524</v>
      </c>
      <c r="I79" s="3"/>
      <c r="J79" s="26">
        <v>212.70000000000002</v>
      </c>
      <c r="K79" s="26">
        <v>0</v>
      </c>
      <c r="L79" s="26">
        <f t="shared" si="11"/>
        <v>212.70000000000002</v>
      </c>
      <c r="M79" s="12"/>
      <c r="N79" s="11">
        <v>12276.47805095053</v>
      </c>
      <c r="O79" s="11">
        <v>12276.48</v>
      </c>
      <c r="P79" s="11">
        <v>7451.558784321836</v>
      </c>
      <c r="Q79" s="11"/>
      <c r="R79" s="11">
        <f t="shared" si="9"/>
        <v>-4.29</v>
      </c>
      <c r="S79" s="11">
        <v>-2.6</v>
      </c>
      <c r="U79" s="22">
        <f t="shared" si="13"/>
        <v>12272.19</v>
      </c>
      <c r="V79" s="22">
        <f t="shared" si="12"/>
        <v>12272.19</v>
      </c>
      <c r="W79" s="22">
        <f t="shared" si="10"/>
        <v>7448.958784321836</v>
      </c>
    </row>
    <row r="80" spans="1:23" ht="12.75">
      <c r="A80" s="1" t="s">
        <v>115</v>
      </c>
      <c r="B80" s="1" t="s">
        <v>114</v>
      </c>
      <c r="C80" s="11">
        <v>2392368.7142639696</v>
      </c>
      <c r="D80" s="3">
        <v>835.5754853363233</v>
      </c>
      <c r="E80" s="3">
        <v>0</v>
      </c>
      <c r="F80" s="3">
        <f>C80-D80-E80</f>
        <v>2391533.1387786334</v>
      </c>
      <c r="G80" s="3">
        <f t="shared" si="6"/>
        <v>0</v>
      </c>
      <c r="H80" s="3">
        <f>D80-G80</f>
        <v>835.5754853363233</v>
      </c>
      <c r="I80" s="3"/>
      <c r="J80" s="26">
        <v>169.8</v>
      </c>
      <c r="K80" s="26">
        <v>0</v>
      </c>
      <c r="L80" s="26">
        <f t="shared" si="11"/>
        <v>169.8</v>
      </c>
      <c r="M80" s="12"/>
      <c r="N80" s="11">
        <v>14089.332828409713</v>
      </c>
      <c r="O80" s="11">
        <v>14089.33</v>
      </c>
      <c r="P80" s="11">
        <v>7451.558784321836</v>
      </c>
      <c r="Q80" s="11"/>
      <c r="R80" s="11">
        <f t="shared" si="9"/>
        <v>-4.92</v>
      </c>
      <c r="S80" s="11">
        <v>-2.6</v>
      </c>
      <c r="U80" s="22">
        <f t="shared" si="13"/>
        <v>14084.41</v>
      </c>
      <c r="V80" s="22">
        <f t="shared" si="12"/>
        <v>14084.41</v>
      </c>
      <c r="W80" s="22">
        <f t="shared" si="10"/>
        <v>7448.958784321836</v>
      </c>
    </row>
    <row r="81" spans="1:23" ht="12.75">
      <c r="A81" s="1" t="s">
        <v>113</v>
      </c>
      <c r="B81" s="1" t="s">
        <v>113</v>
      </c>
      <c r="C81" s="11">
        <v>639863103.4116307</v>
      </c>
      <c r="D81" s="3">
        <v>223483.07866974853</v>
      </c>
      <c r="E81" s="3">
        <v>0</v>
      </c>
      <c r="F81" s="3">
        <f>C81-D81-E81</f>
        <v>639639620.332961</v>
      </c>
      <c r="G81" s="3">
        <f t="shared" si="6"/>
        <v>772.2</v>
      </c>
      <c r="H81" s="3">
        <f>D81-G81</f>
        <v>222710.87866974852</v>
      </c>
      <c r="I81" s="3"/>
      <c r="J81" s="26">
        <v>80657.2</v>
      </c>
      <c r="K81" s="26">
        <v>297</v>
      </c>
      <c r="L81" s="26">
        <f t="shared" si="11"/>
        <v>80360.2</v>
      </c>
      <c r="M81" s="12"/>
      <c r="N81" s="11">
        <v>7933.132198798086</v>
      </c>
      <c r="O81" s="11">
        <v>7934.9</v>
      </c>
      <c r="P81" s="11">
        <v>7451.558784321836</v>
      </c>
      <c r="Q81" s="13"/>
      <c r="R81" s="11">
        <f t="shared" si="9"/>
        <v>-2.77</v>
      </c>
      <c r="S81" s="11">
        <v>-2.6</v>
      </c>
      <c r="U81" s="22">
        <f t="shared" si="13"/>
        <v>7930.35</v>
      </c>
      <c r="V81" s="22">
        <f t="shared" si="12"/>
        <v>7932.13</v>
      </c>
      <c r="W81" s="22">
        <f t="shared" si="10"/>
        <v>7448.958784321836</v>
      </c>
    </row>
    <row r="82" spans="1:23" ht="12.75">
      <c r="A82" s="1" t="s">
        <v>111</v>
      </c>
      <c r="B82" s="1" t="s">
        <v>112</v>
      </c>
      <c r="C82" s="11">
        <v>2264880.1757885846</v>
      </c>
      <c r="D82" s="3">
        <v>791.0479437511782</v>
      </c>
      <c r="E82" s="3">
        <v>0</v>
      </c>
      <c r="F82" s="3">
        <f>C82-D82-E82</f>
        <v>2264089.1278448333</v>
      </c>
      <c r="G82" s="3">
        <f t="shared" si="6"/>
        <v>0</v>
      </c>
      <c r="H82" s="3">
        <f>D82-G82</f>
        <v>791.0479437511782</v>
      </c>
      <c r="I82" s="3"/>
      <c r="J82" s="26">
        <v>175.5</v>
      </c>
      <c r="K82" s="26">
        <v>0</v>
      </c>
      <c r="L82" s="26">
        <f t="shared" si="11"/>
        <v>175.5</v>
      </c>
      <c r="M82" s="12"/>
      <c r="N82" s="11">
        <v>12905.300146943502</v>
      </c>
      <c r="O82" s="11">
        <v>12905.3</v>
      </c>
      <c r="P82" s="11">
        <v>7451.558784321836</v>
      </c>
      <c r="Q82" s="11"/>
      <c r="R82" s="11">
        <f t="shared" si="9"/>
        <v>-4.51</v>
      </c>
      <c r="S82" s="11">
        <v>-2.6</v>
      </c>
      <c r="U82" s="22">
        <f t="shared" si="13"/>
        <v>12900.79</v>
      </c>
      <c r="V82" s="22">
        <f t="shared" si="12"/>
        <v>12900.79</v>
      </c>
      <c r="W82" s="22">
        <f t="shared" si="10"/>
        <v>7448.958784321836</v>
      </c>
    </row>
    <row r="83" spans="1:23" ht="12.75">
      <c r="A83" s="1" t="s">
        <v>111</v>
      </c>
      <c r="B83" s="1" t="s">
        <v>110</v>
      </c>
      <c r="C83" s="11">
        <v>899292.8417473906</v>
      </c>
      <c r="D83" s="3">
        <v>314.0933286003698</v>
      </c>
      <c r="E83" s="3">
        <v>0</v>
      </c>
      <c r="F83" s="3">
        <f>C83-D83-E83</f>
        <v>898978.7484187902</v>
      </c>
      <c r="G83" s="3">
        <f t="shared" si="6"/>
        <v>0</v>
      </c>
      <c r="H83" s="3">
        <f>D83-G83</f>
        <v>314.0933286003698</v>
      </c>
      <c r="I83" s="3"/>
      <c r="J83" s="26">
        <v>56.3</v>
      </c>
      <c r="K83" s="26">
        <v>0</v>
      </c>
      <c r="L83" s="26">
        <f t="shared" si="11"/>
        <v>56.3</v>
      </c>
      <c r="M83" s="12"/>
      <c r="N83" s="11">
        <v>15973.22987117923</v>
      </c>
      <c r="O83" s="11">
        <v>15973.23</v>
      </c>
      <c r="P83" s="11">
        <v>7451.558784321836</v>
      </c>
      <c r="Q83" s="11"/>
      <c r="R83" s="11">
        <f t="shared" si="9"/>
        <v>-5.58</v>
      </c>
      <c r="S83" s="11">
        <v>-2.6</v>
      </c>
      <c r="U83" s="22">
        <f t="shared" si="13"/>
        <v>15967.65</v>
      </c>
      <c r="V83" s="22">
        <f t="shared" si="12"/>
        <v>15967.65</v>
      </c>
      <c r="W83" s="22">
        <f t="shared" si="10"/>
        <v>7448.958784321836</v>
      </c>
    </row>
    <row r="84" spans="1:23" ht="12.75">
      <c r="A84" s="1" t="s">
        <v>106</v>
      </c>
      <c r="B84" s="1" t="s">
        <v>204</v>
      </c>
      <c r="C84" s="11">
        <v>2165132.707899682</v>
      </c>
      <c r="D84" s="3">
        <v>756.2094431490748</v>
      </c>
      <c r="E84" s="3">
        <v>0</v>
      </c>
      <c r="F84" s="3">
        <f>C84-D84-E84</f>
        <v>2164376.498456533</v>
      </c>
      <c r="G84" s="3">
        <f t="shared" si="6"/>
        <v>0</v>
      </c>
      <c r="H84" s="3">
        <f>D84-G84</f>
        <v>756.2094431490748</v>
      </c>
      <c r="I84" s="3"/>
      <c r="J84" s="26">
        <v>161.1</v>
      </c>
      <c r="K84" s="26">
        <v>0</v>
      </c>
      <c r="L84" s="26">
        <f t="shared" si="11"/>
        <v>161.1</v>
      </c>
      <c r="M84" s="12"/>
      <c r="N84" s="11">
        <v>13439.681613281702</v>
      </c>
      <c r="O84" s="11">
        <v>13439.68</v>
      </c>
      <c r="P84" s="11">
        <v>7451.558784321836</v>
      </c>
      <c r="Q84" s="11"/>
      <c r="R84" s="11">
        <f t="shared" si="9"/>
        <v>-4.69</v>
      </c>
      <c r="S84" s="11">
        <v>-2.6</v>
      </c>
      <c r="U84" s="22">
        <f t="shared" si="13"/>
        <v>13434.99</v>
      </c>
      <c r="V84" s="22">
        <f t="shared" si="12"/>
        <v>13434.99</v>
      </c>
      <c r="W84" s="22">
        <f t="shared" si="10"/>
        <v>7448.958784321836</v>
      </c>
    </row>
    <row r="85" spans="1:23" ht="12.75">
      <c r="A85" s="1" t="s">
        <v>106</v>
      </c>
      <c r="B85" s="1" t="s">
        <v>109</v>
      </c>
      <c r="C85" s="11">
        <v>1647031.5133507575</v>
      </c>
      <c r="D85" s="3">
        <v>575.2537842210005</v>
      </c>
      <c r="E85" s="3">
        <v>0</v>
      </c>
      <c r="F85" s="3">
        <f>C85-D85-E85</f>
        <v>1646456.2595665366</v>
      </c>
      <c r="G85" s="3">
        <f t="shared" si="6"/>
        <v>0</v>
      </c>
      <c r="H85" s="3">
        <f>D85-G85</f>
        <v>575.2537842210005</v>
      </c>
      <c r="I85" s="3"/>
      <c r="J85" s="26">
        <v>115.6</v>
      </c>
      <c r="K85" s="26">
        <v>0</v>
      </c>
      <c r="L85" s="26">
        <f t="shared" si="11"/>
        <v>115.6</v>
      </c>
      <c r="M85" s="12"/>
      <c r="N85" s="11">
        <v>14247.677451131121</v>
      </c>
      <c r="O85" s="11">
        <v>14247.68</v>
      </c>
      <c r="P85" s="11">
        <v>7451.558784321836</v>
      </c>
      <c r="Q85" s="11"/>
      <c r="R85" s="11">
        <f t="shared" si="9"/>
        <v>-4.98</v>
      </c>
      <c r="S85" s="11">
        <v>-2.6</v>
      </c>
      <c r="U85" s="22">
        <f t="shared" si="13"/>
        <v>14242.7</v>
      </c>
      <c r="V85" s="22">
        <f t="shared" si="12"/>
        <v>14242.7</v>
      </c>
      <c r="W85" s="22">
        <f t="shared" si="10"/>
        <v>7448.958784321836</v>
      </c>
    </row>
    <row r="86" spans="1:23" ht="12.75">
      <c r="A86" s="1" t="s">
        <v>106</v>
      </c>
      <c r="B86" s="1" t="s">
        <v>108</v>
      </c>
      <c r="C86" s="11">
        <v>2607808.004722535</v>
      </c>
      <c r="D86" s="3">
        <v>910.8213237441424</v>
      </c>
      <c r="E86" s="3">
        <v>0</v>
      </c>
      <c r="F86" s="3">
        <f>C86-D86-E86</f>
        <v>2606897.183398791</v>
      </c>
      <c r="G86" s="3">
        <f t="shared" si="6"/>
        <v>0</v>
      </c>
      <c r="H86" s="3">
        <f>D86-G86</f>
        <v>910.8213237441424</v>
      </c>
      <c r="I86" s="3"/>
      <c r="J86" s="26">
        <v>215.9</v>
      </c>
      <c r="K86" s="26">
        <v>0</v>
      </c>
      <c r="L86" s="26">
        <f t="shared" si="11"/>
        <v>215.9</v>
      </c>
      <c r="M86" s="12"/>
      <c r="N86" s="11">
        <v>12078.777233545785</v>
      </c>
      <c r="O86" s="11">
        <v>12078.78</v>
      </c>
      <c r="P86" s="11">
        <v>7451.558784321836</v>
      </c>
      <c r="Q86" s="11"/>
      <c r="R86" s="11">
        <f t="shared" si="9"/>
        <v>-4.22</v>
      </c>
      <c r="S86" s="11">
        <v>-2.6</v>
      </c>
      <c r="U86" s="22">
        <f t="shared" si="13"/>
        <v>12074.56</v>
      </c>
      <c r="V86" s="22">
        <f t="shared" si="12"/>
        <v>12074.56</v>
      </c>
      <c r="W86" s="22">
        <f t="shared" si="10"/>
        <v>7448.958784321836</v>
      </c>
    </row>
    <row r="87" spans="1:23" ht="12.75">
      <c r="A87" s="1" t="s">
        <v>106</v>
      </c>
      <c r="B87" s="1" t="s">
        <v>107</v>
      </c>
      <c r="C87" s="11">
        <v>1604226.5716461646</v>
      </c>
      <c r="D87" s="3">
        <v>560.3034299021379</v>
      </c>
      <c r="E87" s="3">
        <v>0</v>
      </c>
      <c r="F87" s="3">
        <f>C87-D87-E87</f>
        <v>1603666.2682162626</v>
      </c>
      <c r="G87" s="3">
        <f t="shared" si="6"/>
        <v>0</v>
      </c>
      <c r="H87" s="3">
        <f>D87-G87</f>
        <v>560.3034299021379</v>
      </c>
      <c r="I87" s="3"/>
      <c r="J87" s="26">
        <v>105.39999999999999</v>
      </c>
      <c r="K87" s="26">
        <v>0</v>
      </c>
      <c r="L87" s="26">
        <f t="shared" si="11"/>
        <v>105.39999999999999</v>
      </c>
      <c r="M87" s="12"/>
      <c r="N87" s="11">
        <v>15220.3659548972</v>
      </c>
      <c r="O87" s="11">
        <v>15220.37</v>
      </c>
      <c r="P87" s="11">
        <v>7451.558784321836</v>
      </c>
      <c r="Q87" s="11"/>
      <c r="R87" s="11">
        <f t="shared" si="9"/>
        <v>-5.32</v>
      </c>
      <c r="S87" s="11">
        <v>-2.6</v>
      </c>
      <c r="U87" s="22">
        <f t="shared" si="13"/>
        <v>15215.05</v>
      </c>
      <c r="V87" s="22">
        <f t="shared" si="12"/>
        <v>15215.05</v>
      </c>
      <c r="W87" s="22">
        <f t="shared" si="10"/>
        <v>7448.958784321836</v>
      </c>
    </row>
    <row r="88" spans="1:23" ht="12.75">
      <c r="A88" s="1" t="s">
        <v>106</v>
      </c>
      <c r="B88" s="1" t="s">
        <v>105</v>
      </c>
      <c r="C88" s="11">
        <v>6066649.782940431</v>
      </c>
      <c r="D88" s="3">
        <v>2118.880675258082</v>
      </c>
      <c r="E88" s="3">
        <v>0</v>
      </c>
      <c r="F88" s="3">
        <f>C88-D88-E88</f>
        <v>6064530.902265172</v>
      </c>
      <c r="G88" s="3">
        <f t="shared" si="6"/>
        <v>0</v>
      </c>
      <c r="H88" s="3">
        <f>D88-G88</f>
        <v>2118.880675258082</v>
      </c>
      <c r="I88" s="3"/>
      <c r="J88" s="26">
        <v>720.1999999999999</v>
      </c>
      <c r="K88" s="26">
        <v>0</v>
      </c>
      <c r="L88" s="26">
        <f t="shared" si="11"/>
        <v>720.1999999999999</v>
      </c>
      <c r="M88" s="12"/>
      <c r="N88" s="11">
        <v>8423.562597806764</v>
      </c>
      <c r="O88" s="11">
        <v>8423.56</v>
      </c>
      <c r="P88" s="11">
        <v>7451.558784321836</v>
      </c>
      <c r="Q88" s="11"/>
      <c r="R88" s="11">
        <f t="shared" si="9"/>
        <v>-2.94</v>
      </c>
      <c r="S88" s="11">
        <v>-2.6</v>
      </c>
      <c r="U88" s="22">
        <f t="shared" si="13"/>
        <v>8420.62</v>
      </c>
      <c r="V88" s="22">
        <f t="shared" si="12"/>
        <v>8420.62</v>
      </c>
      <c r="W88" s="22">
        <f t="shared" si="10"/>
        <v>7448.958784321836</v>
      </c>
    </row>
    <row r="89" spans="1:23" ht="12.75">
      <c r="A89" s="1" t="s">
        <v>104</v>
      </c>
      <c r="B89" s="1" t="s">
        <v>104</v>
      </c>
      <c r="C89" s="11">
        <v>8313823.742224641</v>
      </c>
      <c r="D89" s="3">
        <v>2903.7444215814553</v>
      </c>
      <c r="E89" s="3">
        <v>0</v>
      </c>
      <c r="F89" s="3">
        <f>C89-D89-E89</f>
        <v>8310919.997803059</v>
      </c>
      <c r="G89" s="3">
        <f t="shared" si="6"/>
        <v>0</v>
      </c>
      <c r="H89" s="3">
        <f>D89-G89</f>
        <v>2903.7444215814553</v>
      </c>
      <c r="I89" s="3"/>
      <c r="J89" s="26">
        <v>978</v>
      </c>
      <c r="K89" s="26">
        <v>0</v>
      </c>
      <c r="L89" s="26">
        <f t="shared" si="11"/>
        <v>978</v>
      </c>
      <c r="M89" s="12"/>
      <c r="N89" s="11">
        <v>8500.842272213335</v>
      </c>
      <c r="O89" s="11">
        <v>8500.84</v>
      </c>
      <c r="P89" s="11">
        <v>7451.558784321836</v>
      </c>
      <c r="Q89" s="11"/>
      <c r="R89" s="11">
        <f t="shared" si="9"/>
        <v>-2.97</v>
      </c>
      <c r="S89" s="11">
        <v>-2.6</v>
      </c>
      <c r="U89" s="22">
        <f t="shared" si="13"/>
        <v>8497.87</v>
      </c>
      <c r="V89" s="22">
        <f t="shared" si="12"/>
        <v>8497.87</v>
      </c>
      <c r="W89" s="22">
        <f t="shared" si="10"/>
        <v>7448.958784321836</v>
      </c>
    </row>
    <row r="90" spans="1:23" ht="12.75">
      <c r="A90" s="1" t="s">
        <v>101</v>
      </c>
      <c r="B90" s="1" t="s">
        <v>103</v>
      </c>
      <c r="C90" s="11">
        <v>41214745.94466296</v>
      </c>
      <c r="D90" s="3">
        <v>14394.952181993609</v>
      </c>
      <c r="E90" s="3">
        <v>0</v>
      </c>
      <c r="F90" s="3">
        <f>C90-D90-E90</f>
        <v>41200350.99248096</v>
      </c>
      <c r="G90" s="3">
        <f t="shared" si="6"/>
        <v>1853.8</v>
      </c>
      <c r="H90" s="3">
        <f>D90-G90</f>
        <v>12541.15218199361</v>
      </c>
      <c r="I90" s="3"/>
      <c r="J90" s="26">
        <v>5173.3</v>
      </c>
      <c r="K90" s="26">
        <v>713</v>
      </c>
      <c r="L90" s="26">
        <f t="shared" si="11"/>
        <v>4460.3</v>
      </c>
      <c r="M90" s="12"/>
      <c r="N90" s="11">
        <v>7974.052256918688</v>
      </c>
      <c r="O90" s="11">
        <v>8049.19</v>
      </c>
      <c r="P90" s="11">
        <v>7451.558784321836</v>
      </c>
      <c r="Q90" s="11"/>
      <c r="R90" s="11">
        <f t="shared" si="9"/>
        <v>-2.81</v>
      </c>
      <c r="S90" s="11">
        <v>-2.6</v>
      </c>
      <c r="U90" s="22">
        <f t="shared" si="13"/>
        <v>7964.04</v>
      </c>
      <c r="V90" s="22">
        <f t="shared" si="12"/>
        <v>8046.38</v>
      </c>
      <c r="W90" s="22">
        <f t="shared" si="10"/>
        <v>7448.958784321836</v>
      </c>
    </row>
    <row r="91" spans="1:23" ht="12.75">
      <c r="A91" s="1" t="s">
        <v>101</v>
      </c>
      <c r="B91" s="1" t="s">
        <v>102</v>
      </c>
      <c r="C91" s="11">
        <v>11421717.21415381</v>
      </c>
      <c r="D91" s="3">
        <v>3989.229104898657</v>
      </c>
      <c r="E91" s="3">
        <v>0</v>
      </c>
      <c r="F91" s="3">
        <f>C91-D91-E91</f>
        <v>11417727.98504891</v>
      </c>
      <c r="G91" s="3">
        <f t="shared" si="6"/>
        <v>29.900000000000002</v>
      </c>
      <c r="H91" s="3">
        <f>D91-G91</f>
        <v>3959.329104898657</v>
      </c>
      <c r="I91" s="3"/>
      <c r="J91" s="26">
        <v>1358.6</v>
      </c>
      <c r="K91" s="26">
        <v>11.5</v>
      </c>
      <c r="L91" s="26">
        <f t="shared" si="11"/>
        <v>1347.1</v>
      </c>
      <c r="M91" s="12"/>
      <c r="N91" s="11">
        <v>8406.975720707942</v>
      </c>
      <c r="O91" s="11">
        <v>8415.13</v>
      </c>
      <c r="P91" s="11">
        <v>7451.558784321836</v>
      </c>
      <c r="Q91" s="11"/>
      <c r="R91" s="11">
        <f t="shared" si="9"/>
        <v>-2.94</v>
      </c>
      <c r="S91" s="11">
        <v>-2.6</v>
      </c>
      <c r="U91" s="22">
        <f t="shared" si="13"/>
        <v>8404.04</v>
      </c>
      <c r="V91" s="22">
        <f t="shared" si="12"/>
        <v>8412.19</v>
      </c>
      <c r="W91" s="22">
        <f t="shared" si="10"/>
        <v>7448.958784321836</v>
      </c>
    </row>
    <row r="92" spans="1:23" ht="12.75">
      <c r="A92" s="1" t="s">
        <v>101</v>
      </c>
      <c r="B92" s="1" t="s">
        <v>100</v>
      </c>
      <c r="C92" s="11">
        <v>7679905.275621545</v>
      </c>
      <c r="D92" s="3">
        <v>2682.3376094803775</v>
      </c>
      <c r="E92" s="3">
        <v>0</v>
      </c>
      <c r="F92" s="3">
        <f>C92-D92-E92</f>
        <v>7677222.938012064</v>
      </c>
      <c r="G92" s="3">
        <f t="shared" si="6"/>
        <v>70.2</v>
      </c>
      <c r="H92" s="3">
        <f>D92-G92</f>
        <v>2612.1376094803777</v>
      </c>
      <c r="I92" s="3"/>
      <c r="J92" s="26">
        <v>835.8</v>
      </c>
      <c r="K92" s="26">
        <v>27</v>
      </c>
      <c r="L92" s="26">
        <f t="shared" si="11"/>
        <v>808.8</v>
      </c>
      <c r="M92" s="12"/>
      <c r="N92" s="11">
        <v>9188.687814814004</v>
      </c>
      <c r="O92" s="11">
        <v>9246.68</v>
      </c>
      <c r="P92" s="11">
        <v>7451.558784321836</v>
      </c>
      <c r="Q92" s="11"/>
      <c r="R92" s="11">
        <f t="shared" si="9"/>
        <v>-3.23</v>
      </c>
      <c r="S92" s="11">
        <v>-2.6</v>
      </c>
      <c r="U92" s="22">
        <f t="shared" si="13"/>
        <v>9185.48</v>
      </c>
      <c r="V92" s="22">
        <f t="shared" si="12"/>
        <v>9243.45</v>
      </c>
      <c r="W92" s="22">
        <f t="shared" si="10"/>
        <v>7448.958784321836</v>
      </c>
    </row>
    <row r="93" spans="1:23" ht="12.75">
      <c r="A93" s="1" t="s">
        <v>97</v>
      </c>
      <c r="B93" s="1" t="s">
        <v>99</v>
      </c>
      <c r="C93" s="11">
        <v>222171064.56248412</v>
      </c>
      <c r="D93" s="3">
        <v>77596.9371663509</v>
      </c>
      <c r="E93" s="3">
        <v>0</v>
      </c>
      <c r="F93" s="3">
        <f>C93-D93-E93</f>
        <v>222093467.62531775</v>
      </c>
      <c r="G93" s="3">
        <f t="shared" si="6"/>
        <v>715</v>
      </c>
      <c r="H93" s="3">
        <f>D93-G93</f>
        <v>76881.9371663509</v>
      </c>
      <c r="I93" s="3"/>
      <c r="J93" s="26">
        <v>28801</v>
      </c>
      <c r="K93" s="26">
        <v>275</v>
      </c>
      <c r="L93" s="26">
        <f t="shared" si="11"/>
        <v>28526</v>
      </c>
      <c r="M93" s="12"/>
      <c r="N93" s="11">
        <v>7714.144030997691</v>
      </c>
      <c r="O93" s="11">
        <v>7716.54</v>
      </c>
      <c r="P93" s="11">
        <v>7451.56</v>
      </c>
      <c r="Q93" s="11"/>
      <c r="R93" s="11">
        <f t="shared" si="9"/>
        <v>-2.7</v>
      </c>
      <c r="S93" s="11">
        <v>-2.6</v>
      </c>
      <c r="U93" s="22">
        <f t="shared" si="13"/>
        <v>7711.31</v>
      </c>
      <c r="V93" s="22">
        <f t="shared" si="12"/>
        <v>7713.84</v>
      </c>
      <c r="W93" s="22">
        <f t="shared" si="10"/>
        <v>7448.96</v>
      </c>
    </row>
    <row r="94" spans="1:23" ht="12.75">
      <c r="A94" s="1" t="s">
        <v>97</v>
      </c>
      <c r="B94" s="1" t="s">
        <v>98</v>
      </c>
      <c r="C94" s="11">
        <v>117241215.19993316</v>
      </c>
      <c r="D94" s="3">
        <v>40948.441190849066</v>
      </c>
      <c r="E94" s="3">
        <v>0</v>
      </c>
      <c r="F94" s="3">
        <f>C94-D94-E94</f>
        <v>117200266.7587423</v>
      </c>
      <c r="G94" s="3">
        <f t="shared" si="6"/>
        <v>75.4</v>
      </c>
      <c r="H94" s="3">
        <f>D94-G94</f>
        <v>40873.041190849064</v>
      </c>
      <c r="I94" s="3"/>
      <c r="J94" s="26">
        <v>15194.5</v>
      </c>
      <c r="K94" s="26">
        <v>29</v>
      </c>
      <c r="L94" s="26">
        <f t="shared" si="11"/>
        <v>15165.5</v>
      </c>
      <c r="M94" s="12"/>
      <c r="N94" s="11">
        <v>7716.029826577587</v>
      </c>
      <c r="O94" s="11">
        <v>7716.54</v>
      </c>
      <c r="P94" s="11">
        <v>7451.56</v>
      </c>
      <c r="Q94" s="11"/>
      <c r="R94" s="11">
        <f t="shared" si="9"/>
        <v>-2.7</v>
      </c>
      <c r="S94" s="11">
        <v>-2.6</v>
      </c>
      <c r="U94" s="22">
        <f t="shared" si="13"/>
        <v>7713.33</v>
      </c>
      <c r="V94" s="22">
        <f t="shared" si="12"/>
        <v>7713.84</v>
      </c>
      <c r="W94" s="22">
        <f t="shared" si="10"/>
        <v>7448.96</v>
      </c>
    </row>
    <row r="95" spans="1:23" ht="12.75">
      <c r="A95" s="1" t="s">
        <v>97</v>
      </c>
      <c r="B95" s="1" t="s">
        <v>205</v>
      </c>
      <c r="C95" s="11">
        <v>9015024.005629444</v>
      </c>
      <c r="D95" s="3">
        <v>3148.6505461763363</v>
      </c>
      <c r="E95" s="3">
        <v>0</v>
      </c>
      <c r="F95" s="3">
        <f>C95-D95-E95</f>
        <v>9011875.355083268</v>
      </c>
      <c r="G95" s="3">
        <f t="shared" si="6"/>
        <v>0</v>
      </c>
      <c r="H95" s="3">
        <f>D95-G95</f>
        <v>3148.6505461763363</v>
      </c>
      <c r="I95" s="3"/>
      <c r="J95" s="26">
        <v>1064.3</v>
      </c>
      <c r="K95" s="26">
        <v>0</v>
      </c>
      <c r="L95" s="26">
        <f t="shared" si="11"/>
        <v>1064.3</v>
      </c>
      <c r="M95" s="12"/>
      <c r="N95" s="11">
        <v>8470.378657924875</v>
      </c>
      <c r="O95" s="11">
        <v>8470.38</v>
      </c>
      <c r="P95" s="11">
        <v>7451.56</v>
      </c>
      <c r="Q95" s="11"/>
      <c r="R95" s="11">
        <f t="shared" si="9"/>
        <v>-2.96</v>
      </c>
      <c r="S95" s="11">
        <v>-2.6</v>
      </c>
      <c r="U95" s="22">
        <f t="shared" si="13"/>
        <v>8467.42</v>
      </c>
      <c r="V95" s="22">
        <f t="shared" si="12"/>
        <v>8467.42</v>
      </c>
      <c r="W95" s="22">
        <f t="shared" si="10"/>
        <v>7448.96</v>
      </c>
    </row>
    <row r="96" spans="1:23" ht="12.75">
      <c r="A96" s="1" t="s">
        <v>91</v>
      </c>
      <c r="B96" s="1" t="s">
        <v>96</v>
      </c>
      <c r="C96" s="11">
        <v>8834478.898748178</v>
      </c>
      <c r="D96" s="3">
        <v>3085.592095190939</v>
      </c>
      <c r="E96" s="3">
        <v>0</v>
      </c>
      <c r="F96" s="3">
        <f>C96-D96-E96</f>
        <v>8831393.306652987</v>
      </c>
      <c r="G96" s="3">
        <f t="shared" si="6"/>
        <v>0</v>
      </c>
      <c r="H96" s="3">
        <f>D96-G96</f>
        <v>3085.592095190939</v>
      </c>
      <c r="I96" s="3"/>
      <c r="J96" s="26">
        <v>1025.3</v>
      </c>
      <c r="K96" s="26">
        <v>0</v>
      </c>
      <c r="L96" s="26">
        <f t="shared" si="11"/>
        <v>1025.3</v>
      </c>
      <c r="M96" s="12"/>
      <c r="N96" s="11">
        <v>8616.481906513389</v>
      </c>
      <c r="O96" s="11">
        <v>8616.48</v>
      </c>
      <c r="P96" s="11">
        <v>7451.56</v>
      </c>
      <c r="Q96" s="11"/>
      <c r="R96" s="11">
        <f t="shared" si="9"/>
        <v>-3.01</v>
      </c>
      <c r="S96" s="11">
        <v>-2.6</v>
      </c>
      <c r="U96" s="22">
        <f t="shared" si="13"/>
        <v>8613.47</v>
      </c>
      <c r="V96" s="22">
        <f t="shared" si="12"/>
        <v>8613.47</v>
      </c>
      <c r="W96" s="22">
        <f t="shared" si="10"/>
        <v>7448.96</v>
      </c>
    </row>
    <row r="97" spans="1:23" ht="12.75">
      <c r="A97" s="1" t="s">
        <v>91</v>
      </c>
      <c r="B97" s="1" t="s">
        <v>95</v>
      </c>
      <c r="C97" s="11">
        <v>2436872.195062787</v>
      </c>
      <c r="D97" s="3">
        <v>851.3886972360582</v>
      </c>
      <c r="E97" s="3">
        <v>0</v>
      </c>
      <c r="F97" s="3">
        <f>C97-D97-E97</f>
        <v>2436020.806365551</v>
      </c>
      <c r="G97" s="3">
        <f t="shared" si="6"/>
        <v>0</v>
      </c>
      <c r="H97" s="3">
        <f>D97-G97</f>
        <v>851.3886972360582</v>
      </c>
      <c r="I97" s="3"/>
      <c r="J97" s="26">
        <v>180.7</v>
      </c>
      <c r="K97" s="26">
        <v>0</v>
      </c>
      <c r="L97" s="26">
        <f t="shared" si="11"/>
        <v>180.7</v>
      </c>
      <c r="M97" s="12"/>
      <c r="N97" s="11">
        <v>13485.734339030365</v>
      </c>
      <c r="O97" s="11">
        <v>13485.73</v>
      </c>
      <c r="P97" s="11">
        <v>7451.56</v>
      </c>
      <c r="Q97" s="11"/>
      <c r="R97" s="11">
        <f t="shared" si="9"/>
        <v>-4.71</v>
      </c>
      <c r="S97" s="11">
        <v>-2.6</v>
      </c>
      <c r="U97" s="22">
        <f t="shared" si="13"/>
        <v>13481.02</v>
      </c>
      <c r="V97" s="22">
        <f t="shared" si="12"/>
        <v>13481.02</v>
      </c>
      <c r="W97" s="22">
        <f t="shared" si="10"/>
        <v>7448.96</v>
      </c>
    </row>
    <row r="98" spans="1:23" ht="12.75">
      <c r="A98" s="1" t="s">
        <v>91</v>
      </c>
      <c r="B98" s="1" t="s">
        <v>94</v>
      </c>
      <c r="C98" s="11">
        <v>3590242.613294415</v>
      </c>
      <c r="D98" s="3">
        <v>1253.9533292641213</v>
      </c>
      <c r="E98" s="3">
        <v>0</v>
      </c>
      <c r="F98" s="3">
        <f>C98-D98-E98</f>
        <v>3588988.659965151</v>
      </c>
      <c r="G98" s="3">
        <f t="shared" si="6"/>
        <v>0</v>
      </c>
      <c r="H98" s="3">
        <f>D98-G98</f>
        <v>1253.9533292641213</v>
      </c>
      <c r="I98" s="3"/>
      <c r="J98" s="26">
        <v>367</v>
      </c>
      <c r="K98" s="26">
        <v>0</v>
      </c>
      <c r="L98" s="26">
        <f t="shared" si="11"/>
        <v>367</v>
      </c>
      <c r="M98" s="12"/>
      <c r="N98" s="11">
        <v>9782.67742042075</v>
      </c>
      <c r="O98" s="11">
        <v>9782.68</v>
      </c>
      <c r="P98" s="11">
        <v>7451.56</v>
      </c>
      <c r="Q98" s="11"/>
      <c r="R98" s="11">
        <f t="shared" si="9"/>
        <v>-3.42</v>
      </c>
      <c r="S98" s="11">
        <v>-2.6</v>
      </c>
      <c r="U98" s="22">
        <f t="shared" si="13"/>
        <v>9779.26</v>
      </c>
      <c r="V98" s="22">
        <f t="shared" si="12"/>
        <v>9779.26</v>
      </c>
      <c r="W98" s="22">
        <f t="shared" si="10"/>
        <v>7448.96</v>
      </c>
    </row>
    <row r="99" spans="1:23" ht="12.75">
      <c r="A99" s="1" t="s">
        <v>91</v>
      </c>
      <c r="B99" s="1" t="s">
        <v>93</v>
      </c>
      <c r="C99" s="11">
        <v>1664961.358784834</v>
      </c>
      <c r="D99" s="3">
        <v>581.5160878580855</v>
      </c>
      <c r="E99" s="3">
        <v>0</v>
      </c>
      <c r="F99" s="3">
        <f>C99-D99-E99</f>
        <v>1664379.842696976</v>
      </c>
      <c r="G99" s="3">
        <f t="shared" si="6"/>
        <v>0</v>
      </c>
      <c r="H99" s="3">
        <f>D99-G99</f>
        <v>581.5160878580855</v>
      </c>
      <c r="I99" s="3"/>
      <c r="J99" s="26">
        <v>110.7</v>
      </c>
      <c r="K99" s="26">
        <v>0</v>
      </c>
      <c r="L99" s="26">
        <f t="shared" si="11"/>
        <v>110.7</v>
      </c>
      <c r="M99" s="12"/>
      <c r="N99" s="11">
        <v>15040.30134403644</v>
      </c>
      <c r="O99" s="11">
        <v>15040.3</v>
      </c>
      <c r="P99" s="11">
        <v>7451.56</v>
      </c>
      <c r="Q99" s="11"/>
      <c r="R99" s="11">
        <f t="shared" si="9"/>
        <v>-5.25</v>
      </c>
      <c r="S99" s="11">
        <v>-2.6</v>
      </c>
      <c r="U99" s="22">
        <f t="shared" si="13"/>
        <v>15035.05</v>
      </c>
      <c r="V99" s="22">
        <f t="shared" si="12"/>
        <v>15035.05</v>
      </c>
      <c r="W99" s="22">
        <f t="shared" si="10"/>
        <v>7448.96</v>
      </c>
    </row>
    <row r="100" spans="1:23" ht="12.75">
      <c r="A100" s="1" t="s">
        <v>91</v>
      </c>
      <c r="B100" s="1" t="s">
        <v>92</v>
      </c>
      <c r="C100" s="11">
        <v>3510009.0815866925</v>
      </c>
      <c r="D100" s="3">
        <v>1225.930402949624</v>
      </c>
      <c r="E100" s="3">
        <v>0</v>
      </c>
      <c r="F100" s="3">
        <f>C100-D100-E100</f>
        <v>3508783.151183743</v>
      </c>
      <c r="G100" s="3">
        <f aca="true" t="shared" si="14" ref="G100:G163">K100*-S100</f>
        <v>1001</v>
      </c>
      <c r="H100" s="3">
        <f>D100-G100</f>
        <v>224.93040294962407</v>
      </c>
      <c r="I100" s="3"/>
      <c r="J100" s="26">
        <v>458.9</v>
      </c>
      <c r="K100" s="26">
        <v>385</v>
      </c>
      <c r="L100" s="26">
        <f t="shared" si="11"/>
        <v>73.89999999999998</v>
      </c>
      <c r="M100" s="12"/>
      <c r="N100" s="11">
        <v>7648.745002368038</v>
      </c>
      <c r="O100" s="11">
        <v>8676.03</v>
      </c>
      <c r="P100" s="11">
        <v>7451.56</v>
      </c>
      <c r="Q100" s="11"/>
      <c r="R100" s="11">
        <f aca="true" t="shared" si="15" ref="R100:R131">ROUND(H100/-L100,2)</f>
        <v>-3.04</v>
      </c>
      <c r="S100" s="11">
        <v>-2.6</v>
      </c>
      <c r="U100" s="22">
        <f t="shared" si="13"/>
        <v>7646.07</v>
      </c>
      <c r="V100" s="22">
        <f>ROUND(O100+R100,2)</f>
        <v>8672.99</v>
      </c>
      <c r="W100" s="22">
        <f aca="true" t="shared" si="16" ref="W100:W131">P100+S100</f>
        <v>7448.96</v>
      </c>
    </row>
    <row r="101" spans="1:23" ht="12.75">
      <c r="A101" s="1" t="s">
        <v>91</v>
      </c>
      <c r="B101" s="1" t="s">
        <v>90</v>
      </c>
      <c r="C101" s="11">
        <v>782769.4427461798</v>
      </c>
      <c r="D101" s="3">
        <v>273.3955485746727</v>
      </c>
      <c r="E101" s="3">
        <v>0</v>
      </c>
      <c r="F101" s="3">
        <f>C101-D101-E101</f>
        <v>782496.0471976051</v>
      </c>
      <c r="G101" s="3">
        <f t="shared" si="14"/>
        <v>0</v>
      </c>
      <c r="H101" s="3">
        <f>D101-G101</f>
        <v>273.3955485746727</v>
      </c>
      <c r="I101" s="3"/>
      <c r="J101" s="26">
        <v>50</v>
      </c>
      <c r="K101" s="26">
        <v>0</v>
      </c>
      <c r="L101" s="26">
        <f t="shared" si="11"/>
        <v>50</v>
      </c>
      <c r="M101" s="12"/>
      <c r="N101" s="11">
        <v>15655.388854923594</v>
      </c>
      <c r="O101" s="11">
        <v>15655.39</v>
      </c>
      <c r="P101" s="11">
        <v>7451.56</v>
      </c>
      <c r="Q101" s="11"/>
      <c r="R101" s="11">
        <f t="shared" si="15"/>
        <v>-5.47</v>
      </c>
      <c r="S101" s="11">
        <v>-2.6</v>
      </c>
      <c r="U101" s="22">
        <f t="shared" si="13"/>
        <v>15649.92</v>
      </c>
      <c r="V101" s="22">
        <f t="shared" si="12"/>
        <v>15649.92</v>
      </c>
      <c r="W101" s="22">
        <f t="shared" si="16"/>
        <v>7448.96</v>
      </c>
    </row>
    <row r="102" spans="1:23" ht="12.75">
      <c r="A102" s="1" t="s">
        <v>87</v>
      </c>
      <c r="B102" s="1" t="s">
        <v>89</v>
      </c>
      <c r="C102" s="11">
        <v>2454601.0894304556</v>
      </c>
      <c r="D102" s="3">
        <v>857.3112013960305</v>
      </c>
      <c r="E102" s="3">
        <v>0</v>
      </c>
      <c r="F102" s="3">
        <f>C102-D102-E102</f>
        <v>2453743.7782290597</v>
      </c>
      <c r="G102" s="3">
        <f t="shared" si="14"/>
        <v>0</v>
      </c>
      <c r="H102" s="3">
        <f>D102-G102</f>
        <v>857.3112013960305</v>
      </c>
      <c r="I102" s="3"/>
      <c r="J102" s="26">
        <v>184.9</v>
      </c>
      <c r="K102" s="26">
        <v>0</v>
      </c>
      <c r="L102" s="26">
        <f t="shared" si="11"/>
        <v>184.9</v>
      </c>
      <c r="M102" s="12"/>
      <c r="N102" s="11">
        <v>13275.289829261523</v>
      </c>
      <c r="O102" s="11">
        <v>13275.29</v>
      </c>
      <c r="P102" s="11">
        <v>7451.56</v>
      </c>
      <c r="Q102" s="11"/>
      <c r="R102" s="11">
        <f t="shared" si="15"/>
        <v>-4.64</v>
      </c>
      <c r="S102" s="11">
        <v>-2.6</v>
      </c>
      <c r="U102" s="22">
        <f t="shared" si="13"/>
        <v>13270.65</v>
      </c>
      <c r="V102" s="22">
        <f t="shared" si="12"/>
        <v>13270.65</v>
      </c>
      <c r="W102" s="22">
        <f t="shared" si="16"/>
        <v>7448.96</v>
      </c>
    </row>
    <row r="103" spans="1:23" ht="12.75">
      <c r="A103" s="1" t="s">
        <v>87</v>
      </c>
      <c r="B103" s="1" t="s">
        <v>88</v>
      </c>
      <c r="C103" s="11">
        <v>4325737.877166283</v>
      </c>
      <c r="D103" s="3">
        <v>1510.8375663836398</v>
      </c>
      <c r="E103" s="3">
        <v>0</v>
      </c>
      <c r="F103" s="3">
        <f>C103-D103-E103</f>
        <v>4324227.0395999</v>
      </c>
      <c r="G103" s="3">
        <f t="shared" si="14"/>
        <v>0</v>
      </c>
      <c r="H103" s="3">
        <f>D103-G103</f>
        <v>1510.8375663836398</v>
      </c>
      <c r="I103" s="3"/>
      <c r="J103" s="26">
        <v>482.1</v>
      </c>
      <c r="K103" s="26">
        <v>0</v>
      </c>
      <c r="L103" s="26">
        <f t="shared" si="11"/>
        <v>482.1</v>
      </c>
      <c r="M103" s="12"/>
      <c r="N103" s="11">
        <v>8972.698355457962</v>
      </c>
      <c r="O103" s="11">
        <v>8972.7</v>
      </c>
      <c r="P103" s="11">
        <v>7451.56</v>
      </c>
      <c r="Q103" s="11"/>
      <c r="R103" s="11">
        <f t="shared" si="15"/>
        <v>-3.13</v>
      </c>
      <c r="S103" s="11">
        <v>-2.6</v>
      </c>
      <c r="U103" s="22">
        <f t="shared" si="13"/>
        <v>8969.56</v>
      </c>
      <c r="V103" s="22">
        <f t="shared" si="12"/>
        <v>8969.57</v>
      </c>
      <c r="W103" s="22">
        <f t="shared" si="16"/>
        <v>7448.96</v>
      </c>
    </row>
    <row r="104" spans="1:23" ht="12.75">
      <c r="A104" s="1" t="s">
        <v>87</v>
      </c>
      <c r="B104" s="1" t="s">
        <v>86</v>
      </c>
      <c r="C104" s="11">
        <v>841455.5168274653</v>
      </c>
      <c r="D104" s="3">
        <v>293.89265863157294</v>
      </c>
      <c r="E104" s="3">
        <v>0</v>
      </c>
      <c r="F104" s="3">
        <f>C104-D104-E104</f>
        <v>841161.6241688337</v>
      </c>
      <c r="G104" s="3">
        <f t="shared" si="14"/>
        <v>0</v>
      </c>
      <c r="H104" s="3">
        <f>D104-G104</f>
        <v>293.89265863157294</v>
      </c>
      <c r="I104" s="3"/>
      <c r="J104" s="26">
        <v>50</v>
      </c>
      <c r="K104" s="26">
        <v>0</v>
      </c>
      <c r="L104" s="26">
        <f t="shared" si="11"/>
        <v>50</v>
      </c>
      <c r="M104" s="12"/>
      <c r="N104" s="11">
        <v>16829.110336549304</v>
      </c>
      <c r="O104" s="11">
        <v>16829.11</v>
      </c>
      <c r="P104" s="11">
        <v>7451.56</v>
      </c>
      <c r="Q104" s="11"/>
      <c r="R104" s="11">
        <f t="shared" si="15"/>
        <v>-5.88</v>
      </c>
      <c r="S104" s="11">
        <v>-2.6</v>
      </c>
      <c r="U104" s="22">
        <f t="shared" si="13"/>
        <v>16823.23</v>
      </c>
      <c r="V104" s="22">
        <f t="shared" si="12"/>
        <v>16823.23</v>
      </c>
      <c r="W104" s="22">
        <f t="shared" si="16"/>
        <v>7448.96</v>
      </c>
    </row>
    <row r="105" spans="1:23" ht="12.75">
      <c r="A105" s="1" t="s">
        <v>82</v>
      </c>
      <c r="B105" s="1" t="s">
        <v>85</v>
      </c>
      <c r="C105" s="11">
        <v>16704791.07511708</v>
      </c>
      <c r="D105" s="3">
        <v>5834.432554986472</v>
      </c>
      <c r="E105" s="3">
        <v>0</v>
      </c>
      <c r="F105" s="3">
        <f>C105-D105-E105</f>
        <v>16698956.642562093</v>
      </c>
      <c r="G105" s="3">
        <f t="shared" si="14"/>
        <v>0</v>
      </c>
      <c r="H105" s="3">
        <f>D105-G105</f>
        <v>5834.432554986472</v>
      </c>
      <c r="I105" s="3"/>
      <c r="J105" s="26">
        <v>2120.6</v>
      </c>
      <c r="K105" s="26">
        <v>0</v>
      </c>
      <c r="L105" s="26">
        <f t="shared" si="11"/>
        <v>2120.6</v>
      </c>
      <c r="M105" s="12"/>
      <c r="N105" s="11">
        <v>7877.388981947129</v>
      </c>
      <c r="O105" s="11">
        <v>7877.39</v>
      </c>
      <c r="P105" s="11">
        <v>7451.56</v>
      </c>
      <c r="Q105" s="11"/>
      <c r="R105" s="11">
        <f t="shared" si="15"/>
        <v>-2.75</v>
      </c>
      <c r="S105" s="11">
        <v>-2.6</v>
      </c>
      <c r="U105" s="22">
        <f t="shared" si="13"/>
        <v>7874.64</v>
      </c>
      <c r="V105" s="22">
        <f t="shared" si="12"/>
        <v>7874.64</v>
      </c>
      <c r="W105" s="22">
        <f t="shared" si="16"/>
        <v>7448.96</v>
      </c>
    </row>
    <row r="106" spans="1:23" ht="12.75">
      <c r="A106" s="1" t="s">
        <v>82</v>
      </c>
      <c r="B106" s="1" t="s">
        <v>84</v>
      </c>
      <c r="C106" s="11">
        <v>2429284.076101675</v>
      </c>
      <c r="D106" s="3">
        <v>848.4688036613776</v>
      </c>
      <c r="E106" s="3">
        <v>0</v>
      </c>
      <c r="F106" s="3">
        <f>C106-D106-E106</f>
        <v>2428435.6072980138</v>
      </c>
      <c r="G106" s="3">
        <f t="shared" si="14"/>
        <v>0</v>
      </c>
      <c r="H106" s="3">
        <f>D106-G106</f>
        <v>848.4688036613776</v>
      </c>
      <c r="I106" s="3"/>
      <c r="J106" s="26">
        <v>182.3</v>
      </c>
      <c r="K106" s="26">
        <v>0</v>
      </c>
      <c r="L106" s="26">
        <f t="shared" si="11"/>
        <v>182.3</v>
      </c>
      <c r="M106" s="12"/>
      <c r="N106" s="11">
        <v>13325.74918322367</v>
      </c>
      <c r="O106" s="11">
        <v>13325.75</v>
      </c>
      <c r="P106" s="11">
        <v>7451.56</v>
      </c>
      <c r="Q106" s="11"/>
      <c r="R106" s="11">
        <f t="shared" si="15"/>
        <v>-4.65</v>
      </c>
      <c r="S106" s="11">
        <v>-2.6</v>
      </c>
      <c r="U106" s="22">
        <f t="shared" si="13"/>
        <v>13321.09</v>
      </c>
      <c r="V106" s="22">
        <f t="shared" si="12"/>
        <v>13321.1</v>
      </c>
      <c r="W106" s="22">
        <f t="shared" si="16"/>
        <v>7448.96</v>
      </c>
    </row>
    <row r="107" spans="1:23" ht="12.75">
      <c r="A107" s="1" t="s">
        <v>82</v>
      </c>
      <c r="B107" s="1" t="s">
        <v>83</v>
      </c>
      <c r="C107" s="11">
        <v>3249611.757939806</v>
      </c>
      <c r="D107" s="3">
        <v>1134.9822063822455</v>
      </c>
      <c r="E107" s="3">
        <v>0</v>
      </c>
      <c r="F107" s="3">
        <f>C107-D107-E107</f>
        <v>3248476.775733424</v>
      </c>
      <c r="G107" s="3">
        <f t="shared" si="14"/>
        <v>0</v>
      </c>
      <c r="H107" s="3">
        <f>D107-G107</f>
        <v>1134.9822063822455</v>
      </c>
      <c r="I107" s="3"/>
      <c r="J107" s="26">
        <v>303.09999999999997</v>
      </c>
      <c r="K107" s="26">
        <v>0</v>
      </c>
      <c r="L107" s="26">
        <f t="shared" si="11"/>
        <v>303.09999999999997</v>
      </c>
      <c r="M107" s="12"/>
      <c r="N107" s="11">
        <v>10721.252913031365</v>
      </c>
      <c r="O107" s="11">
        <v>10721.25</v>
      </c>
      <c r="P107" s="11">
        <v>7451.56</v>
      </c>
      <c r="Q107" s="11"/>
      <c r="R107" s="11">
        <f t="shared" si="15"/>
        <v>-3.74</v>
      </c>
      <c r="S107" s="11">
        <v>-2.6</v>
      </c>
      <c r="U107" s="22">
        <f t="shared" si="13"/>
        <v>10717.51</v>
      </c>
      <c r="V107" s="22">
        <f t="shared" si="12"/>
        <v>10717.51</v>
      </c>
      <c r="W107" s="22">
        <f t="shared" si="16"/>
        <v>7448.96</v>
      </c>
    </row>
    <row r="108" spans="1:23" ht="12.75">
      <c r="A108" s="1" t="s">
        <v>82</v>
      </c>
      <c r="B108" s="1" t="s">
        <v>81</v>
      </c>
      <c r="C108" s="11">
        <v>2186736.5771675413</v>
      </c>
      <c r="D108" s="3">
        <v>763.7549621324174</v>
      </c>
      <c r="E108" s="3">
        <v>0</v>
      </c>
      <c r="F108" s="3">
        <f>C108-D108-E108</f>
        <v>2185972.822205409</v>
      </c>
      <c r="G108" s="3">
        <f t="shared" si="14"/>
        <v>0</v>
      </c>
      <c r="H108" s="3">
        <f>D108-G108</f>
        <v>763.7549621324174</v>
      </c>
      <c r="I108" s="3"/>
      <c r="J108" s="26">
        <v>154.79999999999998</v>
      </c>
      <c r="K108" s="26">
        <v>0</v>
      </c>
      <c r="L108" s="26">
        <f t="shared" si="11"/>
        <v>154.79999999999998</v>
      </c>
      <c r="M108" s="12"/>
      <c r="N108" s="11">
        <v>14126.205278860087</v>
      </c>
      <c r="O108" s="11">
        <v>14126.21</v>
      </c>
      <c r="P108" s="11">
        <v>7451.56</v>
      </c>
      <c r="Q108" s="11"/>
      <c r="R108" s="11">
        <f t="shared" si="15"/>
        <v>-4.93</v>
      </c>
      <c r="S108" s="11">
        <v>-2.6</v>
      </c>
      <c r="U108" s="22">
        <f t="shared" si="13"/>
        <v>14121.27</v>
      </c>
      <c r="V108" s="22">
        <f t="shared" si="12"/>
        <v>14121.28</v>
      </c>
      <c r="W108" s="22">
        <f t="shared" si="16"/>
        <v>7448.96</v>
      </c>
    </row>
    <row r="109" spans="1:23" ht="12.75">
      <c r="A109" s="1" t="s">
        <v>79</v>
      </c>
      <c r="B109" s="1" t="s">
        <v>80</v>
      </c>
      <c r="C109" s="11">
        <v>2247545.9711898</v>
      </c>
      <c r="D109" s="3">
        <v>784.9936778120735</v>
      </c>
      <c r="E109" s="3">
        <v>0</v>
      </c>
      <c r="F109" s="3">
        <f>C109-D109-E109</f>
        <v>2246760.977511988</v>
      </c>
      <c r="G109" s="3">
        <f t="shared" si="14"/>
        <v>0</v>
      </c>
      <c r="H109" s="3">
        <f>D109-G109</f>
        <v>784.9936778120735</v>
      </c>
      <c r="I109" s="3"/>
      <c r="J109" s="26">
        <v>162.5</v>
      </c>
      <c r="K109" s="26">
        <v>0</v>
      </c>
      <c r="L109" s="26">
        <f t="shared" si="11"/>
        <v>162.5</v>
      </c>
      <c r="M109" s="12"/>
      <c r="N109" s="11">
        <v>13831.05213039877</v>
      </c>
      <c r="O109" s="11">
        <v>13831.05</v>
      </c>
      <c r="P109" s="11">
        <v>7451.56</v>
      </c>
      <c r="Q109" s="11"/>
      <c r="R109" s="11">
        <f t="shared" si="15"/>
        <v>-4.83</v>
      </c>
      <c r="S109" s="11">
        <v>-2.6</v>
      </c>
      <c r="U109" s="22">
        <f t="shared" si="13"/>
        <v>13826.22</v>
      </c>
      <c r="V109" s="22">
        <f t="shared" si="12"/>
        <v>13826.22</v>
      </c>
      <c r="W109" s="22">
        <f t="shared" si="16"/>
        <v>7448.96</v>
      </c>
    </row>
    <row r="110" spans="1:23" ht="12.75">
      <c r="A110" s="1" t="s">
        <v>79</v>
      </c>
      <c r="B110" s="1" t="s">
        <v>81</v>
      </c>
      <c r="C110" s="11">
        <v>4005387.960943291</v>
      </c>
      <c r="D110" s="3">
        <v>1398.9499066222013</v>
      </c>
      <c r="E110" s="3">
        <v>0</v>
      </c>
      <c r="F110" s="3">
        <f>C110-D110-E110</f>
        <v>4003989.011036669</v>
      </c>
      <c r="G110" s="3">
        <f t="shared" si="14"/>
        <v>0</v>
      </c>
      <c r="H110" s="3">
        <f>D110-G110</f>
        <v>1398.9499066222013</v>
      </c>
      <c r="I110" s="3"/>
      <c r="J110" s="26">
        <v>437.7</v>
      </c>
      <c r="K110" s="26">
        <v>0</v>
      </c>
      <c r="L110" s="26">
        <f t="shared" si="11"/>
        <v>437.7</v>
      </c>
      <c r="M110" s="12"/>
      <c r="N110" s="11">
        <v>9150.989172819947</v>
      </c>
      <c r="O110" s="11">
        <v>9150.99</v>
      </c>
      <c r="P110" s="11">
        <v>7451.56</v>
      </c>
      <c r="Q110" s="11"/>
      <c r="R110" s="11">
        <f t="shared" si="15"/>
        <v>-3.2</v>
      </c>
      <c r="S110" s="11">
        <v>-2.6</v>
      </c>
      <c r="U110" s="22">
        <f t="shared" si="13"/>
        <v>9147.79</v>
      </c>
      <c r="V110" s="22">
        <f t="shared" si="12"/>
        <v>9147.79</v>
      </c>
      <c r="W110" s="22">
        <f t="shared" si="16"/>
        <v>7448.96</v>
      </c>
    </row>
    <row r="111" spans="1:23" ht="12.75">
      <c r="A111" s="1" t="s">
        <v>79</v>
      </c>
      <c r="B111" s="1" t="s">
        <v>78</v>
      </c>
      <c r="C111" s="11">
        <v>162657722.98726296</v>
      </c>
      <c r="D111" s="3">
        <v>56817.91947747682</v>
      </c>
      <c r="E111" s="3">
        <v>0</v>
      </c>
      <c r="F111" s="3">
        <f>C111-D111-E111</f>
        <v>162600905.0677855</v>
      </c>
      <c r="G111" s="3">
        <f t="shared" si="14"/>
        <v>52</v>
      </c>
      <c r="H111" s="3">
        <f>D111-G111</f>
        <v>56765.91947747682</v>
      </c>
      <c r="I111" s="3"/>
      <c r="J111" s="26">
        <v>21079.8</v>
      </c>
      <c r="K111" s="26">
        <v>20</v>
      </c>
      <c r="L111" s="26">
        <f t="shared" si="11"/>
        <v>21059.8</v>
      </c>
      <c r="M111" s="12"/>
      <c r="N111" s="11">
        <v>7716.293757141167</v>
      </c>
      <c r="O111" s="11">
        <v>7716.54</v>
      </c>
      <c r="P111" s="11">
        <v>7451.56</v>
      </c>
      <c r="Q111" s="11"/>
      <c r="R111" s="11">
        <f t="shared" si="15"/>
        <v>-2.7</v>
      </c>
      <c r="S111" s="11">
        <v>-2.6</v>
      </c>
      <c r="U111" s="22">
        <f t="shared" si="13"/>
        <v>7713.59</v>
      </c>
      <c r="V111" s="22">
        <f t="shared" si="12"/>
        <v>7713.84</v>
      </c>
      <c r="W111" s="22">
        <f t="shared" si="16"/>
        <v>7448.96</v>
      </c>
    </row>
    <row r="112" spans="1:23" ht="12.75">
      <c r="A112" s="1" t="s">
        <v>77</v>
      </c>
      <c r="B112" s="1" t="s">
        <v>76</v>
      </c>
      <c r="C112" s="11">
        <v>1493012.5589167639</v>
      </c>
      <c r="D112" s="3">
        <v>521.4600433837854</v>
      </c>
      <c r="E112" s="3">
        <v>0</v>
      </c>
      <c r="F112" s="3">
        <f>C112-D112-E112</f>
        <v>1492491.09887338</v>
      </c>
      <c r="G112" s="3">
        <f t="shared" si="14"/>
        <v>0</v>
      </c>
      <c r="H112" s="3">
        <f>D112-G112</f>
        <v>521.4600433837854</v>
      </c>
      <c r="I112" s="3"/>
      <c r="J112" s="26">
        <v>93</v>
      </c>
      <c r="K112" s="26">
        <v>0</v>
      </c>
      <c r="L112" s="26">
        <f t="shared" si="11"/>
        <v>93</v>
      </c>
      <c r="M112" s="12"/>
      <c r="N112" s="11">
        <v>16053.898482975956</v>
      </c>
      <c r="O112" s="11">
        <v>16053.9</v>
      </c>
      <c r="P112" s="11">
        <v>7451.56</v>
      </c>
      <c r="Q112" s="11"/>
      <c r="R112" s="11">
        <f t="shared" si="15"/>
        <v>-5.61</v>
      </c>
      <c r="S112" s="11">
        <v>-2.6</v>
      </c>
      <c r="U112" s="22">
        <f t="shared" si="13"/>
        <v>16048.29</v>
      </c>
      <c r="V112" s="22">
        <f t="shared" si="12"/>
        <v>16048.29</v>
      </c>
      <c r="W112" s="22">
        <f t="shared" si="16"/>
        <v>7448.96</v>
      </c>
    </row>
    <row r="113" spans="1:23" ht="12.75">
      <c r="A113" s="1" t="s">
        <v>31</v>
      </c>
      <c r="B113" s="1" t="s">
        <v>31</v>
      </c>
      <c r="C113" s="11">
        <v>16251795.53371028</v>
      </c>
      <c r="D113" s="3">
        <v>5676.209438986934</v>
      </c>
      <c r="E113" s="3">
        <v>0</v>
      </c>
      <c r="F113" s="3">
        <f>C113-D113-E113</f>
        <v>16246119.324271293</v>
      </c>
      <c r="G113" s="3">
        <f t="shared" si="14"/>
        <v>0</v>
      </c>
      <c r="H113" s="3">
        <f>D113-G113</f>
        <v>5676.209438986934</v>
      </c>
      <c r="I113" s="3"/>
      <c r="J113" s="26">
        <v>2106.1</v>
      </c>
      <c r="K113" s="26">
        <v>0</v>
      </c>
      <c r="L113" s="26">
        <f t="shared" si="11"/>
        <v>2106.1</v>
      </c>
      <c r="M113" s="12"/>
      <c r="N113" s="11">
        <v>7716.535555629021</v>
      </c>
      <c r="O113" s="11">
        <v>7716.54</v>
      </c>
      <c r="P113" s="11">
        <v>7451.56</v>
      </c>
      <c r="Q113" s="11"/>
      <c r="R113" s="11">
        <f t="shared" si="15"/>
        <v>-2.7</v>
      </c>
      <c r="S113" s="11">
        <v>-2.6</v>
      </c>
      <c r="U113" s="22">
        <f t="shared" si="13"/>
        <v>7713.84</v>
      </c>
      <c r="V113" s="22">
        <f t="shared" si="12"/>
        <v>7713.84</v>
      </c>
      <c r="W113" s="22">
        <f t="shared" si="16"/>
        <v>7448.96</v>
      </c>
    </row>
    <row r="114" spans="1:23" ht="12.75">
      <c r="A114" s="1" t="s">
        <v>74</v>
      </c>
      <c r="B114" s="1" t="s">
        <v>74</v>
      </c>
      <c r="C114" s="11">
        <v>21229932.099318188</v>
      </c>
      <c r="D114" s="3">
        <v>7421.8611817927185</v>
      </c>
      <c r="E114" s="3">
        <v>0</v>
      </c>
      <c r="F114" s="3">
        <f>C114-D114-E114</f>
        <v>21222510.238136396</v>
      </c>
      <c r="G114" s="3">
        <f t="shared" si="14"/>
        <v>14.3</v>
      </c>
      <c r="H114" s="3">
        <f>D114-G114</f>
        <v>7407.561181792718</v>
      </c>
      <c r="I114" s="3"/>
      <c r="J114" s="26">
        <v>2698.5</v>
      </c>
      <c r="K114" s="26">
        <v>5.5</v>
      </c>
      <c r="L114" s="26">
        <f t="shared" si="11"/>
        <v>2693</v>
      </c>
      <c r="M114" s="12"/>
      <c r="N114" s="11">
        <v>7867.308541529808</v>
      </c>
      <c r="O114" s="11">
        <v>7868.16</v>
      </c>
      <c r="P114" s="11">
        <v>7451.56</v>
      </c>
      <c r="Q114" s="11"/>
      <c r="R114" s="11">
        <f t="shared" si="15"/>
        <v>-2.75</v>
      </c>
      <c r="S114" s="11">
        <v>-2.6</v>
      </c>
      <c r="U114" s="22">
        <f t="shared" si="13"/>
        <v>7864.56</v>
      </c>
      <c r="V114" s="22">
        <f t="shared" si="12"/>
        <v>7865.41</v>
      </c>
      <c r="W114" s="22">
        <f t="shared" si="16"/>
        <v>7448.96</v>
      </c>
    </row>
    <row r="115" spans="1:23" ht="12.75">
      <c r="A115" s="1" t="s">
        <v>206</v>
      </c>
      <c r="B115" s="1" t="s">
        <v>75</v>
      </c>
      <c r="C115" s="11">
        <v>5989945.443495118</v>
      </c>
      <c r="D115" s="3">
        <v>2092.090379398885</v>
      </c>
      <c r="E115" s="3">
        <v>0</v>
      </c>
      <c r="F115" s="3">
        <f>C115-D115-E115</f>
        <v>5987853.353115719</v>
      </c>
      <c r="G115" s="3">
        <f t="shared" si="14"/>
        <v>10.4</v>
      </c>
      <c r="H115" s="3">
        <f>D115-G115</f>
        <v>2081.690379398885</v>
      </c>
      <c r="I115" s="3"/>
      <c r="J115" s="26">
        <v>686.3000000000001</v>
      </c>
      <c r="K115" s="26">
        <v>4</v>
      </c>
      <c r="L115" s="26">
        <f t="shared" si="11"/>
        <v>682.3000000000001</v>
      </c>
      <c r="M115" s="12"/>
      <c r="N115" s="11">
        <v>8727.882039188573</v>
      </c>
      <c r="O115" s="11">
        <v>8735.36</v>
      </c>
      <c r="P115" s="11">
        <v>7451.56</v>
      </c>
      <c r="Q115" s="11"/>
      <c r="R115" s="11">
        <f t="shared" si="15"/>
        <v>-3.05</v>
      </c>
      <c r="S115" s="11">
        <v>-2.6</v>
      </c>
      <c r="U115" s="22">
        <f t="shared" si="13"/>
        <v>8724.83</v>
      </c>
      <c r="V115" s="22">
        <f t="shared" si="12"/>
        <v>8732.31</v>
      </c>
      <c r="W115" s="22">
        <f t="shared" si="16"/>
        <v>7448.96</v>
      </c>
    </row>
    <row r="116" spans="1:23" ht="12.75">
      <c r="A116" s="1" t="s">
        <v>74</v>
      </c>
      <c r="B116" s="1" t="s">
        <v>73</v>
      </c>
      <c r="C116" s="11">
        <v>4141778.674569525</v>
      </c>
      <c r="D116" s="3">
        <v>1446.586684370597</v>
      </c>
      <c r="E116" s="3">
        <v>0</v>
      </c>
      <c r="F116" s="3">
        <f>C116-D116-E116</f>
        <v>4140332.0878851544</v>
      </c>
      <c r="G116" s="3">
        <f t="shared" si="14"/>
        <v>0</v>
      </c>
      <c r="H116" s="3">
        <f>D116-G116</f>
        <v>1446.586684370597</v>
      </c>
      <c r="I116" s="3"/>
      <c r="J116" s="26">
        <v>457.5</v>
      </c>
      <c r="K116" s="26">
        <v>0</v>
      </c>
      <c r="L116" s="26">
        <f t="shared" si="11"/>
        <v>457.5</v>
      </c>
      <c r="M116" s="12"/>
      <c r="N116" s="11">
        <v>9053.068141135573</v>
      </c>
      <c r="O116" s="11">
        <v>9053.07</v>
      </c>
      <c r="P116" s="11">
        <v>7451.56</v>
      </c>
      <c r="Q116" s="11"/>
      <c r="R116" s="11">
        <f t="shared" si="15"/>
        <v>-3.16</v>
      </c>
      <c r="S116" s="11">
        <v>-2.6</v>
      </c>
      <c r="U116" s="22">
        <f t="shared" si="13"/>
        <v>9049.91</v>
      </c>
      <c r="V116" s="22">
        <f t="shared" si="12"/>
        <v>9049.91</v>
      </c>
      <c r="W116" s="22">
        <f t="shared" si="16"/>
        <v>7448.96</v>
      </c>
    </row>
    <row r="117" spans="1:23" ht="12.75">
      <c r="A117" s="1" t="s">
        <v>72</v>
      </c>
      <c r="B117" s="1" t="s">
        <v>72</v>
      </c>
      <c r="C117" s="11">
        <v>47541421.06912227</v>
      </c>
      <c r="D117" s="3">
        <v>16604.650339457337</v>
      </c>
      <c r="E117" s="3">
        <v>0</v>
      </c>
      <c r="F117" s="3">
        <f>C117-D117-E117</f>
        <v>47524816.418782815</v>
      </c>
      <c r="G117" s="3">
        <f t="shared" si="14"/>
        <v>0</v>
      </c>
      <c r="H117" s="3">
        <f>D117-G117</f>
        <v>16604.650339457337</v>
      </c>
      <c r="I117" s="3"/>
      <c r="J117" s="26">
        <v>5868.1</v>
      </c>
      <c r="K117" s="26">
        <v>0</v>
      </c>
      <c r="L117" s="26">
        <f t="shared" si="11"/>
        <v>5868.1</v>
      </c>
      <c r="M117" s="12"/>
      <c r="N117" s="11">
        <v>8101.671932844067</v>
      </c>
      <c r="O117" s="11">
        <v>8101.67</v>
      </c>
      <c r="P117" s="11">
        <v>7451.56</v>
      </c>
      <c r="Q117" s="11"/>
      <c r="R117" s="11">
        <f t="shared" si="15"/>
        <v>-2.83</v>
      </c>
      <c r="S117" s="11">
        <v>-2.6</v>
      </c>
      <c r="U117" s="22">
        <f t="shared" si="13"/>
        <v>8098.84</v>
      </c>
      <c r="V117" s="22">
        <f t="shared" si="12"/>
        <v>8098.84</v>
      </c>
      <c r="W117" s="22">
        <f t="shared" si="16"/>
        <v>7448.96</v>
      </c>
    </row>
    <row r="118" spans="1:23" ht="12.75">
      <c r="A118" s="1" t="s">
        <v>72</v>
      </c>
      <c r="B118" s="1" t="s">
        <v>71</v>
      </c>
      <c r="C118" s="11">
        <v>3430627.768278675</v>
      </c>
      <c r="D118" s="3">
        <v>1198.2051284137597</v>
      </c>
      <c r="E118" s="3">
        <v>0</v>
      </c>
      <c r="F118" s="3">
        <f>C118-D118-E118</f>
        <v>3429429.5631502615</v>
      </c>
      <c r="G118" s="3">
        <f t="shared" si="14"/>
        <v>0</v>
      </c>
      <c r="H118" s="3">
        <f>D118-G118</f>
        <v>1198.2051284137597</v>
      </c>
      <c r="I118" s="3"/>
      <c r="J118" s="26">
        <v>267.9</v>
      </c>
      <c r="K118" s="26">
        <v>0</v>
      </c>
      <c r="L118" s="26">
        <f t="shared" si="11"/>
        <v>267.9</v>
      </c>
      <c r="M118" s="12"/>
      <c r="N118" s="11">
        <v>12805.62810107755</v>
      </c>
      <c r="O118" s="11">
        <v>12805.63</v>
      </c>
      <c r="P118" s="11">
        <v>7451.56</v>
      </c>
      <c r="Q118" s="11"/>
      <c r="R118" s="11">
        <f t="shared" si="15"/>
        <v>-4.47</v>
      </c>
      <c r="S118" s="11">
        <v>-2.6</v>
      </c>
      <c r="U118" s="22">
        <f t="shared" si="13"/>
        <v>12801.16</v>
      </c>
      <c r="V118" s="22">
        <f t="shared" si="12"/>
        <v>12801.16</v>
      </c>
      <c r="W118" s="22">
        <f t="shared" si="16"/>
        <v>7448.96</v>
      </c>
    </row>
    <row r="119" spans="1:23" ht="12.75">
      <c r="A119" s="1" t="s">
        <v>68</v>
      </c>
      <c r="B119" s="1" t="s">
        <v>70</v>
      </c>
      <c r="C119" s="11">
        <v>12197302.804631513</v>
      </c>
      <c r="D119" s="3">
        <v>4260.115570818124</v>
      </c>
      <c r="E119" s="3">
        <v>0</v>
      </c>
      <c r="F119" s="3">
        <f>C119-D119-E119</f>
        <v>12193042.689060694</v>
      </c>
      <c r="G119" s="3">
        <f t="shared" si="14"/>
        <v>0</v>
      </c>
      <c r="H119" s="3">
        <f>D119-G119</f>
        <v>4260.115570818124</v>
      </c>
      <c r="I119" s="3"/>
      <c r="J119" s="26">
        <v>1453.5</v>
      </c>
      <c r="K119" s="26">
        <v>0</v>
      </c>
      <c r="L119" s="26">
        <f t="shared" si="11"/>
        <v>1453.5</v>
      </c>
      <c r="M119" s="12"/>
      <c r="N119" s="11">
        <v>8391.677196168912</v>
      </c>
      <c r="O119" s="11">
        <v>8391.68</v>
      </c>
      <c r="P119" s="11">
        <v>7451.56</v>
      </c>
      <c r="Q119" s="11"/>
      <c r="R119" s="11">
        <f t="shared" si="15"/>
        <v>-2.93</v>
      </c>
      <c r="S119" s="11">
        <v>-2.6</v>
      </c>
      <c r="U119" s="22">
        <f t="shared" si="13"/>
        <v>8388.75</v>
      </c>
      <c r="V119" s="22">
        <f t="shared" si="12"/>
        <v>8388.75</v>
      </c>
      <c r="W119" s="22">
        <f t="shared" si="16"/>
        <v>7448.96</v>
      </c>
    </row>
    <row r="120" spans="1:23" ht="12.75">
      <c r="A120" s="1" t="s">
        <v>68</v>
      </c>
      <c r="B120" s="1" t="s">
        <v>207</v>
      </c>
      <c r="C120" s="11">
        <v>26017640.464881208</v>
      </c>
      <c r="D120" s="3">
        <v>9087.103684783582</v>
      </c>
      <c r="E120" s="3">
        <v>0</v>
      </c>
      <c r="F120" s="3">
        <f>C120-D120-E120</f>
        <v>26008553.361196425</v>
      </c>
      <c r="G120" s="3">
        <f t="shared" si="14"/>
        <v>0</v>
      </c>
      <c r="H120" s="3">
        <f>D120-G120</f>
        <v>9087.103684783582</v>
      </c>
      <c r="I120" s="3"/>
      <c r="J120" s="26">
        <v>3180</v>
      </c>
      <c r="K120" s="26">
        <v>0</v>
      </c>
      <c r="L120" s="26">
        <f t="shared" si="11"/>
        <v>3180</v>
      </c>
      <c r="M120" s="12"/>
      <c r="N120" s="11">
        <v>8181.647944931197</v>
      </c>
      <c r="O120" s="11">
        <v>8181.65</v>
      </c>
      <c r="P120" s="11">
        <v>7451.56</v>
      </c>
      <c r="Q120" s="11"/>
      <c r="R120" s="11">
        <f t="shared" si="15"/>
        <v>-2.86</v>
      </c>
      <c r="S120" s="11">
        <v>-2.6</v>
      </c>
      <c r="U120" s="22">
        <f t="shared" si="13"/>
        <v>8178.79</v>
      </c>
      <c r="V120" s="22">
        <f t="shared" si="12"/>
        <v>8178.79</v>
      </c>
      <c r="W120" s="22">
        <f t="shared" si="16"/>
        <v>7448.96</v>
      </c>
    </row>
    <row r="121" spans="1:23" ht="12.75">
      <c r="A121" s="1" t="s">
        <v>68</v>
      </c>
      <c r="B121" s="1" t="s">
        <v>69</v>
      </c>
      <c r="C121" s="11">
        <v>2725288.237918735</v>
      </c>
      <c r="D121" s="3">
        <v>951.8532943952632</v>
      </c>
      <c r="E121" s="3">
        <v>0</v>
      </c>
      <c r="F121" s="3">
        <f>C121-D121-E121</f>
        <v>2724336.3846243396</v>
      </c>
      <c r="G121" s="3">
        <f t="shared" si="14"/>
        <v>0</v>
      </c>
      <c r="H121" s="3">
        <f>D121-G121</f>
        <v>951.8532943952632</v>
      </c>
      <c r="I121" s="3"/>
      <c r="J121" s="26">
        <v>209.3</v>
      </c>
      <c r="K121" s="26">
        <v>0</v>
      </c>
      <c r="L121" s="26">
        <f t="shared" si="11"/>
        <v>209.3</v>
      </c>
      <c r="M121" s="12"/>
      <c r="N121" s="11">
        <v>13020.966258570163</v>
      </c>
      <c r="O121" s="11">
        <v>13020.97</v>
      </c>
      <c r="P121" s="11">
        <v>7451.56</v>
      </c>
      <c r="Q121" s="11"/>
      <c r="R121" s="11">
        <f t="shared" si="15"/>
        <v>-4.55</v>
      </c>
      <c r="S121" s="11">
        <v>-2.6</v>
      </c>
      <c r="U121" s="22">
        <f t="shared" si="13"/>
        <v>13016.42</v>
      </c>
      <c r="V121" s="22">
        <f t="shared" si="12"/>
        <v>13016.42</v>
      </c>
      <c r="W121" s="22">
        <f t="shared" si="16"/>
        <v>7448.96</v>
      </c>
    </row>
    <row r="122" spans="1:23" ht="12.75">
      <c r="A122" s="1" t="s">
        <v>68</v>
      </c>
      <c r="B122" s="1" t="s">
        <v>67</v>
      </c>
      <c r="C122" s="11">
        <v>5586870.242511081</v>
      </c>
      <c r="D122" s="3">
        <v>1951.3095061659344</v>
      </c>
      <c r="E122" s="3">
        <v>0</v>
      </c>
      <c r="F122" s="3">
        <f>C122-D122-E122</f>
        <v>5584918.933004915</v>
      </c>
      <c r="G122" s="3">
        <f t="shared" si="14"/>
        <v>0</v>
      </c>
      <c r="H122" s="3">
        <f>D122-G122</f>
        <v>1951.3095061659344</v>
      </c>
      <c r="I122" s="3"/>
      <c r="J122" s="26">
        <v>637.7</v>
      </c>
      <c r="K122" s="26">
        <v>0</v>
      </c>
      <c r="L122" s="26">
        <f t="shared" si="11"/>
        <v>637.7</v>
      </c>
      <c r="M122" s="12"/>
      <c r="N122" s="11">
        <v>8760.96948802114</v>
      </c>
      <c r="O122" s="11">
        <v>8760.97</v>
      </c>
      <c r="P122" s="11">
        <v>7451.56</v>
      </c>
      <c r="Q122" s="11"/>
      <c r="R122" s="11">
        <f t="shared" si="15"/>
        <v>-3.06</v>
      </c>
      <c r="S122" s="11">
        <v>-2.6</v>
      </c>
      <c r="U122" s="22">
        <f t="shared" si="13"/>
        <v>8757.91</v>
      </c>
      <c r="V122" s="22">
        <f t="shared" si="12"/>
        <v>8757.91</v>
      </c>
      <c r="W122" s="22">
        <f t="shared" si="16"/>
        <v>7448.96</v>
      </c>
    </row>
    <row r="123" spans="1:23" ht="12.75">
      <c r="A123" s="1" t="s">
        <v>61</v>
      </c>
      <c r="B123" s="1" t="s">
        <v>66</v>
      </c>
      <c r="C123" s="11">
        <v>12064761.0374883</v>
      </c>
      <c r="D123" s="3">
        <v>4213.82310312796</v>
      </c>
      <c r="E123" s="3">
        <v>0</v>
      </c>
      <c r="F123" s="3">
        <f>C123-D123-E123</f>
        <v>12060547.214385172</v>
      </c>
      <c r="G123" s="3">
        <f t="shared" si="14"/>
        <v>0</v>
      </c>
      <c r="H123" s="3">
        <f>D123-G123</f>
        <v>4213.82310312796</v>
      </c>
      <c r="I123" s="3"/>
      <c r="J123" s="26">
        <v>1418.7</v>
      </c>
      <c r="K123" s="26">
        <v>0</v>
      </c>
      <c r="L123" s="26">
        <f t="shared" si="11"/>
        <v>1418.7</v>
      </c>
      <c r="M123" s="12"/>
      <c r="N123" s="11">
        <v>8504.096029807783</v>
      </c>
      <c r="O123" s="11">
        <v>8504.1</v>
      </c>
      <c r="P123" s="11">
        <v>7451.56</v>
      </c>
      <c r="Q123" s="11"/>
      <c r="R123" s="11">
        <f t="shared" si="15"/>
        <v>-2.97</v>
      </c>
      <c r="S123" s="11">
        <v>-2.6</v>
      </c>
      <c r="U123" s="22">
        <f t="shared" si="13"/>
        <v>8501.13</v>
      </c>
      <c r="V123" s="22">
        <f t="shared" si="12"/>
        <v>8501.13</v>
      </c>
      <c r="W123" s="22">
        <f t="shared" si="16"/>
        <v>7448.96</v>
      </c>
    </row>
    <row r="124" spans="1:23" ht="12.75">
      <c r="A124" s="1" t="s">
        <v>61</v>
      </c>
      <c r="B124" s="1" t="s">
        <v>65</v>
      </c>
      <c r="C124" s="11">
        <v>7103949.7203665</v>
      </c>
      <c r="D124" s="3">
        <v>2483.2751137055075</v>
      </c>
      <c r="E124" s="3">
        <v>0</v>
      </c>
      <c r="F124" s="3">
        <f>C124-D124-E124</f>
        <v>7101466.445252795</v>
      </c>
      <c r="G124" s="3">
        <f t="shared" si="14"/>
        <v>0</v>
      </c>
      <c r="H124" s="3">
        <f>D124-G124</f>
        <v>2483.2751137055075</v>
      </c>
      <c r="I124" s="3"/>
      <c r="J124" s="26">
        <v>789.8</v>
      </c>
      <c r="K124" s="26">
        <v>0</v>
      </c>
      <c r="L124" s="26">
        <f t="shared" si="11"/>
        <v>789.8</v>
      </c>
      <c r="M124" s="12"/>
      <c r="N124" s="11">
        <v>8994.618536802356</v>
      </c>
      <c r="O124" s="11">
        <v>8994.62</v>
      </c>
      <c r="P124" s="11">
        <v>7451.56</v>
      </c>
      <c r="Q124" s="11"/>
      <c r="R124" s="11">
        <f t="shared" si="15"/>
        <v>-3.14</v>
      </c>
      <c r="S124" s="11">
        <v>-2.6</v>
      </c>
      <c r="U124" s="22">
        <f t="shared" si="13"/>
        <v>8991.47</v>
      </c>
      <c r="V124" s="22">
        <f t="shared" si="12"/>
        <v>8991.48</v>
      </c>
      <c r="W124" s="22">
        <f t="shared" si="16"/>
        <v>7448.96</v>
      </c>
    </row>
    <row r="125" spans="1:23" ht="12.75">
      <c r="A125" s="1" t="s">
        <v>61</v>
      </c>
      <c r="B125" s="1" t="s">
        <v>64</v>
      </c>
      <c r="C125" s="11">
        <v>2084443.7199745711</v>
      </c>
      <c r="D125" s="3">
        <v>728.0274409999771</v>
      </c>
      <c r="E125" s="3">
        <v>0</v>
      </c>
      <c r="F125" s="3">
        <f>C125-D125-E125</f>
        <v>2083715.6925335713</v>
      </c>
      <c r="G125" s="3">
        <f t="shared" si="14"/>
        <v>0</v>
      </c>
      <c r="H125" s="3">
        <f>D125-G125</f>
        <v>728.0274409999771</v>
      </c>
      <c r="I125" s="3"/>
      <c r="J125" s="26">
        <v>137.3</v>
      </c>
      <c r="K125" s="26">
        <v>0</v>
      </c>
      <c r="L125" s="26">
        <f t="shared" si="11"/>
        <v>137.3</v>
      </c>
      <c r="M125" s="12"/>
      <c r="N125" s="11">
        <v>15181.673124359584</v>
      </c>
      <c r="O125" s="11">
        <v>15181.67</v>
      </c>
      <c r="P125" s="11">
        <v>7451.56</v>
      </c>
      <c r="Q125" s="11"/>
      <c r="R125" s="11">
        <f t="shared" si="15"/>
        <v>-5.3</v>
      </c>
      <c r="S125" s="11">
        <v>-2.6</v>
      </c>
      <c r="U125" s="22">
        <f t="shared" si="13"/>
        <v>15176.37</v>
      </c>
      <c r="V125" s="22">
        <f t="shared" si="12"/>
        <v>15176.37</v>
      </c>
      <c r="W125" s="22">
        <f t="shared" si="16"/>
        <v>7448.96</v>
      </c>
    </row>
    <row r="126" spans="1:23" ht="12.75">
      <c r="A126" s="1" t="s">
        <v>61</v>
      </c>
      <c r="B126" s="1" t="s">
        <v>63</v>
      </c>
      <c r="C126" s="11">
        <v>3787155.550174026</v>
      </c>
      <c r="D126" s="3">
        <v>1322.728523414243</v>
      </c>
      <c r="E126" s="3">
        <v>0</v>
      </c>
      <c r="F126" s="3">
        <f>C126-D126-E126</f>
        <v>3785832.8216506117</v>
      </c>
      <c r="G126" s="3">
        <f t="shared" si="14"/>
        <v>0</v>
      </c>
      <c r="H126" s="3">
        <f>D126-G126</f>
        <v>1322.728523414243</v>
      </c>
      <c r="I126" s="3"/>
      <c r="J126" s="26">
        <v>389</v>
      </c>
      <c r="K126" s="26">
        <v>0</v>
      </c>
      <c r="L126" s="26">
        <f t="shared" si="11"/>
        <v>389</v>
      </c>
      <c r="M126" s="12"/>
      <c r="N126" s="11">
        <v>9735.618380910091</v>
      </c>
      <c r="O126" s="11">
        <v>9735.62</v>
      </c>
      <c r="P126" s="11">
        <v>7451.56</v>
      </c>
      <c r="Q126" s="11"/>
      <c r="R126" s="11">
        <f t="shared" si="15"/>
        <v>-3.4</v>
      </c>
      <c r="S126" s="11">
        <v>-2.6</v>
      </c>
      <c r="U126" s="22">
        <f t="shared" si="13"/>
        <v>9732.22</v>
      </c>
      <c r="V126" s="22">
        <f t="shared" si="12"/>
        <v>9732.22</v>
      </c>
      <c r="W126" s="22">
        <f t="shared" si="16"/>
        <v>7448.96</v>
      </c>
    </row>
    <row r="127" spans="1:23" ht="12.75">
      <c r="A127" s="1" t="s">
        <v>61</v>
      </c>
      <c r="B127" s="1" t="s">
        <v>62</v>
      </c>
      <c r="C127" s="11">
        <v>2649812.6479181433</v>
      </c>
      <c r="D127" s="3">
        <v>925.4921601897474</v>
      </c>
      <c r="E127" s="3">
        <v>0</v>
      </c>
      <c r="F127" s="3">
        <f>C127-D127-E127</f>
        <v>2648887.1557579534</v>
      </c>
      <c r="G127" s="3">
        <f t="shared" si="14"/>
        <v>0</v>
      </c>
      <c r="H127" s="3">
        <f>D127-G127</f>
        <v>925.4921601897474</v>
      </c>
      <c r="I127" s="3"/>
      <c r="J127" s="26">
        <v>209.5</v>
      </c>
      <c r="K127" s="26">
        <v>0</v>
      </c>
      <c r="L127" s="26">
        <f t="shared" si="11"/>
        <v>209.5</v>
      </c>
      <c r="M127" s="12"/>
      <c r="N127" s="11">
        <v>12648.27039579066</v>
      </c>
      <c r="O127" s="11">
        <v>12648.27</v>
      </c>
      <c r="P127" s="11">
        <v>7451.56</v>
      </c>
      <c r="Q127" s="11"/>
      <c r="R127" s="11">
        <f t="shared" si="15"/>
        <v>-4.42</v>
      </c>
      <c r="S127" s="11">
        <v>-2.6</v>
      </c>
      <c r="U127" s="22">
        <f t="shared" si="13"/>
        <v>12643.85</v>
      </c>
      <c r="V127" s="22">
        <f t="shared" si="12"/>
        <v>12643.85</v>
      </c>
      <c r="W127" s="22">
        <f t="shared" si="16"/>
        <v>7448.96</v>
      </c>
    </row>
    <row r="128" spans="1:23" ht="12.75">
      <c r="A128" s="1" t="s">
        <v>61</v>
      </c>
      <c r="B128" s="1" t="s">
        <v>60</v>
      </c>
      <c r="C128" s="11">
        <v>3558548.373001337</v>
      </c>
      <c r="D128" s="3">
        <v>1243.0463702997386</v>
      </c>
      <c r="E128" s="3">
        <v>0</v>
      </c>
      <c r="F128" s="3">
        <f>C128-D128-E128</f>
        <v>3557305.3266310375</v>
      </c>
      <c r="G128" s="3">
        <f t="shared" si="14"/>
        <v>0</v>
      </c>
      <c r="H128" s="3">
        <f>D128-G128</f>
        <v>1243.0463702997386</v>
      </c>
      <c r="I128" s="3"/>
      <c r="J128" s="26">
        <v>353.7</v>
      </c>
      <c r="K128" s="26">
        <v>0</v>
      </c>
      <c r="L128" s="26">
        <f t="shared" si="11"/>
        <v>353.7</v>
      </c>
      <c r="M128" s="12"/>
      <c r="N128" s="11">
        <v>10060.92273961362</v>
      </c>
      <c r="O128" s="11">
        <v>10060.92</v>
      </c>
      <c r="P128" s="11">
        <v>7451.56</v>
      </c>
      <c r="Q128" s="11"/>
      <c r="R128" s="11">
        <f t="shared" si="15"/>
        <v>-3.51</v>
      </c>
      <c r="S128" s="11">
        <v>-2.6</v>
      </c>
      <c r="U128" s="22">
        <f t="shared" si="13"/>
        <v>10057.41</v>
      </c>
      <c r="V128" s="22">
        <f t="shared" si="12"/>
        <v>10057.41</v>
      </c>
      <c r="W128" s="22">
        <f t="shared" si="16"/>
        <v>7448.96</v>
      </c>
    </row>
    <row r="129" spans="1:23" ht="12.75">
      <c r="A129" s="1" t="s">
        <v>59</v>
      </c>
      <c r="B129" s="1" t="s">
        <v>59</v>
      </c>
      <c r="C129" s="11">
        <v>2598898.5989486086</v>
      </c>
      <c r="D129" s="3">
        <v>907.7095621627352</v>
      </c>
      <c r="E129" s="3">
        <v>0</v>
      </c>
      <c r="F129" s="3">
        <f>C129-D129-E129</f>
        <v>2597990.8893864457</v>
      </c>
      <c r="G129" s="3">
        <f t="shared" si="14"/>
        <v>0</v>
      </c>
      <c r="H129" s="3">
        <f>D129-G129</f>
        <v>907.7095621627352</v>
      </c>
      <c r="I129" s="3"/>
      <c r="J129" s="26">
        <v>167.70000000000002</v>
      </c>
      <c r="K129" s="26">
        <v>0</v>
      </c>
      <c r="L129" s="26">
        <f t="shared" si="11"/>
        <v>167.70000000000002</v>
      </c>
      <c r="M129" s="12"/>
      <c r="N129" s="11">
        <v>15497.308282341135</v>
      </c>
      <c r="O129" s="11">
        <v>15497.31</v>
      </c>
      <c r="P129" s="11">
        <v>7451.56</v>
      </c>
      <c r="Q129" s="11"/>
      <c r="R129" s="11">
        <f t="shared" si="15"/>
        <v>-5.41</v>
      </c>
      <c r="S129" s="11">
        <v>-2.6</v>
      </c>
      <c r="U129" s="22">
        <f t="shared" si="13"/>
        <v>15491.9</v>
      </c>
      <c r="V129" s="22">
        <f t="shared" si="12"/>
        <v>15491.9</v>
      </c>
      <c r="W129" s="22">
        <f t="shared" si="16"/>
        <v>7448.96</v>
      </c>
    </row>
    <row r="130" spans="1:23" ht="12.75">
      <c r="A130" s="1" t="s">
        <v>59</v>
      </c>
      <c r="B130" s="1" t="s">
        <v>58</v>
      </c>
      <c r="C130" s="11">
        <v>3741710.3537557493</v>
      </c>
      <c r="D130" s="3">
        <v>1306.856015206373</v>
      </c>
      <c r="E130" s="3">
        <v>0</v>
      </c>
      <c r="F130" s="3">
        <f>C130-D130-E130</f>
        <v>3740403.497740543</v>
      </c>
      <c r="G130" s="3">
        <f t="shared" si="14"/>
        <v>0</v>
      </c>
      <c r="H130" s="3">
        <f>D130-G130</f>
        <v>1306.856015206373</v>
      </c>
      <c r="I130" s="3"/>
      <c r="J130" s="26">
        <v>331.8</v>
      </c>
      <c r="K130" s="26">
        <v>0</v>
      </c>
      <c r="L130" s="26">
        <f t="shared" si="11"/>
        <v>331.8</v>
      </c>
      <c r="M130" s="12"/>
      <c r="N130" s="11">
        <v>11277.005285580919</v>
      </c>
      <c r="O130" s="11">
        <v>11277.01</v>
      </c>
      <c r="P130" s="11">
        <v>7451.56</v>
      </c>
      <c r="Q130" s="11"/>
      <c r="R130" s="11">
        <f t="shared" si="15"/>
        <v>-3.94</v>
      </c>
      <c r="S130" s="11">
        <v>-2.6</v>
      </c>
      <c r="U130" s="22">
        <f t="shared" si="13"/>
        <v>11273.07</v>
      </c>
      <c r="V130" s="22">
        <f t="shared" si="12"/>
        <v>11273.07</v>
      </c>
      <c r="W130" s="22">
        <f t="shared" si="16"/>
        <v>7448.96</v>
      </c>
    </row>
    <row r="131" spans="1:23" ht="12.75">
      <c r="A131" s="1" t="s">
        <v>56</v>
      </c>
      <c r="B131" s="1" t="s">
        <v>57</v>
      </c>
      <c r="C131" s="11">
        <v>7852711.47948769</v>
      </c>
      <c r="D131" s="3">
        <v>2742.6931168917863</v>
      </c>
      <c r="E131" s="3">
        <v>0</v>
      </c>
      <c r="F131" s="3">
        <f>C131-D131-E131</f>
        <v>7849968.786370798</v>
      </c>
      <c r="G131" s="3">
        <f t="shared" si="14"/>
        <v>2.6</v>
      </c>
      <c r="H131" s="3">
        <f>D131-G131</f>
        <v>2740.0931168917864</v>
      </c>
      <c r="I131" s="3"/>
      <c r="J131" s="26">
        <v>902.7</v>
      </c>
      <c r="K131" s="26">
        <v>1</v>
      </c>
      <c r="L131" s="26">
        <f t="shared" si="11"/>
        <v>901.7</v>
      </c>
      <c r="M131" s="12"/>
      <c r="N131" s="11">
        <v>8699.137564514998</v>
      </c>
      <c r="O131" s="11">
        <v>8700.52</v>
      </c>
      <c r="P131" s="11">
        <v>7451.56</v>
      </c>
      <c r="Q131" s="11"/>
      <c r="R131" s="11">
        <f t="shared" si="15"/>
        <v>-3.04</v>
      </c>
      <c r="S131" s="11">
        <v>-2.6</v>
      </c>
      <c r="U131" s="22">
        <f t="shared" si="13"/>
        <v>8696.1</v>
      </c>
      <c r="V131" s="22">
        <f t="shared" si="12"/>
        <v>8697.48</v>
      </c>
      <c r="W131" s="22">
        <f t="shared" si="16"/>
        <v>7448.96</v>
      </c>
    </row>
    <row r="132" spans="1:23" ht="12.75">
      <c r="A132" s="1" t="s">
        <v>56</v>
      </c>
      <c r="B132" s="1" t="s">
        <v>56</v>
      </c>
      <c r="C132" s="11">
        <v>5847405.294920305</v>
      </c>
      <c r="D132" s="3">
        <v>2042.305806847344</v>
      </c>
      <c r="E132" s="3">
        <v>0</v>
      </c>
      <c r="F132" s="3">
        <f>C132-D132-E132</f>
        <v>5845362.9891134575</v>
      </c>
      <c r="G132" s="3">
        <f t="shared" si="14"/>
        <v>0</v>
      </c>
      <c r="H132" s="3">
        <f>D132-G132</f>
        <v>2042.305806847344</v>
      </c>
      <c r="I132" s="3"/>
      <c r="J132" s="26">
        <v>647.7</v>
      </c>
      <c r="K132" s="26">
        <v>0</v>
      </c>
      <c r="L132" s="26">
        <f t="shared" si="11"/>
        <v>647.7</v>
      </c>
      <c r="M132" s="12"/>
      <c r="N132" s="11">
        <v>9027.953211240241</v>
      </c>
      <c r="O132" s="11">
        <v>9027.95</v>
      </c>
      <c r="P132" s="11">
        <v>7451.56</v>
      </c>
      <c r="Q132" s="11"/>
      <c r="R132" s="11">
        <f aca="true" t="shared" si="17" ref="R132:R163">ROUND(H132/-L132,2)</f>
        <v>-3.15</v>
      </c>
      <c r="S132" s="11">
        <v>-2.6</v>
      </c>
      <c r="U132" s="22">
        <f t="shared" si="13"/>
        <v>9024.8</v>
      </c>
      <c r="V132" s="22">
        <f t="shared" si="12"/>
        <v>9024.8</v>
      </c>
      <c r="W132" s="22">
        <f aca="true" t="shared" si="18" ref="W132:W163">P132+S132</f>
        <v>7448.96</v>
      </c>
    </row>
    <row r="133" spans="1:23" ht="12.75">
      <c r="A133" s="1" t="s">
        <v>54</v>
      </c>
      <c r="B133" s="1" t="s">
        <v>55</v>
      </c>
      <c r="C133" s="11">
        <v>5043913.059891266</v>
      </c>
      <c r="D133" s="3">
        <v>1761.6724704199737</v>
      </c>
      <c r="E133" s="3">
        <v>0</v>
      </c>
      <c r="F133" s="3">
        <f>C133-D133-E133</f>
        <v>5042151.387420846</v>
      </c>
      <c r="G133" s="3">
        <f t="shared" si="14"/>
        <v>0</v>
      </c>
      <c r="H133" s="3">
        <f>D133-G133</f>
        <v>1761.6724704199737</v>
      </c>
      <c r="I133" s="3"/>
      <c r="J133" s="26">
        <v>585.4</v>
      </c>
      <c r="K133" s="26">
        <v>0</v>
      </c>
      <c r="L133" s="26">
        <f aca="true" t="shared" si="19" ref="L133:L182">J133-K133</f>
        <v>585.4</v>
      </c>
      <c r="M133" s="12"/>
      <c r="N133" s="11">
        <v>8616.182200019244</v>
      </c>
      <c r="O133" s="11">
        <v>8616.18</v>
      </c>
      <c r="P133" s="11">
        <v>7451.56</v>
      </c>
      <c r="Q133" s="11"/>
      <c r="R133" s="11">
        <f t="shared" si="17"/>
        <v>-3.01</v>
      </c>
      <c r="S133" s="11">
        <v>-2.6</v>
      </c>
      <c r="U133" s="22">
        <f t="shared" si="13"/>
        <v>8613.17</v>
      </c>
      <c r="V133" s="22">
        <f aca="true" t="shared" si="20" ref="V133:V181">ROUND(O133+R133,2)</f>
        <v>8613.17</v>
      </c>
      <c r="W133" s="22">
        <f t="shared" si="18"/>
        <v>7448.96</v>
      </c>
    </row>
    <row r="134" spans="1:23" ht="12.75">
      <c r="A134" s="1" t="s">
        <v>54</v>
      </c>
      <c r="B134" s="1" t="s">
        <v>53</v>
      </c>
      <c r="C134" s="11">
        <v>3194784.882853811</v>
      </c>
      <c r="D134" s="3">
        <v>1115.8329872479578</v>
      </c>
      <c r="E134" s="3">
        <v>0</v>
      </c>
      <c r="F134" s="3">
        <f>C134-D134-E134</f>
        <v>3193669.049866563</v>
      </c>
      <c r="G134" s="3">
        <f t="shared" si="14"/>
        <v>0</v>
      </c>
      <c r="H134" s="3">
        <f>D134-G134</f>
        <v>1115.8329872479578</v>
      </c>
      <c r="I134" s="3"/>
      <c r="J134" s="26">
        <v>322.1</v>
      </c>
      <c r="K134" s="26">
        <v>0</v>
      </c>
      <c r="L134" s="26">
        <f t="shared" si="19"/>
        <v>322.1</v>
      </c>
      <c r="M134" s="12"/>
      <c r="N134" s="11">
        <v>9918.611868530925</v>
      </c>
      <c r="O134" s="11">
        <v>9918.61</v>
      </c>
      <c r="P134" s="11">
        <v>7451.56</v>
      </c>
      <c r="Q134" s="11"/>
      <c r="R134" s="11">
        <f t="shared" si="17"/>
        <v>-3.46</v>
      </c>
      <c r="S134" s="11">
        <v>-2.6</v>
      </c>
      <c r="U134" s="22">
        <f aca="true" t="shared" si="21" ref="U134:U181">ROUND(F134/J134,2)</f>
        <v>9915.15</v>
      </c>
      <c r="V134" s="22">
        <f t="shared" si="20"/>
        <v>9915.15</v>
      </c>
      <c r="W134" s="22">
        <f t="shared" si="18"/>
        <v>7448.96</v>
      </c>
    </row>
    <row r="135" spans="1:23" ht="12.75">
      <c r="A135" s="1" t="s">
        <v>52</v>
      </c>
      <c r="B135" s="1" t="s">
        <v>51</v>
      </c>
      <c r="C135" s="11">
        <v>17374924.83864837</v>
      </c>
      <c r="D135" s="3">
        <v>6068.488175829678</v>
      </c>
      <c r="E135" s="3">
        <v>0</v>
      </c>
      <c r="F135" s="3">
        <f>C135-D135-E135</f>
        <v>17368856.350472543</v>
      </c>
      <c r="G135" s="3">
        <f t="shared" si="14"/>
        <v>0</v>
      </c>
      <c r="H135" s="3">
        <f>D135-G135</f>
        <v>6068.488175829678</v>
      </c>
      <c r="I135" s="3"/>
      <c r="J135" s="26">
        <v>1652.4</v>
      </c>
      <c r="K135" s="26">
        <v>0</v>
      </c>
      <c r="L135" s="26">
        <f t="shared" si="19"/>
        <v>1652.4</v>
      </c>
      <c r="M135" s="12"/>
      <c r="N135" s="11">
        <v>10514.962986352197</v>
      </c>
      <c r="O135" s="11">
        <v>10514.96</v>
      </c>
      <c r="P135" s="11">
        <v>7451.56</v>
      </c>
      <c r="Q135" s="11"/>
      <c r="R135" s="11">
        <f t="shared" si="17"/>
        <v>-3.67</v>
      </c>
      <c r="S135" s="11">
        <v>-2.6</v>
      </c>
      <c r="U135" s="22">
        <f t="shared" si="21"/>
        <v>10511.29</v>
      </c>
      <c r="V135" s="22">
        <f t="shared" si="20"/>
        <v>10511.29</v>
      </c>
      <c r="W135" s="22">
        <f t="shared" si="18"/>
        <v>7448.96</v>
      </c>
    </row>
    <row r="136" spans="1:23" ht="12.75">
      <c r="A136" s="1" t="s">
        <v>47</v>
      </c>
      <c r="B136" s="1" t="s">
        <v>50</v>
      </c>
      <c r="C136" s="11">
        <v>2510994.9099224648</v>
      </c>
      <c r="D136" s="3">
        <v>877.0077028786949</v>
      </c>
      <c r="E136" s="3">
        <v>0</v>
      </c>
      <c r="F136" s="3">
        <f>C136-D136-E136</f>
        <v>2510117.902219586</v>
      </c>
      <c r="G136" s="3">
        <f t="shared" si="14"/>
        <v>10.4</v>
      </c>
      <c r="H136" s="3">
        <f>D136-G136</f>
        <v>866.6077028786949</v>
      </c>
      <c r="I136" s="3"/>
      <c r="J136" s="26">
        <v>195.3</v>
      </c>
      <c r="K136" s="26">
        <v>4</v>
      </c>
      <c r="L136" s="26">
        <f t="shared" si="19"/>
        <v>191.3</v>
      </c>
      <c r="M136" s="12"/>
      <c r="N136" s="11">
        <v>12857.116794277852</v>
      </c>
      <c r="O136" s="11">
        <v>12970.14</v>
      </c>
      <c r="P136" s="11">
        <v>7451.56</v>
      </c>
      <c r="Q136" s="11"/>
      <c r="R136" s="11">
        <f t="shared" si="17"/>
        <v>-4.53</v>
      </c>
      <c r="S136" s="11">
        <v>-2.6</v>
      </c>
      <c r="U136" s="22">
        <f t="shared" si="21"/>
        <v>12852.63</v>
      </c>
      <c r="V136" s="22">
        <f t="shared" si="20"/>
        <v>12965.61</v>
      </c>
      <c r="W136" s="22">
        <f t="shared" si="18"/>
        <v>7448.96</v>
      </c>
    </row>
    <row r="137" spans="1:23" ht="12.75">
      <c r="A137" s="1" t="s">
        <v>47</v>
      </c>
      <c r="B137" s="1" t="s">
        <v>49</v>
      </c>
      <c r="C137" s="11">
        <v>12138161.356499013</v>
      </c>
      <c r="D137" s="3">
        <v>4239.459413624558</v>
      </c>
      <c r="E137" s="3">
        <v>0</v>
      </c>
      <c r="F137" s="3">
        <f>C137-D137-E137</f>
        <v>12133921.897085387</v>
      </c>
      <c r="G137" s="3">
        <f t="shared" si="14"/>
        <v>10.4</v>
      </c>
      <c r="H137" s="3">
        <f>D137-G137</f>
        <v>4229.059413624558</v>
      </c>
      <c r="I137" s="3"/>
      <c r="J137" s="26">
        <v>1487.4</v>
      </c>
      <c r="K137" s="26">
        <v>4</v>
      </c>
      <c r="L137" s="26">
        <f t="shared" si="19"/>
        <v>1483.4</v>
      </c>
      <c r="M137" s="12"/>
      <c r="N137" s="11">
        <v>8160.657090560046</v>
      </c>
      <c r="O137" s="11">
        <v>8162.57</v>
      </c>
      <c r="P137" s="11">
        <v>7451.56</v>
      </c>
      <c r="Q137" s="11"/>
      <c r="R137" s="11">
        <f t="shared" si="17"/>
        <v>-2.85</v>
      </c>
      <c r="S137" s="11">
        <v>-2.6</v>
      </c>
      <c r="U137" s="22">
        <f t="shared" si="21"/>
        <v>8157.81</v>
      </c>
      <c r="V137" s="22">
        <f t="shared" si="20"/>
        <v>8159.72</v>
      </c>
      <c r="W137" s="22">
        <f t="shared" si="18"/>
        <v>7448.96</v>
      </c>
    </row>
    <row r="138" spans="1:23" ht="12.75">
      <c r="A138" s="1" t="s">
        <v>47</v>
      </c>
      <c r="B138" s="1" t="s">
        <v>48</v>
      </c>
      <c r="C138" s="11">
        <v>2971792.1110401466</v>
      </c>
      <c r="D138" s="3">
        <v>1037.9489669363063</v>
      </c>
      <c r="E138" s="3">
        <v>0</v>
      </c>
      <c r="F138" s="3">
        <f>C138-D138-E138</f>
        <v>2970754.1620732103</v>
      </c>
      <c r="G138" s="3">
        <f t="shared" si="14"/>
        <v>0</v>
      </c>
      <c r="H138" s="3">
        <f>D138-G138</f>
        <v>1037.9489669363063</v>
      </c>
      <c r="I138" s="3"/>
      <c r="J138" s="26">
        <v>286.3</v>
      </c>
      <c r="K138" s="26">
        <v>0</v>
      </c>
      <c r="L138" s="26">
        <f t="shared" si="19"/>
        <v>286.3</v>
      </c>
      <c r="M138" s="12"/>
      <c r="N138" s="11">
        <v>10379.993402166072</v>
      </c>
      <c r="O138" s="11">
        <v>10379.99</v>
      </c>
      <c r="P138" s="11">
        <v>7451.56</v>
      </c>
      <c r="Q138" s="11"/>
      <c r="R138" s="11">
        <f t="shared" si="17"/>
        <v>-3.63</v>
      </c>
      <c r="S138" s="11">
        <v>-2.6</v>
      </c>
      <c r="U138" s="22">
        <f t="shared" si="21"/>
        <v>10376.37</v>
      </c>
      <c r="V138" s="22">
        <f t="shared" si="20"/>
        <v>10376.36</v>
      </c>
      <c r="W138" s="22">
        <f t="shared" si="18"/>
        <v>7448.96</v>
      </c>
    </row>
    <row r="139" spans="1:23" ht="12.75">
      <c r="A139" s="1" t="s">
        <v>47</v>
      </c>
      <c r="B139" s="1" t="s">
        <v>46</v>
      </c>
      <c r="C139" s="11">
        <v>2675906.7706364384</v>
      </c>
      <c r="D139" s="3">
        <v>934.6059766030645</v>
      </c>
      <c r="E139" s="3">
        <v>0</v>
      </c>
      <c r="F139" s="3">
        <f>C139-D139-E139</f>
        <v>2674972.1646598354</v>
      </c>
      <c r="G139" s="3">
        <f t="shared" si="14"/>
        <v>5.2</v>
      </c>
      <c r="H139" s="3">
        <f>D139-G139</f>
        <v>929.4059766030645</v>
      </c>
      <c r="I139" s="3"/>
      <c r="J139" s="26">
        <v>233.20000000000002</v>
      </c>
      <c r="K139" s="26">
        <v>2</v>
      </c>
      <c r="L139" s="26">
        <f t="shared" si="19"/>
        <v>231.20000000000002</v>
      </c>
      <c r="M139" s="12"/>
      <c r="N139" s="11">
        <v>11474.72886207735</v>
      </c>
      <c r="O139" s="11">
        <v>11509.53</v>
      </c>
      <c r="P139" s="11">
        <v>7451.56</v>
      </c>
      <c r="Q139" s="11"/>
      <c r="R139" s="11">
        <f t="shared" si="17"/>
        <v>-4.02</v>
      </c>
      <c r="S139" s="11">
        <v>-2.6</v>
      </c>
      <c r="U139" s="22">
        <f t="shared" si="21"/>
        <v>11470.72</v>
      </c>
      <c r="V139" s="22">
        <f t="shared" si="20"/>
        <v>11505.51</v>
      </c>
      <c r="W139" s="22">
        <f t="shared" si="18"/>
        <v>7448.96</v>
      </c>
    </row>
    <row r="140" spans="1:23" ht="12.75">
      <c r="A140" s="1" t="s">
        <v>44</v>
      </c>
      <c r="B140" s="1" t="s">
        <v>45</v>
      </c>
      <c r="C140" s="11">
        <v>137507513.99052694</v>
      </c>
      <c r="D140" s="3">
        <v>48026.068380820565</v>
      </c>
      <c r="E140" s="3">
        <v>0</v>
      </c>
      <c r="F140" s="3">
        <f>C140-D140-E140</f>
        <v>137459487.9221461</v>
      </c>
      <c r="G140" s="3">
        <f t="shared" si="14"/>
        <v>10.4</v>
      </c>
      <c r="H140" s="3">
        <f>D140-G140</f>
        <v>48015.66838082056</v>
      </c>
      <c r="I140" s="3"/>
      <c r="J140" s="26">
        <v>16415.8</v>
      </c>
      <c r="K140" s="26">
        <v>4</v>
      </c>
      <c r="L140" s="26">
        <f t="shared" si="19"/>
        <v>16411.8</v>
      </c>
      <c r="M140" s="12"/>
      <c r="N140" s="11">
        <v>8376.534435758656</v>
      </c>
      <c r="O140" s="11">
        <v>8376.76</v>
      </c>
      <c r="P140" s="11">
        <v>7451.56</v>
      </c>
      <c r="Q140" s="11"/>
      <c r="R140" s="11">
        <f t="shared" si="17"/>
        <v>-2.93</v>
      </c>
      <c r="S140" s="11">
        <v>-2.6</v>
      </c>
      <c r="U140" s="22">
        <f t="shared" si="21"/>
        <v>8373.61</v>
      </c>
      <c r="V140" s="22">
        <f t="shared" si="20"/>
        <v>8373.83</v>
      </c>
      <c r="W140" s="22">
        <f t="shared" si="18"/>
        <v>7448.96</v>
      </c>
    </row>
    <row r="141" spans="1:23" ht="12.75">
      <c r="A141" s="1" t="s">
        <v>44</v>
      </c>
      <c r="B141" s="1" t="s">
        <v>43</v>
      </c>
      <c r="C141" s="11">
        <v>73859684.71279106</v>
      </c>
      <c r="D141" s="3">
        <v>25796.721892531154</v>
      </c>
      <c r="E141" s="3">
        <v>0</v>
      </c>
      <c r="F141" s="3">
        <f>C141-D141-E141</f>
        <v>73833887.99089852</v>
      </c>
      <c r="G141" s="3">
        <f t="shared" si="14"/>
        <v>529.1</v>
      </c>
      <c r="H141" s="3">
        <f>D141-G141</f>
        <v>25267.621892531155</v>
      </c>
      <c r="I141" s="3"/>
      <c r="J141" s="26">
        <v>9578.6</v>
      </c>
      <c r="K141" s="26">
        <v>203.5</v>
      </c>
      <c r="L141" s="26">
        <f t="shared" si="19"/>
        <v>9375.1</v>
      </c>
      <c r="M141" s="12"/>
      <c r="N141" s="11">
        <v>7710.9060523240405</v>
      </c>
      <c r="O141" s="11">
        <v>7716.54</v>
      </c>
      <c r="P141" s="11">
        <v>7451.56</v>
      </c>
      <c r="Q141" s="11"/>
      <c r="R141" s="11">
        <f t="shared" si="17"/>
        <v>-2.7</v>
      </c>
      <c r="S141" s="11">
        <v>-2.6</v>
      </c>
      <c r="U141" s="22">
        <f t="shared" si="21"/>
        <v>7708.21</v>
      </c>
      <c r="V141" s="22">
        <f t="shared" si="20"/>
        <v>7713.84</v>
      </c>
      <c r="W141" s="22">
        <f t="shared" si="18"/>
        <v>7448.96</v>
      </c>
    </row>
    <row r="142" spans="1:23" ht="12.75">
      <c r="A142" s="1" t="s">
        <v>41</v>
      </c>
      <c r="B142" s="1" t="s">
        <v>42</v>
      </c>
      <c r="C142" s="11">
        <v>5894257.6965779085</v>
      </c>
      <c r="D142" s="3">
        <v>2058.669805432014</v>
      </c>
      <c r="E142" s="3">
        <v>0</v>
      </c>
      <c r="F142" s="3">
        <f>C142-D142-E142</f>
        <v>5892199.026772477</v>
      </c>
      <c r="G142" s="3">
        <f t="shared" si="14"/>
        <v>0</v>
      </c>
      <c r="H142" s="3">
        <f>D142-G142</f>
        <v>2058.669805432014</v>
      </c>
      <c r="I142" s="3"/>
      <c r="J142" s="26">
        <v>700.7</v>
      </c>
      <c r="K142" s="26">
        <v>0</v>
      </c>
      <c r="L142" s="26">
        <f t="shared" si="19"/>
        <v>700.7</v>
      </c>
      <c r="M142" s="12"/>
      <c r="N142" s="11">
        <v>8411.956181786654</v>
      </c>
      <c r="O142" s="11">
        <v>8411.96</v>
      </c>
      <c r="P142" s="11">
        <v>7451.56</v>
      </c>
      <c r="Q142" s="11"/>
      <c r="R142" s="11">
        <f t="shared" si="17"/>
        <v>-2.94</v>
      </c>
      <c r="S142" s="11">
        <v>-2.6</v>
      </c>
      <c r="U142" s="22">
        <f t="shared" si="21"/>
        <v>8409.02</v>
      </c>
      <c r="V142" s="22">
        <f t="shared" si="20"/>
        <v>8409.02</v>
      </c>
      <c r="W142" s="22">
        <f t="shared" si="18"/>
        <v>7448.96</v>
      </c>
    </row>
    <row r="143" spans="1:23" ht="12.75">
      <c r="A143" s="1" t="s">
        <v>41</v>
      </c>
      <c r="B143" s="1" t="s">
        <v>40</v>
      </c>
      <c r="C143" s="11">
        <v>4119841.4114966104</v>
      </c>
      <c r="D143" s="3">
        <v>1438.9247219273452</v>
      </c>
      <c r="E143" s="3">
        <v>0</v>
      </c>
      <c r="F143" s="3">
        <f>C143-D143-E143</f>
        <v>4118402.486774683</v>
      </c>
      <c r="G143" s="3">
        <f t="shared" si="14"/>
        <v>0</v>
      </c>
      <c r="H143" s="3">
        <f>D143-G143</f>
        <v>1438.9247219273452</v>
      </c>
      <c r="I143" s="3"/>
      <c r="J143" s="26">
        <v>483.7</v>
      </c>
      <c r="K143" s="26">
        <v>0</v>
      </c>
      <c r="L143" s="26">
        <f t="shared" si="19"/>
        <v>483.7</v>
      </c>
      <c r="M143" s="12"/>
      <c r="N143" s="11">
        <v>8517.348380187328</v>
      </c>
      <c r="O143" s="11">
        <v>8517.35</v>
      </c>
      <c r="P143" s="11">
        <v>7451.56</v>
      </c>
      <c r="Q143" s="11"/>
      <c r="R143" s="11">
        <f t="shared" si="17"/>
        <v>-2.97</v>
      </c>
      <c r="S143" s="11">
        <v>-2.6</v>
      </c>
      <c r="U143" s="22">
        <f t="shared" si="21"/>
        <v>8514.37</v>
      </c>
      <c r="V143" s="22">
        <f t="shared" si="20"/>
        <v>8514.38</v>
      </c>
      <c r="W143" s="22">
        <f t="shared" si="18"/>
        <v>7448.96</v>
      </c>
    </row>
    <row r="144" spans="1:23" ht="12.75">
      <c r="A144" s="1" t="s">
        <v>37</v>
      </c>
      <c r="B144" s="1" t="s">
        <v>39</v>
      </c>
      <c r="C144" s="11">
        <v>3980626.883929889</v>
      </c>
      <c r="D144" s="3">
        <v>1391.1497859492838</v>
      </c>
      <c r="E144" s="3">
        <v>0</v>
      </c>
      <c r="F144" s="3">
        <f>C144-D144-E144</f>
        <v>3979235.73414394</v>
      </c>
      <c r="G144" s="3">
        <f t="shared" si="14"/>
        <v>0</v>
      </c>
      <c r="H144" s="3">
        <f>D144-G144</f>
        <v>1391.1497859492838</v>
      </c>
      <c r="I144" s="3"/>
      <c r="J144" s="26">
        <v>432.1</v>
      </c>
      <c r="K144" s="26">
        <v>0</v>
      </c>
      <c r="L144" s="26">
        <f t="shared" si="19"/>
        <v>432.1</v>
      </c>
      <c r="M144" s="12"/>
      <c r="N144" s="11">
        <v>9212.281610576</v>
      </c>
      <c r="O144" s="11">
        <v>9212.28</v>
      </c>
      <c r="P144" s="11">
        <v>7451.56</v>
      </c>
      <c r="Q144" s="11"/>
      <c r="R144" s="11">
        <f t="shared" si="17"/>
        <v>-3.22</v>
      </c>
      <c r="S144" s="11">
        <v>-2.6</v>
      </c>
      <c r="U144" s="22">
        <f t="shared" si="21"/>
        <v>9209.06</v>
      </c>
      <c r="V144" s="22">
        <f t="shared" si="20"/>
        <v>9209.06</v>
      </c>
      <c r="W144" s="22">
        <f t="shared" si="18"/>
        <v>7448.96</v>
      </c>
    </row>
    <row r="145" spans="1:23" ht="12.75">
      <c r="A145" s="1" t="s">
        <v>37</v>
      </c>
      <c r="B145" s="1" t="s">
        <v>38</v>
      </c>
      <c r="C145" s="11">
        <v>9087160.453721967</v>
      </c>
      <c r="D145" s="3">
        <v>3174.64354010098</v>
      </c>
      <c r="E145" s="3">
        <v>0</v>
      </c>
      <c r="F145" s="3">
        <f>C145-D145-E145</f>
        <v>9083985.810181865</v>
      </c>
      <c r="G145" s="3">
        <f t="shared" si="14"/>
        <v>301.6</v>
      </c>
      <c r="H145" s="3">
        <f>D145-G145</f>
        <v>2873.04354010098</v>
      </c>
      <c r="I145" s="3"/>
      <c r="J145" s="26">
        <v>1103.2</v>
      </c>
      <c r="K145" s="26">
        <v>116</v>
      </c>
      <c r="L145" s="26">
        <f t="shared" si="19"/>
        <v>987.2</v>
      </c>
      <c r="M145" s="12"/>
      <c r="N145" s="11">
        <v>8237.092506999606</v>
      </c>
      <c r="O145" s="11">
        <v>8329.4</v>
      </c>
      <c r="P145" s="11">
        <v>7451.56</v>
      </c>
      <c r="Q145" s="11"/>
      <c r="R145" s="11">
        <f t="shared" si="17"/>
        <v>-2.91</v>
      </c>
      <c r="S145" s="11">
        <v>-2.6</v>
      </c>
      <c r="U145" s="22">
        <f t="shared" si="21"/>
        <v>8234.21</v>
      </c>
      <c r="V145" s="22">
        <f t="shared" si="20"/>
        <v>8326.49</v>
      </c>
      <c r="W145" s="22">
        <f t="shared" si="18"/>
        <v>7448.96</v>
      </c>
    </row>
    <row r="146" spans="1:23" ht="12.75">
      <c r="A146" s="1" t="s">
        <v>37</v>
      </c>
      <c r="B146" s="1" t="s">
        <v>36</v>
      </c>
      <c r="C146" s="11">
        <v>3672568.460907787</v>
      </c>
      <c r="D146" s="3">
        <v>1282.7070325144293</v>
      </c>
      <c r="E146" s="3">
        <v>0</v>
      </c>
      <c r="F146" s="3">
        <f>C146-D146-E146</f>
        <v>3671285.753875273</v>
      </c>
      <c r="G146" s="3">
        <f t="shared" si="14"/>
        <v>0</v>
      </c>
      <c r="H146" s="3">
        <f>D146-G146</f>
        <v>1282.7070325144293</v>
      </c>
      <c r="I146" s="3"/>
      <c r="J146" s="26">
        <v>387.5</v>
      </c>
      <c r="K146" s="26">
        <v>0</v>
      </c>
      <c r="L146" s="26">
        <f t="shared" si="19"/>
        <v>387.5</v>
      </c>
      <c r="M146" s="12"/>
      <c r="N146" s="11">
        <v>9477.596028149128</v>
      </c>
      <c r="O146" s="11">
        <v>9477.6</v>
      </c>
      <c r="P146" s="11">
        <v>7451.56</v>
      </c>
      <c r="Q146" s="11"/>
      <c r="R146" s="11">
        <f t="shared" si="17"/>
        <v>-3.31</v>
      </c>
      <c r="S146" s="11">
        <v>-2.6</v>
      </c>
      <c r="U146" s="22">
        <f t="shared" si="21"/>
        <v>9474.29</v>
      </c>
      <c r="V146" s="22">
        <f t="shared" si="20"/>
        <v>9474.29</v>
      </c>
      <c r="W146" s="22">
        <f t="shared" si="18"/>
        <v>7448.96</v>
      </c>
    </row>
    <row r="147" spans="1:23" ht="12.75">
      <c r="A147" s="1" t="s">
        <v>33</v>
      </c>
      <c r="B147" s="1" t="s">
        <v>35</v>
      </c>
      <c r="C147" s="11">
        <v>4083400.842315285</v>
      </c>
      <c r="D147" s="3">
        <v>1426.1972330172648</v>
      </c>
      <c r="E147" s="3">
        <v>0</v>
      </c>
      <c r="F147" s="3">
        <f>C147-D147-E147</f>
        <v>4081974.645082268</v>
      </c>
      <c r="G147" s="3">
        <f t="shared" si="14"/>
        <v>0</v>
      </c>
      <c r="H147" s="3">
        <f>D147-G147</f>
        <v>1426.1972330172648</v>
      </c>
      <c r="I147" s="3"/>
      <c r="J147" s="26">
        <v>398.2</v>
      </c>
      <c r="K147" s="26">
        <v>0</v>
      </c>
      <c r="L147" s="26">
        <f t="shared" si="19"/>
        <v>398.2</v>
      </c>
      <c r="M147" s="12"/>
      <c r="N147" s="11">
        <v>10254.648021886704</v>
      </c>
      <c r="O147" s="11">
        <v>10254.65</v>
      </c>
      <c r="P147" s="11">
        <v>7451.56</v>
      </c>
      <c r="Q147" s="11"/>
      <c r="R147" s="11">
        <f t="shared" si="17"/>
        <v>-3.58</v>
      </c>
      <c r="S147" s="11">
        <v>-2.6</v>
      </c>
      <c r="U147" s="22">
        <f t="shared" si="21"/>
        <v>10251.07</v>
      </c>
      <c r="V147" s="22">
        <f t="shared" si="20"/>
        <v>10251.07</v>
      </c>
      <c r="W147" s="22">
        <f t="shared" si="18"/>
        <v>7448.96</v>
      </c>
    </row>
    <row r="148" spans="1:23" ht="12.75">
      <c r="A148" s="1" t="s">
        <v>33</v>
      </c>
      <c r="B148" s="1" t="s">
        <v>34</v>
      </c>
      <c r="C148" s="11">
        <v>21096288.835887127</v>
      </c>
      <c r="D148" s="3">
        <v>7368.237646025484</v>
      </c>
      <c r="E148" s="3">
        <v>0</v>
      </c>
      <c r="F148" s="3">
        <f>C148-D148-E148</f>
        <v>21088920.598241102</v>
      </c>
      <c r="G148" s="3">
        <f t="shared" si="14"/>
        <v>0</v>
      </c>
      <c r="H148" s="3">
        <f>D148-G148</f>
        <v>7368.237646025484</v>
      </c>
      <c r="I148" s="3"/>
      <c r="J148" s="26">
        <v>2602</v>
      </c>
      <c r="K148" s="26">
        <v>0</v>
      </c>
      <c r="L148" s="26">
        <f t="shared" si="19"/>
        <v>2602</v>
      </c>
      <c r="M148" s="12"/>
      <c r="N148" s="11">
        <v>8107.720512101815</v>
      </c>
      <c r="O148" s="11">
        <v>8107.72</v>
      </c>
      <c r="P148" s="11">
        <v>7451.56</v>
      </c>
      <c r="Q148" s="11"/>
      <c r="R148" s="11">
        <f t="shared" si="17"/>
        <v>-2.83</v>
      </c>
      <c r="S148" s="11">
        <v>-2.6</v>
      </c>
      <c r="U148" s="22">
        <f t="shared" si="21"/>
        <v>8104.89</v>
      </c>
      <c r="V148" s="22">
        <f t="shared" si="20"/>
        <v>8104.89</v>
      </c>
      <c r="W148" s="22">
        <f t="shared" si="18"/>
        <v>7448.96</v>
      </c>
    </row>
    <row r="149" spans="1:23" ht="12.75">
      <c r="A149" s="1" t="s">
        <v>33</v>
      </c>
      <c r="B149" s="1" t="s">
        <v>32</v>
      </c>
      <c r="C149" s="11">
        <v>3712781.680717244</v>
      </c>
      <c r="D149" s="3">
        <v>1296.7521838570647</v>
      </c>
      <c r="E149" s="3">
        <v>0</v>
      </c>
      <c r="F149" s="3">
        <f>C149-D149-E149</f>
        <v>3711484.928533387</v>
      </c>
      <c r="G149" s="3">
        <f t="shared" si="14"/>
        <v>3.9000000000000004</v>
      </c>
      <c r="H149" s="3">
        <f>D149-G149</f>
        <v>1292.8521838570646</v>
      </c>
      <c r="I149" s="3"/>
      <c r="J149" s="26">
        <v>330.5</v>
      </c>
      <c r="K149" s="26">
        <v>1.5</v>
      </c>
      <c r="L149" s="26">
        <f t="shared" si="19"/>
        <v>329</v>
      </c>
      <c r="M149" s="12"/>
      <c r="N149" s="11">
        <v>11233.832619416775</v>
      </c>
      <c r="O149" s="11">
        <v>11251.08</v>
      </c>
      <c r="P149" s="11">
        <v>7451.56</v>
      </c>
      <c r="Q149" s="11"/>
      <c r="R149" s="11">
        <f t="shared" si="17"/>
        <v>-3.93</v>
      </c>
      <c r="S149" s="11">
        <v>-2.6</v>
      </c>
      <c r="U149" s="22">
        <f t="shared" si="21"/>
        <v>11229.91</v>
      </c>
      <c r="V149" s="22">
        <f t="shared" si="20"/>
        <v>11247.15</v>
      </c>
      <c r="W149" s="22">
        <f t="shared" si="18"/>
        <v>7448.96</v>
      </c>
    </row>
    <row r="150" spans="1:23" ht="12.75">
      <c r="A150" s="1" t="s">
        <v>30</v>
      </c>
      <c r="B150" s="1" t="s">
        <v>208</v>
      </c>
      <c r="C150" s="11">
        <v>1930239.5812494955</v>
      </c>
      <c r="D150" s="3">
        <v>674.1690213977478</v>
      </c>
      <c r="E150" s="3">
        <v>0</v>
      </c>
      <c r="F150" s="3">
        <f>C150-D150-E150</f>
        <v>1929565.4122280977</v>
      </c>
      <c r="G150" s="3">
        <f t="shared" si="14"/>
        <v>0</v>
      </c>
      <c r="H150" s="3">
        <f>D150-G150</f>
        <v>674.1690213977478</v>
      </c>
      <c r="I150" s="3"/>
      <c r="J150" s="26">
        <v>131.2</v>
      </c>
      <c r="K150" s="26">
        <v>0</v>
      </c>
      <c r="L150" s="26">
        <f t="shared" si="19"/>
        <v>131.2</v>
      </c>
      <c r="M150" s="12"/>
      <c r="N150" s="11">
        <v>14712.191930255301</v>
      </c>
      <c r="O150" s="11">
        <v>14712.19</v>
      </c>
      <c r="P150" s="11">
        <v>7451.56</v>
      </c>
      <c r="Q150" s="11"/>
      <c r="R150" s="11">
        <f t="shared" si="17"/>
        <v>-5.14</v>
      </c>
      <c r="S150" s="11">
        <v>-2.6</v>
      </c>
      <c r="U150" s="22">
        <f t="shared" si="21"/>
        <v>14707.05</v>
      </c>
      <c r="V150" s="22">
        <f t="shared" si="20"/>
        <v>14707.05</v>
      </c>
      <c r="W150" s="22">
        <f t="shared" si="18"/>
        <v>7448.96</v>
      </c>
    </row>
    <row r="151" spans="1:23" ht="12.75">
      <c r="A151" s="1" t="s">
        <v>30</v>
      </c>
      <c r="B151" s="1" t="s">
        <v>31</v>
      </c>
      <c r="C151" s="11">
        <v>3112289.0334319077</v>
      </c>
      <c r="D151" s="3">
        <v>1087.0199079730326</v>
      </c>
      <c r="E151" s="3">
        <v>0</v>
      </c>
      <c r="F151" s="3">
        <f>C151-D151-E151</f>
        <v>3111202.0135239344</v>
      </c>
      <c r="G151" s="3">
        <f t="shared" si="14"/>
        <v>2.6</v>
      </c>
      <c r="H151" s="3">
        <f>D151-G151</f>
        <v>1084.4199079730327</v>
      </c>
      <c r="I151" s="3"/>
      <c r="J151" s="26">
        <v>220</v>
      </c>
      <c r="K151" s="26">
        <v>1</v>
      </c>
      <c r="L151" s="26">
        <f t="shared" si="19"/>
        <v>219</v>
      </c>
      <c r="M151" s="12"/>
      <c r="N151" s="11">
        <v>14146.768333781398</v>
      </c>
      <c r="O151" s="11">
        <v>14177.34</v>
      </c>
      <c r="P151" s="11">
        <v>7451.56</v>
      </c>
      <c r="Q151" s="11"/>
      <c r="R151" s="11">
        <f t="shared" si="17"/>
        <v>-4.95</v>
      </c>
      <c r="S151" s="11">
        <v>-2.6</v>
      </c>
      <c r="U151" s="22">
        <f t="shared" si="21"/>
        <v>14141.83</v>
      </c>
      <c r="V151" s="22">
        <f t="shared" si="20"/>
        <v>14172.39</v>
      </c>
      <c r="W151" s="22">
        <f t="shared" si="18"/>
        <v>7448.96</v>
      </c>
    </row>
    <row r="152" spans="1:23" ht="12.75">
      <c r="A152" s="1" t="s">
        <v>30</v>
      </c>
      <c r="B152" s="1" t="s">
        <v>29</v>
      </c>
      <c r="C152" s="11">
        <v>5934099.881346254</v>
      </c>
      <c r="D152" s="3">
        <v>2072.585366472492</v>
      </c>
      <c r="E152" s="3">
        <v>0</v>
      </c>
      <c r="F152" s="3">
        <f>C152-D152-E152</f>
        <v>5932027.295979781</v>
      </c>
      <c r="G152" s="3">
        <f t="shared" si="14"/>
        <v>0</v>
      </c>
      <c r="H152" s="3">
        <f>D152-G152</f>
        <v>2072.585366472492</v>
      </c>
      <c r="I152" s="3"/>
      <c r="J152" s="26">
        <v>652</v>
      </c>
      <c r="K152" s="26">
        <v>0</v>
      </c>
      <c r="L152" s="26">
        <f t="shared" si="19"/>
        <v>652</v>
      </c>
      <c r="M152" s="12"/>
      <c r="N152" s="11">
        <v>9101.380186113885</v>
      </c>
      <c r="O152" s="11">
        <v>9101.38</v>
      </c>
      <c r="P152" s="11">
        <v>7451.56</v>
      </c>
      <c r="Q152" s="11"/>
      <c r="R152" s="11">
        <f t="shared" si="17"/>
        <v>-3.18</v>
      </c>
      <c r="S152" s="11">
        <v>-2.6</v>
      </c>
      <c r="U152" s="22">
        <f t="shared" si="21"/>
        <v>9098.2</v>
      </c>
      <c r="V152" s="22">
        <f t="shared" si="20"/>
        <v>9098.2</v>
      </c>
      <c r="W152" s="22">
        <f t="shared" si="18"/>
        <v>7448.96</v>
      </c>
    </row>
    <row r="153" spans="1:23" ht="12.75">
      <c r="A153" s="1" t="s">
        <v>28</v>
      </c>
      <c r="B153" s="1" t="s">
        <v>27</v>
      </c>
      <c r="C153" s="11">
        <v>1149930.449301734</v>
      </c>
      <c r="D153" s="3">
        <v>401.6327782374994</v>
      </c>
      <c r="E153" s="3">
        <v>0</v>
      </c>
      <c r="F153" s="3">
        <f>C153-D153-E153</f>
        <v>1149528.8165234965</v>
      </c>
      <c r="G153" s="3">
        <f t="shared" si="14"/>
        <v>0</v>
      </c>
      <c r="H153" s="3">
        <f>D153-G153</f>
        <v>401.6327782374994</v>
      </c>
      <c r="I153" s="3"/>
      <c r="J153" s="26">
        <v>66.1</v>
      </c>
      <c r="K153" s="26">
        <v>0</v>
      </c>
      <c r="L153" s="26">
        <f t="shared" si="19"/>
        <v>66.1</v>
      </c>
      <c r="M153" s="12"/>
      <c r="N153" s="11">
        <v>17396.82979276451</v>
      </c>
      <c r="O153" s="11">
        <v>17396.83</v>
      </c>
      <c r="P153" s="11">
        <v>7451.56</v>
      </c>
      <c r="Q153" s="11"/>
      <c r="R153" s="11">
        <f t="shared" si="17"/>
        <v>-6.08</v>
      </c>
      <c r="S153" s="11">
        <v>-2.6</v>
      </c>
      <c r="U153" s="22">
        <f t="shared" si="21"/>
        <v>17390.75</v>
      </c>
      <c r="V153" s="22">
        <f t="shared" si="20"/>
        <v>17390.75</v>
      </c>
      <c r="W153" s="22">
        <f t="shared" si="18"/>
        <v>7448.96</v>
      </c>
    </row>
    <row r="154" spans="1:23" ht="12.75">
      <c r="A154" s="1" t="s">
        <v>25</v>
      </c>
      <c r="B154" s="1" t="s">
        <v>26</v>
      </c>
      <c r="C154" s="11">
        <v>9836545.936249904</v>
      </c>
      <c r="D154" s="3">
        <v>3435.5810606074333</v>
      </c>
      <c r="E154" s="3">
        <v>0</v>
      </c>
      <c r="F154" s="3">
        <f>C154-D154-E154</f>
        <v>9833110.355189297</v>
      </c>
      <c r="G154" s="3">
        <f t="shared" si="14"/>
        <v>0</v>
      </c>
      <c r="H154" s="3">
        <f>D154-G154</f>
        <v>3435.5810606074333</v>
      </c>
      <c r="I154" s="3"/>
      <c r="J154" s="26">
        <v>910.4</v>
      </c>
      <c r="K154" s="26">
        <v>0</v>
      </c>
      <c r="L154" s="26">
        <f t="shared" si="19"/>
        <v>910.4</v>
      </c>
      <c r="M154" s="12"/>
      <c r="N154" s="11">
        <v>10804.641845617207</v>
      </c>
      <c r="O154" s="11">
        <v>10804.64</v>
      </c>
      <c r="P154" s="11">
        <v>7451.56</v>
      </c>
      <c r="Q154" s="11"/>
      <c r="R154" s="11">
        <f t="shared" si="17"/>
        <v>-3.77</v>
      </c>
      <c r="S154" s="11">
        <v>-2.6</v>
      </c>
      <c r="U154" s="22">
        <f t="shared" si="21"/>
        <v>10800.87</v>
      </c>
      <c r="V154" s="22">
        <f t="shared" si="20"/>
        <v>10800.87</v>
      </c>
      <c r="W154" s="22">
        <f t="shared" si="18"/>
        <v>7448.96</v>
      </c>
    </row>
    <row r="155" spans="1:23" ht="12.75">
      <c r="A155" s="1" t="s">
        <v>25</v>
      </c>
      <c r="B155" s="1" t="s">
        <v>24</v>
      </c>
      <c r="C155" s="11">
        <v>2966209.7504879497</v>
      </c>
      <c r="D155" s="3">
        <v>1035.999232516226</v>
      </c>
      <c r="E155" s="3">
        <v>0</v>
      </c>
      <c r="F155" s="3">
        <f>C155-D155-E155</f>
        <v>2965173.7512554335</v>
      </c>
      <c r="G155" s="3">
        <f t="shared" si="14"/>
        <v>0</v>
      </c>
      <c r="H155" s="3">
        <f>D155-G155</f>
        <v>1035.999232516226</v>
      </c>
      <c r="I155" s="3"/>
      <c r="J155" s="26">
        <v>230.8</v>
      </c>
      <c r="K155" s="26">
        <v>0</v>
      </c>
      <c r="L155" s="26">
        <f t="shared" si="19"/>
        <v>230.8</v>
      </c>
      <c r="M155" s="12"/>
      <c r="N155" s="11">
        <v>12851.862003847269</v>
      </c>
      <c r="O155" s="11">
        <v>12851.86</v>
      </c>
      <c r="P155" s="11">
        <v>7451.56</v>
      </c>
      <c r="Q155" s="11"/>
      <c r="R155" s="11">
        <f t="shared" si="17"/>
        <v>-4.49</v>
      </c>
      <c r="S155" s="11">
        <v>-2.6</v>
      </c>
      <c r="U155" s="22">
        <f t="shared" si="21"/>
        <v>12847.37</v>
      </c>
      <c r="V155" s="22">
        <f t="shared" si="20"/>
        <v>12847.37</v>
      </c>
      <c r="W155" s="22">
        <f t="shared" si="18"/>
        <v>7448.96</v>
      </c>
    </row>
    <row r="156" spans="1:23" ht="12.75">
      <c r="A156" s="1" t="s">
        <v>22</v>
      </c>
      <c r="B156" s="1" t="s">
        <v>23</v>
      </c>
      <c r="C156" s="11">
        <v>4205020.935888969</v>
      </c>
      <c r="D156" s="3">
        <v>1468.6751203548552</v>
      </c>
      <c r="E156" s="3">
        <v>0</v>
      </c>
      <c r="F156" s="3">
        <f>C156-D156-E156</f>
        <v>4203552.260768615</v>
      </c>
      <c r="G156" s="3">
        <f t="shared" si="14"/>
        <v>686.4</v>
      </c>
      <c r="H156" s="3">
        <f>D156-G156</f>
        <v>782.2751203548552</v>
      </c>
      <c r="I156" s="3"/>
      <c r="J156" s="26">
        <v>516.3</v>
      </c>
      <c r="K156" s="26">
        <v>264</v>
      </c>
      <c r="L156" s="26">
        <f t="shared" si="19"/>
        <v>252.29999999999995</v>
      </c>
      <c r="M156" s="12"/>
      <c r="N156" s="11">
        <v>8144.530187660216</v>
      </c>
      <c r="O156" s="11">
        <v>8869.64</v>
      </c>
      <c r="P156" s="11">
        <v>7451.56</v>
      </c>
      <c r="Q156" s="11"/>
      <c r="R156" s="11">
        <f t="shared" si="17"/>
        <v>-3.1</v>
      </c>
      <c r="S156" s="11">
        <v>-2.6</v>
      </c>
      <c r="U156" s="22">
        <f t="shared" si="21"/>
        <v>8141.69</v>
      </c>
      <c r="V156" s="22">
        <f t="shared" si="20"/>
        <v>8866.54</v>
      </c>
      <c r="W156" s="22">
        <f t="shared" si="18"/>
        <v>7448.96</v>
      </c>
    </row>
    <row r="157" spans="1:23" ht="12.75">
      <c r="A157" s="1" t="s">
        <v>22</v>
      </c>
      <c r="B157" s="1" t="s">
        <v>209</v>
      </c>
      <c r="C157" s="11">
        <v>2008037.8080636146</v>
      </c>
      <c r="D157" s="3">
        <v>701.3413760356124</v>
      </c>
      <c r="E157" s="3">
        <v>0</v>
      </c>
      <c r="F157" s="3">
        <f>C157-D157-E157</f>
        <v>2007336.466687579</v>
      </c>
      <c r="G157" s="3">
        <f t="shared" si="14"/>
        <v>0</v>
      </c>
      <c r="H157" s="3">
        <f>D157-G157</f>
        <v>701.3413760356124</v>
      </c>
      <c r="I157" s="3"/>
      <c r="J157" s="26">
        <v>139.4</v>
      </c>
      <c r="K157" s="26">
        <v>0</v>
      </c>
      <c r="L157" s="26">
        <f t="shared" si="19"/>
        <v>139.4</v>
      </c>
      <c r="M157" s="12"/>
      <c r="N157" s="11">
        <v>14404.862324703117</v>
      </c>
      <c r="O157" s="11">
        <v>14404.86</v>
      </c>
      <c r="P157" s="11">
        <v>7451.56</v>
      </c>
      <c r="Q157" s="11"/>
      <c r="R157" s="11">
        <f t="shared" si="17"/>
        <v>-5.03</v>
      </c>
      <c r="S157" s="11">
        <v>-2.6</v>
      </c>
      <c r="U157" s="22">
        <f t="shared" si="21"/>
        <v>14399.83</v>
      </c>
      <c r="V157" s="22">
        <f t="shared" si="20"/>
        <v>14399.83</v>
      </c>
      <c r="W157" s="22">
        <f t="shared" si="18"/>
        <v>7448.96</v>
      </c>
    </row>
    <row r="158" spans="1:23" ht="12.75">
      <c r="A158" s="1" t="s">
        <v>21</v>
      </c>
      <c r="B158" s="1" t="s">
        <v>21</v>
      </c>
      <c r="C158" s="11">
        <v>28643902.653895527</v>
      </c>
      <c r="D158" s="3">
        <v>10004.370446433742</v>
      </c>
      <c r="E158" s="3">
        <v>0</v>
      </c>
      <c r="F158" s="3">
        <f>C158-D158-E158</f>
        <v>28633898.283449095</v>
      </c>
      <c r="G158" s="3">
        <f t="shared" si="14"/>
        <v>2.6</v>
      </c>
      <c r="H158" s="3">
        <f>D158-G158</f>
        <v>10001.770446433742</v>
      </c>
      <c r="I158" s="3"/>
      <c r="J158" s="26">
        <v>3397.5</v>
      </c>
      <c r="K158" s="26">
        <v>1</v>
      </c>
      <c r="L158" s="26">
        <f t="shared" si="19"/>
        <v>3396.5</v>
      </c>
      <c r="M158" s="12"/>
      <c r="N158" s="11">
        <v>8430.876424987646</v>
      </c>
      <c r="O158" s="11">
        <v>8431.16</v>
      </c>
      <c r="P158" s="11">
        <v>7451.56</v>
      </c>
      <c r="Q158" s="11"/>
      <c r="R158" s="11">
        <f t="shared" si="17"/>
        <v>-2.94</v>
      </c>
      <c r="S158" s="11">
        <v>-2.6</v>
      </c>
      <c r="U158" s="22">
        <f t="shared" si="21"/>
        <v>8427.93</v>
      </c>
      <c r="V158" s="22">
        <f t="shared" si="20"/>
        <v>8428.22</v>
      </c>
      <c r="W158" s="22">
        <f t="shared" si="18"/>
        <v>7448.96</v>
      </c>
    </row>
    <row r="159" spans="1:23" ht="12.75">
      <c r="A159" s="1" t="s">
        <v>19</v>
      </c>
      <c r="B159" s="1" t="s">
        <v>20</v>
      </c>
      <c r="C159" s="11">
        <v>3983116.8</v>
      </c>
      <c r="D159" s="3">
        <v>0</v>
      </c>
      <c r="E159" s="3">
        <v>163675.46</v>
      </c>
      <c r="F159" s="3">
        <f>C159-D159-E159</f>
        <v>3819441.34</v>
      </c>
      <c r="G159" s="3">
        <f t="shared" si="14"/>
        <v>0</v>
      </c>
      <c r="H159" s="3">
        <f>D159-G159</f>
        <v>0</v>
      </c>
      <c r="I159" s="3"/>
      <c r="J159" s="26">
        <v>357.9</v>
      </c>
      <c r="K159" s="26">
        <v>0</v>
      </c>
      <c r="L159" s="26">
        <f t="shared" si="19"/>
        <v>357.9</v>
      </c>
      <c r="M159" s="12"/>
      <c r="N159" s="11">
        <v>10671.811511595419</v>
      </c>
      <c r="O159" s="11">
        <v>10671.81</v>
      </c>
      <c r="P159" s="11">
        <v>7451.56</v>
      </c>
      <c r="Q159" s="11"/>
      <c r="R159" s="11">
        <f t="shared" si="17"/>
        <v>0</v>
      </c>
      <c r="S159" s="11">
        <v>-2.6</v>
      </c>
      <c r="U159" s="22">
        <f t="shared" si="21"/>
        <v>10671.81</v>
      </c>
      <c r="V159" s="22">
        <f t="shared" si="20"/>
        <v>10671.81</v>
      </c>
      <c r="W159" s="22">
        <f t="shared" si="18"/>
        <v>7448.96</v>
      </c>
    </row>
    <row r="160" spans="1:23" ht="12.75">
      <c r="A160" s="1" t="s">
        <v>19</v>
      </c>
      <c r="B160" s="1" t="s">
        <v>18</v>
      </c>
      <c r="C160" s="11">
        <v>17954461.21391016</v>
      </c>
      <c r="D160" s="3">
        <v>6270.9011170883605</v>
      </c>
      <c r="E160" s="3">
        <v>0</v>
      </c>
      <c r="F160" s="3">
        <f>C160-D160-E160</f>
        <v>17948190.31279307</v>
      </c>
      <c r="G160" s="3">
        <f t="shared" si="14"/>
        <v>2.6</v>
      </c>
      <c r="H160" s="3">
        <f>D160-G160</f>
        <v>6268.30111708836</v>
      </c>
      <c r="I160" s="3"/>
      <c r="J160" s="26">
        <v>2301</v>
      </c>
      <c r="K160" s="26">
        <v>1</v>
      </c>
      <c r="L160" s="26">
        <f t="shared" si="19"/>
        <v>2300</v>
      </c>
      <c r="M160" s="12"/>
      <c r="N160" s="11">
        <v>7802.894921299504</v>
      </c>
      <c r="O160" s="11">
        <v>7803.05</v>
      </c>
      <c r="P160" s="11">
        <v>7451.56</v>
      </c>
      <c r="Q160" s="11"/>
      <c r="R160" s="11">
        <f t="shared" si="17"/>
        <v>-2.73</v>
      </c>
      <c r="S160" s="11">
        <v>-2.6</v>
      </c>
      <c r="U160" s="22">
        <f t="shared" si="21"/>
        <v>7800.17</v>
      </c>
      <c r="V160" s="22">
        <f t="shared" si="20"/>
        <v>7800.32</v>
      </c>
      <c r="W160" s="22">
        <f t="shared" si="18"/>
        <v>7448.96</v>
      </c>
    </row>
    <row r="161" spans="1:23" ht="12.75">
      <c r="A161" s="1" t="s">
        <v>13</v>
      </c>
      <c r="B161" s="1" t="s">
        <v>17</v>
      </c>
      <c r="C161" s="11">
        <v>3693520.0859778663</v>
      </c>
      <c r="D161" s="3">
        <v>1290.0247441122015</v>
      </c>
      <c r="E161" s="3">
        <v>0</v>
      </c>
      <c r="F161" s="3">
        <f>C161-D161-E161</f>
        <v>3692230.0612337543</v>
      </c>
      <c r="G161" s="3">
        <f t="shared" si="14"/>
        <v>0</v>
      </c>
      <c r="H161" s="3">
        <f>D161-G161</f>
        <v>1290.0247441122015</v>
      </c>
      <c r="I161" s="3"/>
      <c r="J161" s="26">
        <v>362.9</v>
      </c>
      <c r="K161" s="26">
        <v>0</v>
      </c>
      <c r="L161" s="26">
        <f t="shared" si="19"/>
        <v>362.9</v>
      </c>
      <c r="M161" s="12"/>
      <c r="N161" s="11">
        <v>10177.790261719114</v>
      </c>
      <c r="O161" s="11">
        <v>10177.79</v>
      </c>
      <c r="P161" s="11">
        <v>7451.56</v>
      </c>
      <c r="Q161" s="11"/>
      <c r="R161" s="11">
        <f t="shared" si="17"/>
        <v>-3.55</v>
      </c>
      <c r="S161" s="11">
        <v>-2.6</v>
      </c>
      <c r="U161" s="22">
        <f t="shared" si="21"/>
        <v>10174.24</v>
      </c>
      <c r="V161" s="22">
        <f t="shared" si="20"/>
        <v>10174.24</v>
      </c>
      <c r="W161" s="22">
        <f t="shared" si="18"/>
        <v>7448.96</v>
      </c>
    </row>
    <row r="162" spans="1:23" ht="12.75">
      <c r="A162" s="1" t="s">
        <v>13</v>
      </c>
      <c r="B162" s="1" t="s">
        <v>16</v>
      </c>
      <c r="C162" s="11">
        <v>1650102.4557459531</v>
      </c>
      <c r="D162" s="3">
        <v>576.3263631119574</v>
      </c>
      <c r="E162" s="3">
        <v>0</v>
      </c>
      <c r="F162" s="3">
        <f>C162-D162-E162</f>
        <v>1649526.1293828413</v>
      </c>
      <c r="G162" s="3">
        <f t="shared" si="14"/>
        <v>0</v>
      </c>
      <c r="H162" s="3">
        <f>D162-G162</f>
        <v>576.3263631119574</v>
      </c>
      <c r="I162" s="3"/>
      <c r="J162" s="26">
        <v>105.6</v>
      </c>
      <c r="K162" s="26">
        <v>0</v>
      </c>
      <c r="L162" s="26">
        <f t="shared" si="19"/>
        <v>105.6</v>
      </c>
      <c r="M162" s="12"/>
      <c r="N162" s="11">
        <v>15625.970224866982</v>
      </c>
      <c r="O162" s="11">
        <v>15625.97</v>
      </c>
      <c r="P162" s="11">
        <v>7451.56</v>
      </c>
      <c r="Q162" s="11"/>
      <c r="R162" s="11">
        <f t="shared" si="17"/>
        <v>-5.46</v>
      </c>
      <c r="S162" s="11">
        <v>-2.6</v>
      </c>
      <c r="U162" s="22">
        <f t="shared" si="21"/>
        <v>15620.51</v>
      </c>
      <c r="V162" s="22">
        <f t="shared" si="20"/>
        <v>15620.51</v>
      </c>
      <c r="W162" s="22">
        <f t="shared" si="18"/>
        <v>7448.96</v>
      </c>
    </row>
    <row r="163" spans="1:23" ht="12.75">
      <c r="A163" s="1" t="s">
        <v>13</v>
      </c>
      <c r="B163" s="1" t="s">
        <v>15</v>
      </c>
      <c r="C163" s="11">
        <v>2804559.211188198</v>
      </c>
      <c r="D163" s="3">
        <v>979.5400307949628</v>
      </c>
      <c r="E163" s="3">
        <v>0</v>
      </c>
      <c r="F163" s="3">
        <f>C163-D163-E163</f>
        <v>2803579.671157403</v>
      </c>
      <c r="G163" s="3">
        <f t="shared" si="14"/>
        <v>0</v>
      </c>
      <c r="H163" s="3">
        <f>D163-G163</f>
        <v>979.5400307949628</v>
      </c>
      <c r="I163" s="3"/>
      <c r="J163" s="26">
        <v>226.3</v>
      </c>
      <c r="K163" s="26">
        <v>0</v>
      </c>
      <c r="L163" s="26">
        <f t="shared" si="19"/>
        <v>226.3</v>
      </c>
      <c r="M163" s="12"/>
      <c r="N163" s="11">
        <v>12393.103010111348</v>
      </c>
      <c r="O163" s="11">
        <v>12393.1</v>
      </c>
      <c r="P163" s="11">
        <v>7451.56</v>
      </c>
      <c r="Q163" s="11"/>
      <c r="R163" s="11">
        <f t="shared" si="17"/>
        <v>-4.33</v>
      </c>
      <c r="S163" s="11">
        <v>-2.6</v>
      </c>
      <c r="U163" s="22">
        <f t="shared" si="21"/>
        <v>12388.77</v>
      </c>
      <c r="V163" s="22">
        <f t="shared" si="20"/>
        <v>12388.77</v>
      </c>
      <c r="W163" s="22">
        <f t="shared" si="18"/>
        <v>7448.96</v>
      </c>
    </row>
    <row r="164" spans="1:23" ht="12.75">
      <c r="A164" s="1" t="s">
        <v>13</v>
      </c>
      <c r="B164" s="1" t="s">
        <v>14</v>
      </c>
      <c r="C164" s="11">
        <v>1800420.627563027</v>
      </c>
      <c r="D164" s="3">
        <v>628.8275426425395</v>
      </c>
      <c r="E164" s="3">
        <v>0</v>
      </c>
      <c r="F164" s="3">
        <f>C164-D164-E164</f>
        <v>1799791.8000203844</v>
      </c>
      <c r="G164" s="3">
        <f aca="true" t="shared" si="22" ref="G164:G182">K164*-S164</f>
        <v>0</v>
      </c>
      <c r="H164" s="3">
        <f>D164-G164</f>
        <v>628.8275426425395</v>
      </c>
      <c r="I164" s="3"/>
      <c r="J164" s="26">
        <v>117.6</v>
      </c>
      <c r="K164" s="26">
        <v>0</v>
      </c>
      <c r="L164" s="26">
        <f t="shared" si="19"/>
        <v>117.6</v>
      </c>
      <c r="M164" s="12"/>
      <c r="N164" s="11">
        <v>15309.699213971318</v>
      </c>
      <c r="O164" s="11">
        <v>15309.7</v>
      </c>
      <c r="P164" s="11">
        <v>7451.56</v>
      </c>
      <c r="Q164" s="11"/>
      <c r="R164" s="11">
        <f aca="true" t="shared" si="23" ref="R164:R182">ROUND(H164/-L164,2)</f>
        <v>-5.35</v>
      </c>
      <c r="S164" s="11">
        <v>-2.6</v>
      </c>
      <c r="U164" s="22">
        <f t="shared" si="21"/>
        <v>15304.35</v>
      </c>
      <c r="V164" s="22">
        <f t="shared" si="20"/>
        <v>15304.35</v>
      </c>
      <c r="W164" s="22">
        <f aca="true" t="shared" si="24" ref="W164:W181">P164+S164</f>
        <v>7448.96</v>
      </c>
    </row>
    <row r="165" spans="1:23" ht="12.75">
      <c r="A165" s="1" t="s">
        <v>13</v>
      </c>
      <c r="B165" s="1" t="s">
        <v>12</v>
      </c>
      <c r="C165" s="11">
        <v>1485601.106353637</v>
      </c>
      <c r="D165" s="3">
        <v>518.8714674525094</v>
      </c>
      <c r="E165" s="3">
        <v>0</v>
      </c>
      <c r="F165" s="3">
        <f>C165-D165-E165</f>
        <v>1485082.2348861846</v>
      </c>
      <c r="G165" s="3">
        <f t="shared" si="22"/>
        <v>0</v>
      </c>
      <c r="H165" s="3">
        <f>D165-G165</f>
        <v>518.8714674525094</v>
      </c>
      <c r="I165" s="3"/>
      <c r="J165" s="26">
        <v>93.5</v>
      </c>
      <c r="K165" s="26">
        <v>0</v>
      </c>
      <c r="L165" s="26">
        <f t="shared" si="19"/>
        <v>93.5</v>
      </c>
      <c r="M165" s="12"/>
      <c r="N165" s="11">
        <v>15888.781886135155</v>
      </c>
      <c r="O165" s="11">
        <v>15888.78</v>
      </c>
      <c r="P165" s="11">
        <v>7451.56</v>
      </c>
      <c r="Q165" s="11"/>
      <c r="R165" s="11">
        <f t="shared" si="23"/>
        <v>-5.55</v>
      </c>
      <c r="S165" s="11">
        <v>-2.6</v>
      </c>
      <c r="U165" s="22">
        <f t="shared" si="21"/>
        <v>15883.23</v>
      </c>
      <c r="V165" s="22">
        <f t="shared" si="20"/>
        <v>15883.23</v>
      </c>
      <c r="W165" s="22">
        <f t="shared" si="24"/>
        <v>7448.96</v>
      </c>
    </row>
    <row r="166" spans="1:23" ht="12.75">
      <c r="A166" s="1" t="s">
        <v>3</v>
      </c>
      <c r="B166" s="1" t="s">
        <v>11</v>
      </c>
      <c r="C166" s="11">
        <v>14868818.368572295</v>
      </c>
      <c r="D166" s="3">
        <v>5193.187843755839</v>
      </c>
      <c r="E166" s="3">
        <v>0</v>
      </c>
      <c r="F166" s="3">
        <f>C166-D166-E166</f>
        <v>14863625.180728538</v>
      </c>
      <c r="G166" s="3">
        <f t="shared" si="22"/>
        <v>0</v>
      </c>
      <c r="H166" s="3">
        <f>D166-G166</f>
        <v>5193.187843755839</v>
      </c>
      <c r="I166" s="3"/>
      <c r="J166" s="26">
        <v>1857.6999999999998</v>
      </c>
      <c r="K166" s="26">
        <v>0</v>
      </c>
      <c r="L166" s="26">
        <f t="shared" si="19"/>
        <v>1857.6999999999998</v>
      </c>
      <c r="M166" s="12"/>
      <c r="N166" s="11">
        <v>8003.885648152175</v>
      </c>
      <c r="O166" s="11">
        <v>8003.89</v>
      </c>
      <c r="P166" s="11">
        <v>7451.56</v>
      </c>
      <c r="Q166" s="11"/>
      <c r="R166" s="11">
        <f t="shared" si="23"/>
        <v>-2.8</v>
      </c>
      <c r="S166" s="11">
        <v>-2.6</v>
      </c>
      <c r="U166" s="22">
        <f t="shared" si="21"/>
        <v>8001.09</v>
      </c>
      <c r="V166" s="22">
        <f t="shared" si="20"/>
        <v>8001.09</v>
      </c>
      <c r="W166" s="22">
        <f t="shared" si="24"/>
        <v>7448.96</v>
      </c>
    </row>
    <row r="167" spans="1:23" ht="12.75">
      <c r="A167" s="1" t="s">
        <v>3</v>
      </c>
      <c r="B167" s="1" t="s">
        <v>10</v>
      </c>
      <c r="C167" s="11">
        <v>14911231.697174642</v>
      </c>
      <c r="D167" s="3">
        <v>5208.001420534508</v>
      </c>
      <c r="E167" s="3">
        <v>0</v>
      </c>
      <c r="F167" s="3">
        <f>C167-D167-E167</f>
        <v>14906023.695754107</v>
      </c>
      <c r="G167" s="3">
        <f t="shared" si="22"/>
        <v>0</v>
      </c>
      <c r="H167" s="3">
        <f>D167-G167</f>
        <v>5208.001420534508</v>
      </c>
      <c r="I167" s="3"/>
      <c r="J167" s="26">
        <v>1911.4</v>
      </c>
      <c r="K167" s="26">
        <v>0</v>
      </c>
      <c r="L167" s="26">
        <f t="shared" si="19"/>
        <v>1911.4</v>
      </c>
      <c r="M167" s="12"/>
      <c r="N167" s="11">
        <v>7801.209426166497</v>
      </c>
      <c r="O167" s="11">
        <v>7801.21</v>
      </c>
      <c r="P167" s="11">
        <v>7451.56</v>
      </c>
      <c r="Q167" s="14"/>
      <c r="R167" s="11">
        <f t="shared" si="23"/>
        <v>-2.72</v>
      </c>
      <c r="S167" s="11">
        <v>-2.6</v>
      </c>
      <c r="U167" s="22">
        <f t="shared" si="21"/>
        <v>7798.48</v>
      </c>
      <c r="V167" s="22">
        <f t="shared" si="20"/>
        <v>7798.49</v>
      </c>
      <c r="W167" s="22">
        <f t="shared" si="24"/>
        <v>7448.96</v>
      </c>
    </row>
    <row r="168" spans="1:23" ht="12.75">
      <c r="A168" s="1" t="s">
        <v>3</v>
      </c>
      <c r="B168" s="1" t="s">
        <v>9</v>
      </c>
      <c r="C168" s="11">
        <v>18265483.909377888</v>
      </c>
      <c r="D168" s="3">
        <v>6379.531086276038</v>
      </c>
      <c r="E168" s="3">
        <v>0</v>
      </c>
      <c r="F168" s="3">
        <f>C168-D168-E168</f>
        <v>18259104.37829161</v>
      </c>
      <c r="G168" s="3">
        <f t="shared" si="22"/>
        <v>0</v>
      </c>
      <c r="H168" s="3">
        <f>D168-G168</f>
        <v>6379.531086276038</v>
      </c>
      <c r="I168" s="3"/>
      <c r="J168" s="26">
        <v>2347</v>
      </c>
      <c r="K168" s="26">
        <v>0</v>
      </c>
      <c r="L168" s="26">
        <f t="shared" si="19"/>
        <v>2347</v>
      </c>
      <c r="M168" s="12"/>
      <c r="N168" s="11">
        <v>7782.481427089002</v>
      </c>
      <c r="O168" s="11">
        <v>7782.48</v>
      </c>
      <c r="P168" s="11">
        <v>7451.56</v>
      </c>
      <c r="Q168" s="14"/>
      <c r="R168" s="11">
        <f t="shared" si="23"/>
        <v>-2.72</v>
      </c>
      <c r="S168" s="11">
        <v>-2.6</v>
      </c>
      <c r="U168" s="22">
        <f t="shared" si="21"/>
        <v>7779.76</v>
      </c>
      <c r="V168" s="22">
        <f t="shared" si="20"/>
        <v>7779.76</v>
      </c>
      <c r="W168" s="22">
        <f t="shared" si="24"/>
        <v>7448.96</v>
      </c>
    </row>
    <row r="169" spans="1:23" ht="12.75">
      <c r="A169" s="1" t="s">
        <v>3</v>
      </c>
      <c r="B169" s="1" t="s">
        <v>8</v>
      </c>
      <c r="C169" s="11">
        <v>49617323.63384377</v>
      </c>
      <c r="D169" s="3">
        <v>17329.674133557754</v>
      </c>
      <c r="E169" s="3">
        <v>0</v>
      </c>
      <c r="F169" s="3">
        <f>C169-D169-E169</f>
        <v>49599993.95971022</v>
      </c>
      <c r="G169" s="3">
        <f t="shared" si="22"/>
        <v>0</v>
      </c>
      <c r="H169" s="3">
        <f>D169-G169</f>
        <v>17329.674133557754</v>
      </c>
      <c r="I169" s="3"/>
      <c r="J169" s="26">
        <v>6430</v>
      </c>
      <c r="K169" s="26">
        <v>0</v>
      </c>
      <c r="L169" s="26">
        <f t="shared" si="19"/>
        <v>6430</v>
      </c>
      <c r="M169" s="12"/>
      <c r="N169" s="11">
        <v>7716.53555736295</v>
      </c>
      <c r="O169" s="11">
        <v>7716.54</v>
      </c>
      <c r="P169" s="11">
        <v>7451.56</v>
      </c>
      <c r="Q169" s="14"/>
      <c r="R169" s="11">
        <f t="shared" si="23"/>
        <v>-2.7</v>
      </c>
      <c r="S169" s="11">
        <v>-2.6</v>
      </c>
      <c r="U169" s="22">
        <f t="shared" si="21"/>
        <v>7713.84</v>
      </c>
      <c r="V169" s="22">
        <f t="shared" si="20"/>
        <v>7713.84</v>
      </c>
      <c r="W169" s="22">
        <f t="shared" si="24"/>
        <v>7448.96</v>
      </c>
    </row>
    <row r="170" spans="1:23" ht="12.75">
      <c r="A170" s="1" t="s">
        <v>3</v>
      </c>
      <c r="B170" s="1" t="s">
        <v>7</v>
      </c>
      <c r="C170" s="11">
        <v>29244898.112501673</v>
      </c>
      <c r="D170" s="3">
        <v>10214.266251752804</v>
      </c>
      <c r="E170" s="3">
        <v>0</v>
      </c>
      <c r="F170" s="3">
        <f>C170-D170-E170</f>
        <v>29234683.84624992</v>
      </c>
      <c r="G170" s="3">
        <f t="shared" si="22"/>
        <v>0</v>
      </c>
      <c r="H170" s="3">
        <f>D170-G170</f>
        <v>10214.266251752804</v>
      </c>
      <c r="I170" s="3"/>
      <c r="J170" s="26">
        <v>3789.9</v>
      </c>
      <c r="K170" s="26">
        <v>0</v>
      </c>
      <c r="L170" s="26">
        <f t="shared" si="19"/>
        <v>3789.9</v>
      </c>
      <c r="M170" s="12"/>
      <c r="N170" s="11">
        <v>7716.535558326518</v>
      </c>
      <c r="O170" s="11">
        <v>7716.54</v>
      </c>
      <c r="P170" s="11">
        <v>7451.56</v>
      </c>
      <c r="Q170" s="14"/>
      <c r="R170" s="11">
        <f t="shared" si="23"/>
        <v>-2.7</v>
      </c>
      <c r="S170" s="11">
        <v>-2.6</v>
      </c>
      <c r="U170" s="22">
        <f t="shared" si="21"/>
        <v>7713.84</v>
      </c>
      <c r="V170" s="22">
        <f t="shared" si="20"/>
        <v>7713.84</v>
      </c>
      <c r="W170" s="22">
        <f t="shared" si="24"/>
        <v>7448.96</v>
      </c>
    </row>
    <row r="171" spans="1:23" ht="12.75">
      <c r="A171" s="1" t="s">
        <v>3</v>
      </c>
      <c r="B171" s="1" t="s">
        <v>6</v>
      </c>
      <c r="C171" s="11">
        <v>173513855.28781042</v>
      </c>
      <c r="D171" s="3">
        <v>60602.66671280816</v>
      </c>
      <c r="E171" s="3">
        <v>0</v>
      </c>
      <c r="F171" s="3">
        <f>C171-D171-E171</f>
        <v>173453252.6210976</v>
      </c>
      <c r="G171" s="3">
        <f t="shared" si="22"/>
        <v>10.4</v>
      </c>
      <c r="H171" s="3">
        <f>D171-G171</f>
        <v>60592.26671280816</v>
      </c>
      <c r="I171" s="3"/>
      <c r="J171" s="26">
        <v>21751.4</v>
      </c>
      <c r="K171" s="26">
        <v>4</v>
      </c>
      <c r="L171" s="26">
        <f t="shared" si="19"/>
        <v>21747.4</v>
      </c>
      <c r="M171" s="12"/>
      <c r="N171" s="11">
        <v>7977.135048218064</v>
      </c>
      <c r="O171" s="11">
        <v>7977.23</v>
      </c>
      <c r="P171" s="11">
        <v>7451.56</v>
      </c>
      <c r="Q171" s="14"/>
      <c r="R171" s="11">
        <f t="shared" si="23"/>
        <v>-2.79</v>
      </c>
      <c r="S171" s="11">
        <v>-2.6</v>
      </c>
      <c r="U171" s="22">
        <f t="shared" si="21"/>
        <v>7974.35</v>
      </c>
      <c r="V171" s="22">
        <f t="shared" si="20"/>
        <v>7974.44</v>
      </c>
      <c r="W171" s="22">
        <f t="shared" si="24"/>
        <v>7448.96</v>
      </c>
    </row>
    <row r="172" spans="1:23" ht="12.75">
      <c r="A172" s="1" t="s">
        <v>3</v>
      </c>
      <c r="B172" s="1" t="s">
        <v>209</v>
      </c>
      <c r="C172" s="11">
        <v>10152787.190000001</v>
      </c>
      <c r="D172" s="3">
        <v>0</v>
      </c>
      <c r="E172" s="3">
        <v>460188.19</v>
      </c>
      <c r="F172" s="3">
        <f>C172-D172-E172</f>
        <v>9692599.000000002</v>
      </c>
      <c r="G172" s="3">
        <f t="shared" si="22"/>
        <v>0</v>
      </c>
      <c r="H172" s="3">
        <f>D172-G172</f>
        <v>0</v>
      </c>
      <c r="I172" s="3"/>
      <c r="J172" s="26">
        <v>1118.3000000000002</v>
      </c>
      <c r="K172" s="26">
        <v>0</v>
      </c>
      <c r="L172" s="26">
        <f t="shared" si="19"/>
        <v>1118.3000000000002</v>
      </c>
      <c r="M172" s="12"/>
      <c r="N172" s="11">
        <v>8667.261915407315</v>
      </c>
      <c r="O172" s="11">
        <v>8667.26</v>
      </c>
      <c r="P172" s="11">
        <v>7451.56</v>
      </c>
      <c r="Q172" s="14"/>
      <c r="R172" s="11">
        <f t="shared" si="23"/>
        <v>0</v>
      </c>
      <c r="S172" s="11">
        <v>-2.6</v>
      </c>
      <c r="U172" s="22">
        <f t="shared" si="21"/>
        <v>8667.26</v>
      </c>
      <c r="V172" s="22">
        <f t="shared" si="20"/>
        <v>8667.26</v>
      </c>
      <c r="W172" s="22">
        <f t="shared" si="24"/>
        <v>7448.96</v>
      </c>
    </row>
    <row r="173" spans="1:23" ht="12.75">
      <c r="A173" s="1" t="s">
        <v>3</v>
      </c>
      <c r="B173" s="1" t="s">
        <v>210</v>
      </c>
      <c r="C173" s="11">
        <v>19286446.38177072</v>
      </c>
      <c r="D173" s="3">
        <v>6736.1196038793</v>
      </c>
      <c r="E173" s="3">
        <v>0</v>
      </c>
      <c r="F173" s="3">
        <f>C173-D173-E173</f>
        <v>19279710.26216684</v>
      </c>
      <c r="G173" s="3">
        <f t="shared" si="22"/>
        <v>0</v>
      </c>
      <c r="H173" s="3">
        <f>D173-G173</f>
        <v>6736.1196038793</v>
      </c>
      <c r="I173" s="3"/>
      <c r="J173" s="26">
        <v>2325.5</v>
      </c>
      <c r="K173" s="26">
        <v>0</v>
      </c>
      <c r="L173" s="26">
        <f t="shared" si="19"/>
        <v>2325.5</v>
      </c>
      <c r="M173" s="12"/>
      <c r="N173" s="11">
        <v>8293.462215338946</v>
      </c>
      <c r="O173" s="11">
        <v>8293.46</v>
      </c>
      <c r="P173" s="11">
        <v>7451.56</v>
      </c>
      <c r="Q173" s="14"/>
      <c r="R173" s="11">
        <f t="shared" si="23"/>
        <v>-2.9</v>
      </c>
      <c r="S173" s="11">
        <v>-2.6</v>
      </c>
      <c r="U173" s="22">
        <f t="shared" si="21"/>
        <v>8290.57</v>
      </c>
      <c r="V173" s="22">
        <f t="shared" si="20"/>
        <v>8290.56</v>
      </c>
      <c r="W173" s="22">
        <f t="shared" si="24"/>
        <v>7448.96</v>
      </c>
    </row>
    <row r="174" spans="1:23" ht="12.75">
      <c r="A174" s="1" t="s">
        <v>3</v>
      </c>
      <c r="B174" s="1" t="s">
        <v>211</v>
      </c>
      <c r="C174" s="11">
        <v>7748470.261521284</v>
      </c>
      <c r="D174" s="3">
        <v>2706.285097603202</v>
      </c>
      <c r="E174" s="3">
        <v>0</v>
      </c>
      <c r="F174" s="3">
        <f>C174-D174-E174</f>
        <v>7745763.976423681</v>
      </c>
      <c r="G174" s="3">
        <f t="shared" si="22"/>
        <v>0</v>
      </c>
      <c r="H174" s="3">
        <f>D174-G174</f>
        <v>2706.285097603202</v>
      </c>
      <c r="I174" s="3"/>
      <c r="J174" s="26">
        <v>924.4</v>
      </c>
      <c r="K174" s="26">
        <v>0</v>
      </c>
      <c r="L174" s="26">
        <f t="shared" si="19"/>
        <v>924.4</v>
      </c>
      <c r="M174" s="12"/>
      <c r="N174" s="11">
        <v>8382.161684899702</v>
      </c>
      <c r="O174" s="11">
        <v>8382.16</v>
      </c>
      <c r="P174" s="11">
        <v>7451.56</v>
      </c>
      <c r="Q174" s="14"/>
      <c r="R174" s="11">
        <f t="shared" si="23"/>
        <v>-2.93</v>
      </c>
      <c r="S174" s="11">
        <v>-2.6</v>
      </c>
      <c r="U174" s="22">
        <f t="shared" si="21"/>
        <v>8379.23</v>
      </c>
      <c r="V174" s="22">
        <f t="shared" si="20"/>
        <v>8379.23</v>
      </c>
      <c r="W174" s="22">
        <f t="shared" si="24"/>
        <v>7448.96</v>
      </c>
    </row>
    <row r="175" spans="1:23" ht="12.75">
      <c r="A175" s="1" t="s">
        <v>3</v>
      </c>
      <c r="B175" s="1" t="s">
        <v>5</v>
      </c>
      <c r="C175" s="11">
        <v>2326990.6254863557</v>
      </c>
      <c r="D175" s="3">
        <v>812.7410752660834</v>
      </c>
      <c r="E175" s="3">
        <v>0</v>
      </c>
      <c r="F175" s="3">
        <f>C175-D175-E175</f>
        <v>2326177.8844110896</v>
      </c>
      <c r="G175" s="3">
        <f t="shared" si="22"/>
        <v>0</v>
      </c>
      <c r="H175" s="3">
        <f>D175-G175</f>
        <v>812.7410752660834</v>
      </c>
      <c r="I175" s="3"/>
      <c r="J175" s="26">
        <v>167.5</v>
      </c>
      <c r="K175" s="26">
        <v>0</v>
      </c>
      <c r="L175" s="26">
        <f t="shared" si="19"/>
        <v>167.5</v>
      </c>
      <c r="M175" s="12"/>
      <c r="N175" s="11">
        <v>13892.481346187198</v>
      </c>
      <c r="O175" s="11">
        <v>13892.48</v>
      </c>
      <c r="P175" s="11">
        <v>7451.56</v>
      </c>
      <c r="Q175" s="14"/>
      <c r="R175" s="11">
        <f t="shared" si="23"/>
        <v>-4.85</v>
      </c>
      <c r="S175" s="11">
        <v>-2.6</v>
      </c>
      <c r="U175" s="22">
        <f t="shared" si="21"/>
        <v>13887.63</v>
      </c>
      <c r="V175" s="22">
        <f t="shared" si="20"/>
        <v>13887.63</v>
      </c>
      <c r="W175" s="22">
        <f t="shared" si="24"/>
        <v>7448.96</v>
      </c>
    </row>
    <row r="176" spans="1:23" ht="12.75">
      <c r="A176" s="1" t="s">
        <v>3</v>
      </c>
      <c r="B176" s="1" t="s">
        <v>4</v>
      </c>
      <c r="C176" s="11">
        <v>2535315.0284829345</v>
      </c>
      <c r="D176" s="3">
        <v>0</v>
      </c>
      <c r="E176" s="3">
        <v>0</v>
      </c>
      <c r="F176" s="3">
        <f>C176-D176-E176</f>
        <v>2535315.0284829345</v>
      </c>
      <c r="G176" s="3">
        <f t="shared" si="22"/>
        <v>0</v>
      </c>
      <c r="H176" s="3">
        <f>D176-G176</f>
        <v>0</v>
      </c>
      <c r="I176" s="3"/>
      <c r="J176" s="26">
        <v>194.20000000000002</v>
      </c>
      <c r="K176" s="26">
        <v>0</v>
      </c>
      <c r="L176" s="26">
        <f t="shared" si="19"/>
        <v>194.20000000000002</v>
      </c>
      <c r="M176" s="12"/>
      <c r="N176" s="11">
        <v>13055.175223908003</v>
      </c>
      <c r="O176" s="11">
        <v>13055.18</v>
      </c>
      <c r="P176" s="11">
        <v>7451.56</v>
      </c>
      <c r="Q176" s="14"/>
      <c r="R176" s="11">
        <f t="shared" si="23"/>
        <v>0</v>
      </c>
      <c r="S176" s="11">
        <v>-2.6</v>
      </c>
      <c r="U176" s="22">
        <f t="shared" si="21"/>
        <v>13055.18</v>
      </c>
      <c r="V176" s="22">
        <f t="shared" si="20"/>
        <v>13055.18</v>
      </c>
      <c r="W176" s="22">
        <f t="shared" si="24"/>
        <v>7448.96</v>
      </c>
    </row>
    <row r="177" spans="1:23" ht="12.75">
      <c r="A177" s="1" t="s">
        <v>3</v>
      </c>
      <c r="B177" s="1" t="s">
        <v>2</v>
      </c>
      <c r="C177" s="11">
        <v>1424200.5999999999</v>
      </c>
      <c r="D177" s="3">
        <v>0</v>
      </c>
      <c r="E177" s="3">
        <v>51135.33</v>
      </c>
      <c r="F177" s="3">
        <f>C177-D177-E177</f>
        <v>1373065.2699999998</v>
      </c>
      <c r="G177" s="3">
        <f t="shared" si="22"/>
        <v>0</v>
      </c>
      <c r="H177" s="3">
        <f>D177-G177</f>
        <v>0</v>
      </c>
      <c r="I177" s="3"/>
      <c r="J177" s="26">
        <v>78.7</v>
      </c>
      <c r="K177" s="26">
        <v>0</v>
      </c>
      <c r="L177" s="26">
        <f t="shared" si="19"/>
        <v>78.7</v>
      </c>
      <c r="M177" s="12"/>
      <c r="N177" s="11">
        <v>17446.82681067344</v>
      </c>
      <c r="O177" s="11">
        <v>17446.83</v>
      </c>
      <c r="P177" s="11">
        <v>7451.56</v>
      </c>
      <c r="Q177" s="14"/>
      <c r="R177" s="11">
        <f t="shared" si="23"/>
        <v>0</v>
      </c>
      <c r="S177" s="11">
        <v>-2.6</v>
      </c>
      <c r="U177" s="22">
        <f t="shared" si="21"/>
        <v>17446.83</v>
      </c>
      <c r="V177" s="22">
        <f t="shared" si="20"/>
        <v>17446.83</v>
      </c>
      <c r="W177" s="22">
        <f t="shared" si="24"/>
        <v>7448.96</v>
      </c>
    </row>
    <row r="178" spans="1:23" ht="12.75">
      <c r="A178" s="1" t="s">
        <v>1</v>
      </c>
      <c r="B178" s="1" t="s">
        <v>1</v>
      </c>
      <c r="C178" s="11">
        <v>7190067.746768062</v>
      </c>
      <c r="D178" s="3">
        <v>2511.2535167703554</v>
      </c>
      <c r="E178" s="3">
        <v>0</v>
      </c>
      <c r="F178" s="3">
        <f>C178-D178-E178</f>
        <v>7187556.493251292</v>
      </c>
      <c r="G178" s="3">
        <f t="shared" si="22"/>
        <v>0</v>
      </c>
      <c r="H178" s="3">
        <f>D178-G178</f>
        <v>2511.2535167703554</v>
      </c>
      <c r="I178" s="3"/>
      <c r="J178" s="26">
        <v>797.2</v>
      </c>
      <c r="K178" s="26">
        <v>0</v>
      </c>
      <c r="L178" s="26">
        <f t="shared" si="19"/>
        <v>797.2</v>
      </c>
      <c r="M178" s="12"/>
      <c r="N178" s="11">
        <v>9019.15171446069</v>
      </c>
      <c r="O178" s="11">
        <v>9019.15</v>
      </c>
      <c r="P178" s="11">
        <v>7451.56</v>
      </c>
      <c r="Q178" s="14"/>
      <c r="R178" s="11">
        <f t="shared" si="23"/>
        <v>-3.15</v>
      </c>
      <c r="S178" s="11">
        <v>-2.6</v>
      </c>
      <c r="U178" s="22">
        <f t="shared" si="21"/>
        <v>9016</v>
      </c>
      <c r="V178" s="22">
        <f t="shared" si="20"/>
        <v>9016</v>
      </c>
      <c r="W178" s="22">
        <f t="shared" si="24"/>
        <v>7448.96</v>
      </c>
    </row>
    <row r="179" spans="1:23" ht="12.75">
      <c r="A179" s="1" t="s">
        <v>1</v>
      </c>
      <c r="B179" s="1" t="s">
        <v>212</v>
      </c>
      <c r="C179" s="11">
        <v>5876157.849335302</v>
      </c>
      <c r="D179" s="3">
        <v>2052.348125770312</v>
      </c>
      <c r="E179" s="3">
        <v>0</v>
      </c>
      <c r="F179" s="3">
        <f>C179-D179-E179</f>
        <v>5874105.501209531</v>
      </c>
      <c r="G179" s="3">
        <f t="shared" si="22"/>
        <v>0</v>
      </c>
      <c r="H179" s="3">
        <f>D179-G179</f>
        <v>2052.348125770312</v>
      </c>
      <c r="I179" s="3"/>
      <c r="J179" s="26">
        <v>677.6</v>
      </c>
      <c r="K179" s="26">
        <v>0</v>
      </c>
      <c r="L179" s="26">
        <f t="shared" si="19"/>
        <v>677.6</v>
      </c>
      <c r="M179" s="12"/>
      <c r="N179" s="11">
        <v>8672.015716256348</v>
      </c>
      <c r="O179" s="11">
        <v>8672.02</v>
      </c>
      <c r="P179" s="11">
        <v>7451.56</v>
      </c>
      <c r="Q179" s="14"/>
      <c r="R179" s="11">
        <f t="shared" si="23"/>
        <v>-3.03</v>
      </c>
      <c r="S179" s="11">
        <v>-2.6</v>
      </c>
      <c r="U179" s="22">
        <f t="shared" si="21"/>
        <v>8668.99</v>
      </c>
      <c r="V179" s="22">
        <f t="shared" si="20"/>
        <v>8668.99</v>
      </c>
      <c r="W179" s="22">
        <f t="shared" si="24"/>
        <v>7448.96</v>
      </c>
    </row>
    <row r="180" spans="1:23" ht="12.75">
      <c r="A180" s="1" t="s">
        <v>1</v>
      </c>
      <c r="B180" s="1" t="s">
        <v>213</v>
      </c>
      <c r="C180" s="11">
        <v>2629534.319844861</v>
      </c>
      <c r="D180" s="3">
        <v>918.4096090258669</v>
      </c>
      <c r="E180" s="3">
        <v>0</v>
      </c>
      <c r="F180" s="3">
        <f>C180-D180-E180</f>
        <v>2628615.9102358352</v>
      </c>
      <c r="G180" s="3">
        <f t="shared" si="22"/>
        <v>0</v>
      </c>
      <c r="H180" s="3">
        <f>D180-G180</f>
        <v>918.4096090258669</v>
      </c>
      <c r="I180" s="3"/>
      <c r="J180" s="26">
        <v>198.8</v>
      </c>
      <c r="K180" s="26">
        <v>0</v>
      </c>
      <c r="L180" s="26">
        <f t="shared" si="19"/>
        <v>198.8</v>
      </c>
      <c r="M180" s="12"/>
      <c r="N180" s="11">
        <v>13227.033802036523</v>
      </c>
      <c r="O180" s="11">
        <v>13227.03</v>
      </c>
      <c r="P180" s="11">
        <v>7451.56</v>
      </c>
      <c r="Q180" s="14"/>
      <c r="R180" s="11">
        <f t="shared" si="23"/>
        <v>-4.62</v>
      </c>
      <c r="S180" s="11">
        <v>-2.6</v>
      </c>
      <c r="U180" s="22">
        <f t="shared" si="21"/>
        <v>13222.41</v>
      </c>
      <c r="V180" s="22">
        <f t="shared" si="20"/>
        <v>13222.41</v>
      </c>
      <c r="W180" s="22">
        <f t="shared" si="24"/>
        <v>7448.96</v>
      </c>
    </row>
    <row r="181" spans="1:23" ht="12.75">
      <c r="A181" s="1" t="s">
        <v>1</v>
      </c>
      <c r="B181" s="1" t="s">
        <v>214</v>
      </c>
      <c r="C181" s="11">
        <v>1081334.3315526273</v>
      </c>
      <c r="D181" s="3">
        <v>377.6744167865006</v>
      </c>
      <c r="E181" s="3">
        <v>0</v>
      </c>
      <c r="F181" s="3">
        <f>C181-D181-E181</f>
        <v>1080956.6571358407</v>
      </c>
      <c r="G181" s="3">
        <f t="shared" si="22"/>
        <v>0</v>
      </c>
      <c r="H181" s="3">
        <f>D181-G181</f>
        <v>377.6744167865006</v>
      </c>
      <c r="I181" s="3"/>
      <c r="J181" s="26">
        <v>63.3</v>
      </c>
      <c r="K181" s="26">
        <v>0</v>
      </c>
      <c r="L181" s="26">
        <f t="shared" si="19"/>
        <v>63.3</v>
      </c>
      <c r="M181" s="12"/>
      <c r="N181" s="11">
        <v>17082.690861810857</v>
      </c>
      <c r="O181" s="11">
        <v>17082.69</v>
      </c>
      <c r="P181" s="11">
        <v>7451.56</v>
      </c>
      <c r="Q181" s="14"/>
      <c r="R181" s="11">
        <f t="shared" si="23"/>
        <v>-5.97</v>
      </c>
      <c r="S181" s="11">
        <v>-2.6</v>
      </c>
      <c r="U181" s="22">
        <f t="shared" si="21"/>
        <v>17076.72</v>
      </c>
      <c r="V181" s="22">
        <f t="shared" si="20"/>
        <v>17076.72</v>
      </c>
      <c r="W181" s="22">
        <f t="shared" si="24"/>
        <v>7448.96</v>
      </c>
    </row>
    <row r="182" spans="1:23" ht="12.75">
      <c r="A182" s="1" t="s">
        <v>0</v>
      </c>
      <c r="B182" s="1" t="s">
        <v>215</v>
      </c>
      <c r="C182" s="12">
        <v>138036837.1</v>
      </c>
      <c r="D182" s="3">
        <v>48195.17</v>
      </c>
      <c r="E182" s="3">
        <v>0</v>
      </c>
      <c r="F182" s="3">
        <f>C182-D182-E182</f>
        <v>137988641.93</v>
      </c>
      <c r="G182" s="3">
        <f t="shared" si="22"/>
        <v>15.600000000000001</v>
      </c>
      <c r="H182" s="3">
        <f>D182-G182</f>
        <v>48179.57</v>
      </c>
      <c r="I182" s="3"/>
      <c r="J182" s="26">
        <v>17409.9</v>
      </c>
      <c r="K182" s="26">
        <v>6</v>
      </c>
      <c r="L182" s="26">
        <f t="shared" si="19"/>
        <v>17403.9</v>
      </c>
      <c r="M182" s="12"/>
      <c r="N182" s="15" t="s">
        <v>216</v>
      </c>
      <c r="O182" s="15" t="s">
        <v>216</v>
      </c>
      <c r="P182" s="15" t="s">
        <v>216</v>
      </c>
      <c r="Q182" s="11"/>
      <c r="R182" s="11">
        <f t="shared" si="23"/>
        <v>-2.77</v>
      </c>
      <c r="S182" s="11">
        <v>-2.6</v>
      </c>
      <c r="U182" s="23" t="s">
        <v>216</v>
      </c>
      <c r="V182" s="23" t="s">
        <v>216</v>
      </c>
      <c r="W182" s="23" t="s">
        <v>216</v>
      </c>
    </row>
    <row r="183" spans="4:23" ht="12.75">
      <c r="D183" s="3"/>
      <c r="E183" s="3"/>
      <c r="F183" s="3"/>
      <c r="G183" s="3"/>
      <c r="H183" s="3"/>
      <c r="I183" s="3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2:23" ht="12.75">
      <c r="B184" s="1" t="s">
        <v>217</v>
      </c>
      <c r="C184" s="12">
        <f>SUM(C4:C183)</f>
        <v>7065588411.024298</v>
      </c>
      <c r="D184" s="3">
        <f>SUM(D2:D182)</f>
        <v>2461454.9633342135</v>
      </c>
      <c r="E184" s="3">
        <f>SUM(E2:E182)</f>
        <v>674998.98</v>
      </c>
      <c r="F184" s="3">
        <f>SUM(F2:F182)</f>
        <v>7062451957.080961</v>
      </c>
      <c r="G184" s="3">
        <f>SUM(G2:G182)</f>
        <v>50605.1</v>
      </c>
      <c r="H184" s="3">
        <f>SUM(H4:H182)</f>
        <v>2410849.8633342157</v>
      </c>
      <c r="I184" s="3"/>
      <c r="J184" s="26">
        <f>SUM(J4:J183)</f>
        <v>870083.4000000004</v>
      </c>
      <c r="K184" s="26">
        <f>SUM(K4:K183)</f>
        <v>19463.5</v>
      </c>
      <c r="L184" s="26">
        <f>SUM(L4:L183)</f>
        <v>850619.9000000004</v>
      </c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6" spans="4:12" ht="12.75">
      <c r="D186" s="34"/>
      <c r="E186" s="3"/>
      <c r="F186" s="3"/>
      <c r="K186" s="28"/>
      <c r="L186" s="28"/>
    </row>
    <row r="189" ht="12.75">
      <c r="F189" s="2" t="s">
        <v>228</v>
      </c>
    </row>
  </sheetData>
  <sheetProtection/>
  <mergeCells count="4">
    <mergeCell ref="N1:P1"/>
    <mergeCell ref="U1:W1"/>
    <mergeCell ref="B1:D1"/>
    <mergeCell ref="R1:S1"/>
  </mergeCells>
  <printOptions/>
  <pageMargins left="0.5" right="0.5" top="0.75" bottom="0.75" header="0.3" footer="0.3"/>
  <pageSetup fitToHeight="5" fitToWidth="1" horizontalDpi="600" verticalDpi="600" orientation="landscape" paperSize="5" scale="56" r:id="rId1"/>
  <ignoredErrors>
    <ignoredError sqref="U1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Tim Kahle</cp:lastModifiedBy>
  <cp:lastPrinted>2018-04-17T19:57:42Z</cp:lastPrinted>
  <dcterms:created xsi:type="dcterms:W3CDTF">2010-04-22T14:56:12Z</dcterms:created>
  <dcterms:modified xsi:type="dcterms:W3CDTF">2019-06-25T22:15:21Z</dcterms:modified>
  <cp:category/>
  <cp:version/>
  <cp:contentType/>
  <cp:contentStatus/>
</cp:coreProperties>
</file>